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1_KH\KH_PM004(三井物産,REDD+)\11_KH_AM004_ver01.0\"/>
    </mc:Choice>
  </mc:AlternateContent>
  <xr:revisionPtr revIDLastSave="0" documentId="13_ncr:1_{5F2C22B2-A5A6-4331-B8D5-FC1E5E5C6DD0}" xr6:coauthVersionLast="45" xr6:coauthVersionMax="45" xr10:uidLastSave="{00000000-0000-0000-0000-000000000000}"/>
  <bookViews>
    <workbookView xWindow="32290" yWindow="-110" windowWidth="38620" windowHeight="21370" tabRatio="937" xr2:uid="{632B966C-2F79-4551-885D-30218B1C76A8}"/>
  </bookViews>
  <sheets>
    <sheet name="MPS(input_Option1)" sheetId="32" r:id="rId1"/>
    <sheet name="MPS(input_RL_Opt1)" sheetId="52" r:id="rId2"/>
    <sheet name="MPS(input_PJ_Opt1)" sheetId="53" r:id="rId3"/>
    <sheet name="MPS(calc_process_Option1)" sheetId="41" r:id="rId4"/>
    <sheet name="MPS(input_Option2) " sheetId="54" r:id="rId5"/>
    <sheet name="MPS(input_RL_Opt2)" sheetId="55" r:id="rId6"/>
    <sheet name="MPS(input_PJ_Opt2)" sheetId="57" r:id="rId7"/>
    <sheet name="MPS(input_PJ_DR_Opt2)" sheetId="56" r:id="rId8"/>
    <sheet name="MPS(input_PJ_DP_Opt2)" sheetId="58" r:id="rId9"/>
    <sheet name="MPS(input_PJ_All_Opt2)" sheetId="62" r:id="rId10"/>
    <sheet name="MPS(calc_process_Option2)" sheetId="60" r:id="rId11"/>
    <sheet name="MSS" sheetId="63" r:id="rId12"/>
    <sheet name="MRS(input_Option1)" sheetId="64" r:id="rId13"/>
    <sheet name="MRS(input_RL_Opt1)" sheetId="65" r:id="rId14"/>
    <sheet name="MRS(input_PJ_Opt1)" sheetId="66" r:id="rId15"/>
    <sheet name="MRS(calc_process_Option1)" sheetId="67" r:id="rId16"/>
    <sheet name="MRS(input_Option2)" sheetId="68" r:id="rId17"/>
    <sheet name="MRS(input_RL_Opt2)" sheetId="69" r:id="rId18"/>
    <sheet name="MRS(input_PJ_Opt2)" sheetId="70" r:id="rId19"/>
    <sheet name="MRS(input_PJ_DR_Opt2)" sheetId="71" r:id="rId20"/>
    <sheet name="MRS(input_PJ_DP_Opt2)" sheetId="72" r:id="rId21"/>
    <sheet name="MRS(input_PJ_All_Opt2)" sheetId="73" r:id="rId22"/>
    <sheet name="MRS(calc_process_Option2)" sheetId="74" r:id="rId23"/>
  </sheets>
  <externalReferences>
    <externalReference r:id="rId24"/>
  </externalReferences>
  <definedNames>
    <definedName name="EF">'[1]MPS(calc_process)'!$G$25:$G$26</definedName>
    <definedName name="_xlnm.Print_Area" localSheetId="3">'MPS(calc_process_Option1)'!$A$1:$H$111</definedName>
    <definedName name="_xlnm.Print_Area" localSheetId="10">'MPS(calc_process_Option2)'!$A$1:$H$110</definedName>
    <definedName name="_xlnm.Print_Area" localSheetId="0">'MPS(input_Option1)'!$A$1:$K$91</definedName>
    <definedName name="_xlnm.Print_Area" localSheetId="4">'MPS(input_Option2) '!$A$1:$K$60</definedName>
    <definedName name="_xlnm.Print_Area" localSheetId="15">'MRS(calc_process_Option1)'!$A$1:$H$111</definedName>
    <definedName name="_xlnm.Print_Area" localSheetId="22">'MRS(calc_process_Option2)'!$A$1:$H$110</definedName>
    <definedName name="_xlnm.Print_Area" localSheetId="12">'MRS(input_Option1)'!$A$1:$L$91</definedName>
    <definedName name="_xlnm.Print_Area" localSheetId="16">'MRS(input_Option2)'!$A$1:$L$60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8" i="73" l="1"/>
  <c r="K8" i="73"/>
  <c r="G8" i="73"/>
  <c r="F8" i="73"/>
  <c r="G7" i="73"/>
  <c r="F7" i="73"/>
  <c r="L28" i="66"/>
  <c r="K28" i="66"/>
  <c r="G28" i="66"/>
  <c r="F28" i="66"/>
  <c r="G27" i="66"/>
  <c r="F27" i="66"/>
  <c r="N27" i="71"/>
  <c r="M27" i="71"/>
  <c r="L27" i="71"/>
  <c r="K27" i="71"/>
  <c r="J27" i="71"/>
  <c r="I27" i="71"/>
  <c r="H27" i="71"/>
  <c r="G27" i="71"/>
  <c r="F27" i="71"/>
  <c r="E27" i="71"/>
  <c r="D27" i="71"/>
  <c r="C27" i="71"/>
  <c r="N26" i="71"/>
  <c r="M26" i="71"/>
  <c r="L26" i="71"/>
  <c r="K26" i="71"/>
  <c r="J26" i="71"/>
  <c r="I26" i="71"/>
  <c r="H26" i="71"/>
  <c r="G26" i="71"/>
  <c r="F26" i="71"/>
  <c r="E26" i="71"/>
  <c r="D26" i="71"/>
  <c r="C26" i="71"/>
  <c r="N25" i="71"/>
  <c r="M25" i="71"/>
  <c r="L25" i="71"/>
  <c r="K25" i="71"/>
  <c r="J25" i="71"/>
  <c r="I25" i="71"/>
  <c r="H25" i="71"/>
  <c r="G25" i="71"/>
  <c r="F25" i="71"/>
  <c r="E25" i="71"/>
  <c r="D25" i="71"/>
  <c r="C25" i="71"/>
  <c r="N24" i="71"/>
  <c r="M24" i="71"/>
  <c r="L24" i="71"/>
  <c r="K24" i="71"/>
  <c r="J24" i="71"/>
  <c r="I24" i="71"/>
  <c r="H24" i="71"/>
  <c r="G24" i="71"/>
  <c r="F24" i="71"/>
  <c r="E24" i="71"/>
  <c r="D24" i="71"/>
  <c r="C24" i="71"/>
  <c r="N23" i="71"/>
  <c r="M23" i="71"/>
  <c r="L23" i="71"/>
  <c r="K23" i="71"/>
  <c r="J23" i="71"/>
  <c r="I23" i="71"/>
  <c r="H23" i="71"/>
  <c r="G23" i="71"/>
  <c r="F23" i="71"/>
  <c r="E23" i="71"/>
  <c r="D23" i="71"/>
  <c r="C23" i="71"/>
  <c r="N22" i="71"/>
  <c r="M22" i="71"/>
  <c r="L22" i="71"/>
  <c r="K22" i="71"/>
  <c r="J22" i="71"/>
  <c r="I22" i="71"/>
  <c r="H22" i="71"/>
  <c r="G22" i="71"/>
  <c r="F22" i="71"/>
  <c r="E22" i="71"/>
  <c r="D22" i="71"/>
  <c r="C22" i="71"/>
  <c r="N21" i="71"/>
  <c r="M21" i="71"/>
  <c r="L21" i="71"/>
  <c r="K21" i="71"/>
  <c r="J21" i="71"/>
  <c r="I21" i="71"/>
  <c r="H21" i="71"/>
  <c r="G21" i="71"/>
  <c r="F21" i="71"/>
  <c r="E21" i="71"/>
  <c r="D21" i="71"/>
  <c r="C21" i="71"/>
  <c r="N20" i="71"/>
  <c r="M20" i="71"/>
  <c r="L20" i="71"/>
  <c r="K20" i="71"/>
  <c r="J20" i="71"/>
  <c r="I20" i="71"/>
  <c r="H20" i="71"/>
  <c r="G20" i="71"/>
  <c r="F20" i="71"/>
  <c r="E20" i="71"/>
  <c r="D20" i="71"/>
  <c r="C20" i="71"/>
  <c r="N19" i="71"/>
  <c r="M19" i="71"/>
  <c r="L19" i="71"/>
  <c r="K19" i="71"/>
  <c r="J19" i="71"/>
  <c r="I19" i="71"/>
  <c r="H19" i="71"/>
  <c r="G19" i="71"/>
  <c r="F19" i="71"/>
  <c r="E19" i="71"/>
  <c r="D19" i="71"/>
  <c r="C19" i="71"/>
  <c r="N18" i="71"/>
  <c r="M18" i="71"/>
  <c r="L18" i="71"/>
  <c r="K18" i="71"/>
  <c r="J18" i="71"/>
  <c r="I18" i="71"/>
  <c r="H18" i="71"/>
  <c r="G18" i="71"/>
  <c r="F18" i="71"/>
  <c r="E18" i="71"/>
  <c r="D18" i="71"/>
  <c r="C18" i="71"/>
  <c r="N17" i="71"/>
  <c r="M17" i="71"/>
  <c r="L17" i="71"/>
  <c r="K17" i="71"/>
  <c r="J17" i="71"/>
  <c r="I17" i="71"/>
  <c r="H17" i="71"/>
  <c r="G17" i="71"/>
  <c r="F17" i="71"/>
  <c r="E17" i="71"/>
  <c r="D17" i="71"/>
  <c r="C17" i="71"/>
  <c r="N16" i="71"/>
  <c r="M16" i="71"/>
  <c r="L16" i="71"/>
  <c r="K16" i="71"/>
  <c r="J16" i="71"/>
  <c r="I16" i="71"/>
  <c r="H16" i="71"/>
  <c r="G16" i="71"/>
  <c r="F16" i="71"/>
  <c r="E16" i="71"/>
  <c r="D16" i="71"/>
  <c r="C16" i="71"/>
  <c r="N8" i="71"/>
  <c r="M8" i="71"/>
  <c r="L8" i="71"/>
  <c r="K8" i="71"/>
  <c r="J8" i="71"/>
  <c r="I8" i="71"/>
  <c r="H8" i="71"/>
  <c r="G8" i="71"/>
  <c r="F8" i="71"/>
  <c r="E8" i="71"/>
  <c r="D8" i="71"/>
  <c r="C8" i="71"/>
  <c r="AD27" i="69"/>
  <c r="AC27" i="69"/>
  <c r="AB27" i="69"/>
  <c r="AA27" i="69"/>
  <c r="Z27" i="69"/>
  <c r="Y27" i="69"/>
  <c r="X27" i="69"/>
  <c r="W27" i="69"/>
  <c r="V27" i="69"/>
  <c r="U27" i="69"/>
  <c r="T27" i="69"/>
  <c r="S27" i="69"/>
  <c r="AD26" i="69"/>
  <c r="AC26" i="69"/>
  <c r="AB26" i="69"/>
  <c r="AA26" i="69"/>
  <c r="Z26" i="69"/>
  <c r="Y26" i="69"/>
  <c r="X26" i="69"/>
  <c r="W26" i="69"/>
  <c r="V26" i="69"/>
  <c r="U26" i="69"/>
  <c r="T26" i="69"/>
  <c r="S26" i="69"/>
  <c r="AD25" i="69"/>
  <c r="AC25" i="69"/>
  <c r="AB25" i="69"/>
  <c r="AA25" i="69"/>
  <c r="Z25" i="69"/>
  <c r="Y25" i="69"/>
  <c r="X25" i="69"/>
  <c r="W25" i="69"/>
  <c r="V25" i="69"/>
  <c r="U25" i="69"/>
  <c r="T25" i="69"/>
  <c r="S25" i="69"/>
  <c r="AD24" i="69"/>
  <c r="AC24" i="69"/>
  <c r="AB24" i="69"/>
  <c r="AA24" i="69"/>
  <c r="Z24" i="69"/>
  <c r="Y24" i="69"/>
  <c r="X24" i="69"/>
  <c r="W24" i="69"/>
  <c r="V24" i="69"/>
  <c r="U24" i="69"/>
  <c r="T24" i="69"/>
  <c r="S24" i="69"/>
  <c r="AD23" i="69"/>
  <c r="AC23" i="69"/>
  <c r="AB23" i="69"/>
  <c r="AA23" i="69"/>
  <c r="Z23" i="69"/>
  <c r="Y23" i="69"/>
  <c r="X23" i="69"/>
  <c r="W23" i="69"/>
  <c r="V23" i="69"/>
  <c r="U23" i="69"/>
  <c r="T23" i="69"/>
  <c r="S23" i="69"/>
  <c r="AD22" i="69"/>
  <c r="AC22" i="69"/>
  <c r="AB22" i="69"/>
  <c r="AA22" i="69"/>
  <c r="Z22" i="69"/>
  <c r="Y22" i="69"/>
  <c r="X22" i="69"/>
  <c r="W22" i="69"/>
  <c r="V22" i="69"/>
  <c r="U22" i="69"/>
  <c r="T22" i="69"/>
  <c r="S22" i="69"/>
  <c r="AD21" i="69"/>
  <c r="AC21" i="69"/>
  <c r="AB21" i="69"/>
  <c r="AA21" i="69"/>
  <c r="Z21" i="69"/>
  <c r="Y21" i="69"/>
  <c r="X21" i="69"/>
  <c r="W21" i="69"/>
  <c r="V21" i="69"/>
  <c r="U21" i="69"/>
  <c r="T21" i="69"/>
  <c r="S21" i="69"/>
  <c r="AD20" i="69"/>
  <c r="AC20" i="69"/>
  <c r="AB20" i="69"/>
  <c r="AA20" i="69"/>
  <c r="Z20" i="69"/>
  <c r="Y20" i="69"/>
  <c r="X20" i="69"/>
  <c r="W20" i="69"/>
  <c r="V20" i="69"/>
  <c r="U20" i="69"/>
  <c r="T20" i="69"/>
  <c r="S20" i="69"/>
  <c r="AD19" i="69"/>
  <c r="AC19" i="69"/>
  <c r="AB19" i="69"/>
  <c r="AA19" i="69"/>
  <c r="Z19" i="69"/>
  <c r="Y19" i="69"/>
  <c r="X19" i="69"/>
  <c r="W19" i="69"/>
  <c r="V19" i="69"/>
  <c r="U19" i="69"/>
  <c r="T19" i="69"/>
  <c r="S19" i="69"/>
  <c r="AD18" i="69"/>
  <c r="AC18" i="69"/>
  <c r="AB18" i="69"/>
  <c r="AA18" i="69"/>
  <c r="Z18" i="69"/>
  <c r="Y18" i="69"/>
  <c r="X18" i="69"/>
  <c r="W18" i="69"/>
  <c r="V18" i="69"/>
  <c r="U18" i="69"/>
  <c r="T18" i="69"/>
  <c r="S18" i="69"/>
  <c r="AD17" i="69"/>
  <c r="AC17" i="69"/>
  <c r="AB17" i="69"/>
  <c r="AA17" i="69"/>
  <c r="Z17" i="69"/>
  <c r="Y17" i="69"/>
  <c r="X17" i="69"/>
  <c r="W17" i="69"/>
  <c r="V17" i="69"/>
  <c r="U17" i="69"/>
  <c r="T17" i="69"/>
  <c r="S17" i="69"/>
  <c r="AD16" i="69"/>
  <c r="AC16" i="69"/>
  <c r="AB16" i="69"/>
  <c r="AA16" i="69"/>
  <c r="Z16" i="69"/>
  <c r="Y16" i="69"/>
  <c r="X16" i="69"/>
  <c r="W16" i="69"/>
  <c r="V16" i="69"/>
  <c r="U16" i="69"/>
  <c r="T16" i="69"/>
  <c r="S16" i="69"/>
  <c r="N27" i="69"/>
  <c r="M27" i="69"/>
  <c r="L27" i="69"/>
  <c r="K27" i="69"/>
  <c r="J27" i="69"/>
  <c r="I27" i="69"/>
  <c r="H27" i="69"/>
  <c r="G27" i="69"/>
  <c r="F27" i="69"/>
  <c r="E27" i="69"/>
  <c r="D27" i="69"/>
  <c r="C27" i="69"/>
  <c r="N26" i="69"/>
  <c r="M26" i="69"/>
  <c r="L26" i="69"/>
  <c r="K26" i="69"/>
  <c r="J26" i="69"/>
  <c r="I26" i="69"/>
  <c r="H26" i="69"/>
  <c r="G26" i="69"/>
  <c r="F26" i="69"/>
  <c r="E26" i="69"/>
  <c r="D26" i="69"/>
  <c r="C26" i="69"/>
  <c r="N25" i="69"/>
  <c r="M25" i="69"/>
  <c r="L25" i="69"/>
  <c r="K25" i="69"/>
  <c r="J25" i="69"/>
  <c r="I25" i="69"/>
  <c r="H25" i="69"/>
  <c r="G25" i="69"/>
  <c r="F25" i="69"/>
  <c r="E25" i="69"/>
  <c r="D25" i="69"/>
  <c r="C25" i="69"/>
  <c r="N24" i="69"/>
  <c r="M24" i="69"/>
  <c r="L24" i="69"/>
  <c r="K24" i="69"/>
  <c r="J24" i="69"/>
  <c r="I24" i="69"/>
  <c r="H24" i="69"/>
  <c r="G24" i="69"/>
  <c r="F24" i="69"/>
  <c r="E24" i="69"/>
  <c r="D24" i="69"/>
  <c r="C24" i="69"/>
  <c r="N23" i="69"/>
  <c r="M23" i="69"/>
  <c r="L23" i="69"/>
  <c r="K23" i="69"/>
  <c r="J23" i="69"/>
  <c r="I23" i="69"/>
  <c r="H23" i="69"/>
  <c r="G23" i="69"/>
  <c r="F23" i="69"/>
  <c r="E23" i="69"/>
  <c r="D23" i="69"/>
  <c r="C23" i="69"/>
  <c r="N22" i="69"/>
  <c r="M22" i="69"/>
  <c r="L22" i="69"/>
  <c r="K22" i="69"/>
  <c r="J22" i="69"/>
  <c r="I22" i="69"/>
  <c r="H22" i="69"/>
  <c r="G22" i="69"/>
  <c r="F22" i="69"/>
  <c r="E22" i="69"/>
  <c r="D22" i="69"/>
  <c r="C22" i="69"/>
  <c r="N21" i="69"/>
  <c r="M21" i="69"/>
  <c r="L21" i="69"/>
  <c r="K21" i="69"/>
  <c r="J21" i="69"/>
  <c r="I21" i="69"/>
  <c r="H21" i="69"/>
  <c r="G21" i="69"/>
  <c r="F21" i="69"/>
  <c r="E21" i="69"/>
  <c r="D21" i="69"/>
  <c r="C21" i="69"/>
  <c r="N20" i="69"/>
  <c r="M20" i="69"/>
  <c r="L20" i="69"/>
  <c r="K20" i="69"/>
  <c r="J20" i="69"/>
  <c r="I20" i="69"/>
  <c r="H20" i="69"/>
  <c r="G20" i="69"/>
  <c r="F20" i="69"/>
  <c r="E20" i="69"/>
  <c r="D20" i="69"/>
  <c r="C20" i="69"/>
  <c r="N19" i="69"/>
  <c r="M19" i="69"/>
  <c r="L19" i="69"/>
  <c r="K19" i="69"/>
  <c r="J19" i="69"/>
  <c r="I19" i="69"/>
  <c r="H19" i="69"/>
  <c r="G19" i="69"/>
  <c r="F19" i="69"/>
  <c r="E19" i="69"/>
  <c r="D19" i="69"/>
  <c r="C19" i="69"/>
  <c r="N18" i="69"/>
  <c r="M18" i="69"/>
  <c r="L18" i="69"/>
  <c r="K18" i="69"/>
  <c r="J18" i="69"/>
  <c r="I18" i="69"/>
  <c r="H18" i="69"/>
  <c r="G18" i="69"/>
  <c r="F18" i="69"/>
  <c r="E18" i="69"/>
  <c r="D18" i="69"/>
  <c r="C18" i="69"/>
  <c r="N17" i="69"/>
  <c r="M17" i="69"/>
  <c r="L17" i="69"/>
  <c r="K17" i="69"/>
  <c r="J17" i="69"/>
  <c r="I17" i="69"/>
  <c r="H17" i="69"/>
  <c r="G17" i="69"/>
  <c r="F17" i="69"/>
  <c r="E17" i="69"/>
  <c r="D17" i="69"/>
  <c r="C17" i="69"/>
  <c r="N16" i="69"/>
  <c r="M16" i="69"/>
  <c r="L16" i="69"/>
  <c r="K16" i="69"/>
  <c r="J16" i="69"/>
  <c r="I16" i="69"/>
  <c r="H16" i="69"/>
  <c r="G16" i="69"/>
  <c r="F16" i="69"/>
  <c r="E16" i="69"/>
  <c r="D16" i="69"/>
  <c r="C16" i="69"/>
  <c r="N8" i="69"/>
  <c r="M8" i="69"/>
  <c r="L8" i="69"/>
  <c r="K8" i="69"/>
  <c r="J8" i="69"/>
  <c r="I8" i="69"/>
  <c r="H8" i="69"/>
  <c r="G8" i="69"/>
  <c r="F8" i="69"/>
  <c r="E8" i="69"/>
  <c r="D8" i="69"/>
  <c r="C8" i="69"/>
  <c r="B8" i="69"/>
  <c r="K39" i="68"/>
  <c r="K38" i="68"/>
  <c r="K37" i="68"/>
  <c r="K36" i="68"/>
  <c r="K35" i="68"/>
  <c r="K34" i="68"/>
  <c r="K33" i="68"/>
  <c r="H39" i="68"/>
  <c r="H38" i="68"/>
  <c r="H37" i="68"/>
  <c r="H36" i="68"/>
  <c r="H35" i="68"/>
  <c r="H34" i="68"/>
  <c r="H33" i="68"/>
  <c r="N109" i="66"/>
  <c r="M109" i="66"/>
  <c r="L109" i="66"/>
  <c r="K109" i="66"/>
  <c r="J109" i="66"/>
  <c r="I109" i="66"/>
  <c r="H109" i="66"/>
  <c r="G109" i="66"/>
  <c r="F109" i="66"/>
  <c r="E109" i="66"/>
  <c r="D109" i="66"/>
  <c r="C109" i="66"/>
  <c r="N7" i="65"/>
  <c r="M7" i="65"/>
  <c r="L7" i="65"/>
  <c r="K7" i="65"/>
  <c r="J7" i="65"/>
  <c r="I7" i="65"/>
  <c r="H7" i="65"/>
  <c r="G7" i="65"/>
  <c r="F7" i="65"/>
  <c r="E7" i="65"/>
  <c r="D7" i="65"/>
  <c r="C7" i="65"/>
  <c r="B7" i="65"/>
  <c r="K69" i="64"/>
  <c r="K68" i="64"/>
  <c r="K67" i="64"/>
  <c r="K66" i="64"/>
  <c r="K65" i="64"/>
  <c r="K64" i="64"/>
  <c r="K63" i="64"/>
  <c r="K62" i="64"/>
  <c r="K61" i="64"/>
  <c r="K60" i="64"/>
  <c r="K59" i="64"/>
  <c r="K58" i="64"/>
  <c r="K57" i="64"/>
  <c r="K56" i="64"/>
  <c r="K55" i="64"/>
  <c r="K54" i="64"/>
  <c r="K53" i="64"/>
  <c r="K52" i="64"/>
  <c r="K51" i="64"/>
  <c r="K50" i="64"/>
  <c r="K49" i="64"/>
  <c r="K48" i="64"/>
  <c r="K47" i="64"/>
  <c r="K46" i="64"/>
  <c r="K45" i="64"/>
  <c r="K44" i="64"/>
  <c r="K43" i="64"/>
  <c r="K42" i="64"/>
  <c r="K41" i="64"/>
  <c r="K40" i="64"/>
  <c r="K39" i="64"/>
  <c r="K38" i="64"/>
  <c r="K37" i="64"/>
  <c r="K36" i="64"/>
  <c r="K35" i="64"/>
  <c r="K34" i="64"/>
  <c r="K33" i="64"/>
  <c r="H69" i="64"/>
  <c r="H68" i="64"/>
  <c r="H67" i="64"/>
  <c r="H66" i="64"/>
  <c r="H65" i="64"/>
  <c r="H64" i="64"/>
  <c r="H63" i="64"/>
  <c r="H62" i="64"/>
  <c r="H61" i="64"/>
  <c r="H60" i="64"/>
  <c r="H59" i="64"/>
  <c r="H58" i="64"/>
  <c r="H57" i="64"/>
  <c r="H56" i="64"/>
  <c r="H55" i="64"/>
  <c r="H54" i="64"/>
  <c r="H53" i="64"/>
  <c r="H52" i="64"/>
  <c r="H51" i="64"/>
  <c r="H50" i="64"/>
  <c r="H49" i="64"/>
  <c r="H48" i="64"/>
  <c r="H47" i="64"/>
  <c r="H46" i="64"/>
  <c r="H45" i="64"/>
  <c r="H44" i="64"/>
  <c r="H43" i="64"/>
  <c r="H42" i="64"/>
  <c r="H41" i="64"/>
  <c r="H40" i="64"/>
  <c r="H39" i="64"/>
  <c r="H38" i="64"/>
  <c r="H37" i="64"/>
  <c r="H36" i="64"/>
  <c r="H35" i="64"/>
  <c r="H34" i="64"/>
  <c r="H33" i="64"/>
  <c r="F67" i="64"/>
  <c r="F66" i="64"/>
  <c r="F65" i="64"/>
  <c r="F64" i="64"/>
  <c r="F63" i="64"/>
  <c r="F62" i="64"/>
  <c r="F61" i="64"/>
  <c r="F60" i="64"/>
  <c r="F59" i="64"/>
  <c r="F58" i="64"/>
  <c r="F57" i="64"/>
  <c r="F56" i="64"/>
  <c r="F55" i="64"/>
  <c r="F54" i="64"/>
  <c r="F53" i="64"/>
  <c r="F52" i="64"/>
  <c r="F51" i="64"/>
  <c r="F50" i="64"/>
  <c r="F49" i="64"/>
  <c r="F48" i="64"/>
  <c r="F47" i="64"/>
  <c r="F46" i="64"/>
  <c r="F45" i="64"/>
  <c r="F44" i="64"/>
  <c r="F43" i="64"/>
  <c r="F42" i="64"/>
  <c r="F41" i="64"/>
  <c r="F40" i="64"/>
  <c r="F39" i="64"/>
  <c r="F38" i="64"/>
  <c r="F37" i="64"/>
  <c r="F36" i="64"/>
  <c r="F35" i="64"/>
  <c r="H2" i="74" l="1"/>
  <c r="H1" i="74"/>
  <c r="AF2" i="73"/>
  <c r="AF1" i="73"/>
  <c r="AG2" i="72"/>
  <c r="AG1" i="72"/>
  <c r="AF2" i="71"/>
  <c r="AF1" i="71"/>
  <c r="AE2" i="70"/>
  <c r="AE1" i="70"/>
  <c r="AF2" i="69"/>
  <c r="AF1" i="69"/>
  <c r="L2" i="68"/>
  <c r="L1" i="68"/>
  <c r="H2" i="67"/>
  <c r="H1" i="67"/>
  <c r="AZ2" i="66"/>
  <c r="AZ1" i="66"/>
  <c r="AA2" i="65"/>
  <c r="AA1" i="65"/>
  <c r="L2" i="64"/>
  <c r="L1" i="64"/>
  <c r="D8" i="74"/>
  <c r="D23" i="74" s="1"/>
  <c r="D38" i="74" s="1"/>
  <c r="D51" i="74" s="1"/>
  <c r="D64" i="74" s="1"/>
  <c r="D77" i="74" s="1"/>
  <c r="B88" i="73"/>
  <c r="B89" i="73" s="1"/>
  <c r="B90" i="73" s="1"/>
  <c r="B91" i="73" s="1"/>
  <c r="B92" i="73" s="1"/>
  <c r="B93" i="73" s="1"/>
  <c r="B94" i="73" s="1"/>
  <c r="B95" i="73" s="1"/>
  <c r="B96" i="73" s="1"/>
  <c r="B97" i="73" s="1"/>
  <c r="B98" i="73" s="1"/>
  <c r="B99" i="73" s="1"/>
  <c r="AD81" i="73"/>
  <c r="AE80" i="73"/>
  <c r="AD80" i="73"/>
  <c r="X80" i="73"/>
  <c r="W80" i="73"/>
  <c r="V80" i="73"/>
  <c r="U80" i="73"/>
  <c r="T80" i="73"/>
  <c r="S80" i="73"/>
  <c r="AE79" i="73"/>
  <c r="AD79" i="73"/>
  <c r="X79" i="73"/>
  <c r="W79" i="73"/>
  <c r="V79" i="73"/>
  <c r="U79" i="73"/>
  <c r="T79" i="73"/>
  <c r="S79" i="73"/>
  <c r="AE78" i="73"/>
  <c r="AD78" i="73"/>
  <c r="X78" i="73"/>
  <c r="W78" i="73"/>
  <c r="V78" i="73"/>
  <c r="U78" i="73"/>
  <c r="T78" i="73"/>
  <c r="S78" i="73"/>
  <c r="AE77" i="73"/>
  <c r="AD77" i="73"/>
  <c r="X77" i="73"/>
  <c r="W77" i="73"/>
  <c r="V77" i="73"/>
  <c r="U77" i="73"/>
  <c r="T77" i="73"/>
  <c r="S77" i="73"/>
  <c r="AE76" i="73"/>
  <c r="AD76" i="73"/>
  <c r="X76" i="73"/>
  <c r="W76" i="73"/>
  <c r="V76" i="73"/>
  <c r="U76" i="73"/>
  <c r="T76" i="73"/>
  <c r="S76" i="73"/>
  <c r="AE75" i="73"/>
  <c r="AD75" i="73"/>
  <c r="X75" i="73"/>
  <c r="W75" i="73"/>
  <c r="V75" i="73"/>
  <c r="U75" i="73"/>
  <c r="T75" i="73"/>
  <c r="S75" i="73"/>
  <c r="AE74" i="73"/>
  <c r="AD74" i="73"/>
  <c r="X74" i="73"/>
  <c r="W74" i="73"/>
  <c r="V74" i="73"/>
  <c r="U74" i="73"/>
  <c r="T74" i="73"/>
  <c r="S74" i="73"/>
  <c r="AE73" i="73"/>
  <c r="AD73" i="73"/>
  <c r="X73" i="73"/>
  <c r="W73" i="73"/>
  <c r="V73" i="73"/>
  <c r="U73" i="73"/>
  <c r="T73" i="73"/>
  <c r="S73" i="73"/>
  <c r="AE72" i="73"/>
  <c r="AD72" i="73"/>
  <c r="X72" i="73"/>
  <c r="W72" i="73"/>
  <c r="V72" i="73"/>
  <c r="U72" i="73"/>
  <c r="T72" i="73"/>
  <c r="S72" i="73"/>
  <c r="AE71" i="73"/>
  <c r="AD71" i="73"/>
  <c r="X71" i="73"/>
  <c r="W71" i="73"/>
  <c r="V71" i="73"/>
  <c r="U71" i="73"/>
  <c r="T71" i="73"/>
  <c r="S71" i="73"/>
  <c r="AE70" i="73"/>
  <c r="AD70" i="73"/>
  <c r="X70" i="73"/>
  <c r="W70" i="73"/>
  <c r="V70" i="73"/>
  <c r="U70" i="73"/>
  <c r="T70" i="73"/>
  <c r="S70" i="73"/>
  <c r="AE69" i="73"/>
  <c r="AE81" i="73" s="1"/>
  <c r="AD69" i="73"/>
  <c r="X69" i="73"/>
  <c r="W69" i="73"/>
  <c r="V69" i="73"/>
  <c r="U69" i="73"/>
  <c r="T69" i="73"/>
  <c r="S69" i="73"/>
  <c r="B69" i="73"/>
  <c r="B70" i="73" s="1"/>
  <c r="B71" i="73" s="1"/>
  <c r="B72" i="73" s="1"/>
  <c r="B73" i="73" s="1"/>
  <c r="B74" i="73" s="1"/>
  <c r="B75" i="73" s="1"/>
  <c r="B76" i="73" s="1"/>
  <c r="B77" i="73" s="1"/>
  <c r="B78" i="73" s="1"/>
  <c r="B79" i="73" s="1"/>
  <c r="B80" i="73" s="1"/>
  <c r="R68" i="73"/>
  <c r="Q68" i="73"/>
  <c r="P68" i="73"/>
  <c r="O68" i="73"/>
  <c r="N68" i="73"/>
  <c r="M68" i="73"/>
  <c r="L68" i="73"/>
  <c r="K68" i="73"/>
  <c r="J68" i="73"/>
  <c r="I68" i="73"/>
  <c r="H68" i="73"/>
  <c r="G68" i="73"/>
  <c r="T60" i="73"/>
  <c r="S60" i="73"/>
  <c r="Q60" i="73"/>
  <c r="P60" i="73"/>
  <c r="O60" i="73"/>
  <c r="R60" i="73" s="1"/>
  <c r="U60" i="73" s="1"/>
  <c r="N60" i="73"/>
  <c r="M60" i="73"/>
  <c r="L60" i="73"/>
  <c r="K60" i="73"/>
  <c r="J60" i="73"/>
  <c r="B41" i="73"/>
  <c r="B42" i="73" s="1"/>
  <c r="B43" i="73" s="1"/>
  <c r="B44" i="73" s="1"/>
  <c r="B45" i="73" s="1"/>
  <c r="B46" i="73" s="1"/>
  <c r="B47" i="73" s="1"/>
  <c r="B48" i="73" s="1"/>
  <c r="B49" i="73" s="1"/>
  <c r="B50" i="73" s="1"/>
  <c r="B51" i="73" s="1"/>
  <c r="B52" i="73" s="1"/>
  <c r="K35" i="73"/>
  <c r="J35" i="73"/>
  <c r="P33" i="73"/>
  <c r="L33" i="73"/>
  <c r="Q33" i="73" s="1"/>
  <c r="K33" i="73"/>
  <c r="J33" i="73"/>
  <c r="O33" i="73" s="1"/>
  <c r="I33" i="73"/>
  <c r="H33" i="73"/>
  <c r="N32" i="73"/>
  <c r="L32" i="73"/>
  <c r="Q32" i="73" s="1"/>
  <c r="K32" i="73"/>
  <c r="P32" i="73" s="1"/>
  <c r="J32" i="73"/>
  <c r="O32" i="73" s="1"/>
  <c r="I32" i="73"/>
  <c r="H32" i="73"/>
  <c r="M32" i="73" s="1"/>
  <c r="L27" i="73"/>
  <c r="K27" i="73"/>
  <c r="J27" i="73"/>
  <c r="L26" i="73"/>
  <c r="K26" i="73"/>
  <c r="H26" i="73"/>
  <c r="L25" i="73"/>
  <c r="K25" i="73"/>
  <c r="L24" i="73"/>
  <c r="K24" i="73"/>
  <c r="J24" i="73"/>
  <c r="L23" i="73"/>
  <c r="K23" i="73"/>
  <c r="J23" i="73"/>
  <c r="L22" i="73"/>
  <c r="K22" i="73"/>
  <c r="L21" i="73"/>
  <c r="K21" i="73"/>
  <c r="L20" i="73"/>
  <c r="K20" i="73"/>
  <c r="J20" i="73"/>
  <c r="L19" i="73"/>
  <c r="K19" i="73"/>
  <c r="J19" i="73"/>
  <c r="L18" i="73"/>
  <c r="K18" i="73"/>
  <c r="H18" i="73"/>
  <c r="L17" i="73"/>
  <c r="K17" i="73"/>
  <c r="L16" i="73"/>
  <c r="K16" i="73"/>
  <c r="J16" i="73"/>
  <c r="B16" i="73"/>
  <c r="B17" i="73" s="1"/>
  <c r="B18" i="73" s="1"/>
  <c r="B19" i="73" s="1"/>
  <c r="B20" i="73" s="1"/>
  <c r="B21" i="73" s="1"/>
  <c r="B22" i="73" s="1"/>
  <c r="B23" i="73" s="1"/>
  <c r="B24" i="73" s="1"/>
  <c r="B25" i="73" s="1"/>
  <c r="B26" i="73" s="1"/>
  <c r="B27" i="73" s="1"/>
  <c r="H15" i="73"/>
  <c r="G15" i="73"/>
  <c r="L15" i="73" s="1"/>
  <c r="F15" i="73"/>
  <c r="K15" i="73" s="1"/>
  <c r="E15" i="73"/>
  <c r="J15" i="73" s="1"/>
  <c r="D15" i="73"/>
  <c r="I15" i="73" s="1"/>
  <c r="C15" i="73"/>
  <c r="J8" i="73"/>
  <c r="J26" i="73" s="1"/>
  <c r="I8" i="73"/>
  <c r="I23" i="73" s="1"/>
  <c r="H8" i="73"/>
  <c r="E8" i="73"/>
  <c r="J25" i="73" s="1"/>
  <c r="D8" i="73"/>
  <c r="C8" i="73"/>
  <c r="H25" i="73" s="1"/>
  <c r="L7" i="73"/>
  <c r="K7" i="73"/>
  <c r="I37" i="73" s="1"/>
  <c r="J7" i="73"/>
  <c r="I7" i="73"/>
  <c r="H7" i="73"/>
  <c r="N197" i="72"/>
  <c r="M197" i="72"/>
  <c r="L197" i="72"/>
  <c r="K197" i="72"/>
  <c r="J197" i="72"/>
  <c r="I197" i="72"/>
  <c r="H197" i="72"/>
  <c r="G197" i="72"/>
  <c r="F197" i="72"/>
  <c r="E197" i="72"/>
  <c r="D197" i="72"/>
  <c r="C197" i="72"/>
  <c r="AD196" i="72"/>
  <c r="AC196" i="72"/>
  <c r="AB196" i="72"/>
  <c r="AA196" i="72"/>
  <c r="Z196" i="72"/>
  <c r="Y196" i="72"/>
  <c r="X196" i="72"/>
  <c r="W196" i="72"/>
  <c r="V196" i="72"/>
  <c r="U196" i="72"/>
  <c r="T196" i="72"/>
  <c r="S196" i="72"/>
  <c r="O196" i="72"/>
  <c r="AD195" i="72"/>
  <c r="AC195" i="72"/>
  <c r="AB195" i="72"/>
  <c r="AA195" i="72"/>
  <c r="Z195" i="72"/>
  <c r="Y195" i="72"/>
  <c r="X195" i="72"/>
  <c r="W195" i="72"/>
  <c r="V195" i="72"/>
  <c r="U195" i="72"/>
  <c r="T195" i="72"/>
  <c r="S195" i="72"/>
  <c r="O195" i="72"/>
  <c r="AD194" i="72"/>
  <c r="AC194" i="72"/>
  <c r="AB194" i="72"/>
  <c r="AA194" i="72"/>
  <c r="Z194" i="72"/>
  <c r="Y194" i="72"/>
  <c r="X194" i="72"/>
  <c r="W194" i="72"/>
  <c r="V194" i="72"/>
  <c r="U194" i="72"/>
  <c r="T194" i="72"/>
  <c r="S194" i="72"/>
  <c r="O194" i="72"/>
  <c r="AD193" i="72"/>
  <c r="AC193" i="72"/>
  <c r="AB193" i="72"/>
  <c r="AA193" i="72"/>
  <c r="Z193" i="72"/>
  <c r="Y193" i="72"/>
  <c r="X193" i="72"/>
  <c r="W193" i="72"/>
  <c r="V193" i="72"/>
  <c r="U193" i="72"/>
  <c r="T193" i="72"/>
  <c r="S193" i="72"/>
  <c r="O193" i="72"/>
  <c r="AD192" i="72"/>
  <c r="AC192" i="72"/>
  <c r="AB192" i="72"/>
  <c r="AA192" i="72"/>
  <c r="Z192" i="72"/>
  <c r="Y192" i="72"/>
  <c r="X192" i="72"/>
  <c r="W192" i="72"/>
  <c r="V192" i="72"/>
  <c r="U192" i="72"/>
  <c r="T192" i="72"/>
  <c r="S192" i="72"/>
  <c r="O192" i="72"/>
  <c r="AD191" i="72"/>
  <c r="AC191" i="72"/>
  <c r="AB191" i="72"/>
  <c r="AA191" i="72"/>
  <c r="Z191" i="72"/>
  <c r="Y191" i="72"/>
  <c r="X191" i="72"/>
  <c r="W191" i="72"/>
  <c r="V191" i="72"/>
  <c r="U191" i="72"/>
  <c r="T191" i="72"/>
  <c r="S191" i="72"/>
  <c r="O191" i="72"/>
  <c r="AD190" i="72"/>
  <c r="AC190" i="72"/>
  <c r="AB190" i="72"/>
  <c r="AA190" i="72"/>
  <c r="Z190" i="72"/>
  <c r="Y190" i="72"/>
  <c r="X190" i="72"/>
  <c r="W190" i="72"/>
  <c r="V190" i="72"/>
  <c r="U190" i="72"/>
  <c r="T190" i="72"/>
  <c r="S190" i="72"/>
  <c r="O190" i="72"/>
  <c r="AD189" i="72"/>
  <c r="AC189" i="72"/>
  <c r="AB189" i="72"/>
  <c r="AA189" i="72"/>
  <c r="Z189" i="72"/>
  <c r="Y189" i="72"/>
  <c r="X189" i="72"/>
  <c r="W189" i="72"/>
  <c r="V189" i="72"/>
  <c r="U189" i="72"/>
  <c r="T189" i="72"/>
  <c r="S189" i="72"/>
  <c r="O189" i="72"/>
  <c r="AD188" i="72"/>
  <c r="AC188" i="72"/>
  <c r="AB188" i="72"/>
  <c r="AA188" i="72"/>
  <c r="Z188" i="72"/>
  <c r="Y188" i="72"/>
  <c r="X188" i="72"/>
  <c r="W188" i="72"/>
  <c r="V188" i="72"/>
  <c r="U188" i="72"/>
  <c r="T188" i="72"/>
  <c r="S188" i="72"/>
  <c r="O188" i="72"/>
  <c r="AD187" i="72"/>
  <c r="AC187" i="72"/>
  <c r="AB187" i="72"/>
  <c r="AA187" i="72"/>
  <c r="Z187" i="72"/>
  <c r="Y187" i="72"/>
  <c r="X187" i="72"/>
  <c r="W187" i="72"/>
  <c r="V187" i="72"/>
  <c r="U187" i="72"/>
  <c r="T187" i="72"/>
  <c r="S187" i="72"/>
  <c r="O187" i="72"/>
  <c r="AD186" i="72"/>
  <c r="AC186" i="72"/>
  <c r="AB186" i="72"/>
  <c r="AA186" i="72"/>
  <c r="Z186" i="72"/>
  <c r="Y186" i="72"/>
  <c r="X186" i="72"/>
  <c r="W186" i="72"/>
  <c r="V186" i="72"/>
  <c r="U186" i="72"/>
  <c r="T186" i="72"/>
  <c r="S186" i="72"/>
  <c r="O186" i="72"/>
  <c r="AD185" i="72"/>
  <c r="AC185" i="72"/>
  <c r="AB185" i="72"/>
  <c r="AA185" i="72"/>
  <c r="Z185" i="72"/>
  <c r="Y185" i="72"/>
  <c r="X185" i="72"/>
  <c r="W185" i="72"/>
  <c r="V185" i="72"/>
  <c r="U185" i="72"/>
  <c r="T185" i="72"/>
  <c r="S185" i="72"/>
  <c r="O185" i="72"/>
  <c r="N181" i="72"/>
  <c r="M181" i="72"/>
  <c r="L181" i="72"/>
  <c r="K181" i="72"/>
  <c r="J181" i="72"/>
  <c r="I181" i="72"/>
  <c r="H181" i="72"/>
  <c r="G181" i="72"/>
  <c r="F181" i="72"/>
  <c r="E181" i="72"/>
  <c r="D181" i="72"/>
  <c r="C181" i="72"/>
  <c r="AD180" i="72"/>
  <c r="AC180" i="72"/>
  <c r="AB180" i="72"/>
  <c r="AA180" i="72"/>
  <c r="Z180" i="72"/>
  <c r="Y180" i="72"/>
  <c r="X180" i="72"/>
  <c r="W180" i="72"/>
  <c r="V180" i="72"/>
  <c r="U180" i="72"/>
  <c r="T180" i="72"/>
  <c r="S180" i="72"/>
  <c r="O180" i="72"/>
  <c r="AD179" i="72"/>
  <c r="AC179" i="72"/>
  <c r="AB179" i="72"/>
  <c r="AA179" i="72"/>
  <c r="Z179" i="72"/>
  <c r="Y179" i="72"/>
  <c r="X179" i="72"/>
  <c r="W179" i="72"/>
  <c r="V179" i="72"/>
  <c r="U179" i="72"/>
  <c r="T179" i="72"/>
  <c r="S179" i="72"/>
  <c r="O179" i="72"/>
  <c r="AD178" i="72"/>
  <c r="AC178" i="72"/>
  <c r="AB178" i="72"/>
  <c r="AA178" i="72"/>
  <c r="Z178" i="72"/>
  <c r="Y178" i="72"/>
  <c r="X178" i="72"/>
  <c r="W178" i="72"/>
  <c r="V178" i="72"/>
  <c r="U178" i="72"/>
  <c r="T178" i="72"/>
  <c r="S178" i="72"/>
  <c r="O178" i="72"/>
  <c r="AD177" i="72"/>
  <c r="AC177" i="72"/>
  <c r="AB177" i="72"/>
  <c r="AA177" i="72"/>
  <c r="Z177" i="72"/>
  <c r="Y177" i="72"/>
  <c r="X177" i="72"/>
  <c r="W177" i="72"/>
  <c r="V177" i="72"/>
  <c r="U177" i="72"/>
  <c r="T177" i="72"/>
  <c r="S177" i="72"/>
  <c r="O177" i="72"/>
  <c r="AD176" i="72"/>
  <c r="AC176" i="72"/>
  <c r="AB176" i="72"/>
  <c r="AA176" i="72"/>
  <c r="Z176" i="72"/>
  <c r="Y176" i="72"/>
  <c r="X176" i="72"/>
  <c r="W176" i="72"/>
  <c r="V176" i="72"/>
  <c r="U176" i="72"/>
  <c r="T176" i="72"/>
  <c r="S176" i="72"/>
  <c r="O176" i="72"/>
  <c r="AD175" i="72"/>
  <c r="AC175" i="72"/>
  <c r="AB175" i="72"/>
  <c r="AA175" i="72"/>
  <c r="Z175" i="72"/>
  <c r="Y175" i="72"/>
  <c r="X175" i="72"/>
  <c r="W175" i="72"/>
  <c r="V175" i="72"/>
  <c r="U175" i="72"/>
  <c r="T175" i="72"/>
  <c r="S175" i="72"/>
  <c r="O175" i="72"/>
  <c r="AD174" i="72"/>
  <c r="AC174" i="72"/>
  <c r="AB174" i="72"/>
  <c r="AA174" i="72"/>
  <c r="Z174" i="72"/>
  <c r="Y174" i="72"/>
  <c r="X174" i="72"/>
  <c r="W174" i="72"/>
  <c r="V174" i="72"/>
  <c r="U174" i="72"/>
  <c r="T174" i="72"/>
  <c r="S174" i="72"/>
  <c r="O174" i="72"/>
  <c r="AD173" i="72"/>
  <c r="AC173" i="72"/>
  <c r="AB173" i="72"/>
  <c r="AA173" i="72"/>
  <c r="Z173" i="72"/>
  <c r="Y173" i="72"/>
  <c r="X173" i="72"/>
  <c r="W173" i="72"/>
  <c r="V173" i="72"/>
  <c r="U173" i="72"/>
  <c r="T173" i="72"/>
  <c r="S173" i="72"/>
  <c r="O173" i="72"/>
  <c r="AD172" i="72"/>
  <c r="AC172" i="72"/>
  <c r="AB172" i="72"/>
  <c r="AA172" i="72"/>
  <c r="Z172" i="72"/>
  <c r="Y172" i="72"/>
  <c r="X172" i="72"/>
  <c r="W172" i="72"/>
  <c r="V172" i="72"/>
  <c r="U172" i="72"/>
  <c r="T172" i="72"/>
  <c r="S172" i="72"/>
  <c r="O172" i="72"/>
  <c r="AD171" i="72"/>
  <c r="AC171" i="72"/>
  <c r="AB171" i="72"/>
  <c r="AA171" i="72"/>
  <c r="Z171" i="72"/>
  <c r="Y171" i="72"/>
  <c r="X171" i="72"/>
  <c r="W171" i="72"/>
  <c r="V171" i="72"/>
  <c r="U171" i="72"/>
  <c r="T171" i="72"/>
  <c r="S171" i="72"/>
  <c r="O171" i="72"/>
  <c r="AD170" i="72"/>
  <c r="AC170" i="72"/>
  <c r="AB170" i="72"/>
  <c r="AA170" i="72"/>
  <c r="Z170" i="72"/>
  <c r="Y170" i="72"/>
  <c r="X170" i="72"/>
  <c r="W170" i="72"/>
  <c r="V170" i="72"/>
  <c r="U170" i="72"/>
  <c r="T170" i="72"/>
  <c r="S170" i="72"/>
  <c r="O170" i="72"/>
  <c r="AD169" i="72"/>
  <c r="AC169" i="72"/>
  <c r="AB169" i="72"/>
  <c r="AA169" i="72"/>
  <c r="Z169" i="72"/>
  <c r="Y169" i="72"/>
  <c r="X169" i="72"/>
  <c r="W169" i="72"/>
  <c r="V169" i="72"/>
  <c r="U169" i="72"/>
  <c r="T169" i="72"/>
  <c r="S169" i="72"/>
  <c r="O169" i="72"/>
  <c r="N165" i="72"/>
  <c r="M165" i="72"/>
  <c r="L165" i="72"/>
  <c r="K165" i="72"/>
  <c r="J165" i="72"/>
  <c r="I165" i="72"/>
  <c r="H165" i="72"/>
  <c r="G165" i="72"/>
  <c r="F165" i="72"/>
  <c r="E165" i="72"/>
  <c r="D165" i="72"/>
  <c r="C165" i="72"/>
  <c r="AD164" i="72"/>
  <c r="AC164" i="72"/>
  <c r="AB164" i="72"/>
  <c r="AA164" i="72"/>
  <c r="Z164" i="72"/>
  <c r="Y164" i="72"/>
  <c r="X164" i="72"/>
  <c r="W164" i="72"/>
  <c r="V164" i="72"/>
  <c r="U164" i="72"/>
  <c r="T164" i="72"/>
  <c r="S164" i="72"/>
  <c r="O164" i="72"/>
  <c r="AD163" i="72"/>
  <c r="AC163" i="72"/>
  <c r="AB163" i="72"/>
  <c r="AA163" i="72"/>
  <c r="Z163" i="72"/>
  <c r="Y163" i="72"/>
  <c r="X163" i="72"/>
  <c r="W163" i="72"/>
  <c r="V163" i="72"/>
  <c r="U163" i="72"/>
  <c r="T163" i="72"/>
  <c r="S163" i="72"/>
  <c r="O163" i="72"/>
  <c r="AD162" i="72"/>
  <c r="AC162" i="72"/>
  <c r="AB162" i="72"/>
  <c r="AA162" i="72"/>
  <c r="Z162" i="72"/>
  <c r="Y162" i="72"/>
  <c r="X162" i="72"/>
  <c r="W162" i="72"/>
  <c r="V162" i="72"/>
  <c r="U162" i="72"/>
  <c r="T162" i="72"/>
  <c r="S162" i="72"/>
  <c r="O162" i="72"/>
  <c r="AD161" i="72"/>
  <c r="AC161" i="72"/>
  <c r="AB161" i="72"/>
  <c r="AA161" i="72"/>
  <c r="Z161" i="72"/>
  <c r="Y161" i="72"/>
  <c r="X161" i="72"/>
  <c r="W161" i="72"/>
  <c r="V161" i="72"/>
  <c r="U161" i="72"/>
  <c r="T161" i="72"/>
  <c r="S161" i="72"/>
  <c r="O161" i="72"/>
  <c r="AD160" i="72"/>
  <c r="AC160" i="72"/>
  <c r="AB160" i="72"/>
  <c r="AA160" i="72"/>
  <c r="Z160" i="72"/>
  <c r="Y160" i="72"/>
  <c r="X160" i="72"/>
  <c r="W160" i="72"/>
  <c r="V160" i="72"/>
  <c r="U160" i="72"/>
  <c r="T160" i="72"/>
  <c r="S160" i="72"/>
  <c r="O160" i="72"/>
  <c r="AD159" i="72"/>
  <c r="AC159" i="72"/>
  <c r="AB159" i="72"/>
  <c r="AA159" i="72"/>
  <c r="Z159" i="72"/>
  <c r="Y159" i="72"/>
  <c r="X159" i="72"/>
  <c r="W159" i="72"/>
  <c r="V159" i="72"/>
  <c r="U159" i="72"/>
  <c r="T159" i="72"/>
  <c r="S159" i="72"/>
  <c r="O159" i="72"/>
  <c r="AD158" i="72"/>
  <c r="AC158" i="72"/>
  <c r="AB158" i="72"/>
  <c r="AA158" i="72"/>
  <c r="Z158" i="72"/>
  <c r="Y158" i="72"/>
  <c r="X158" i="72"/>
  <c r="W158" i="72"/>
  <c r="V158" i="72"/>
  <c r="U158" i="72"/>
  <c r="T158" i="72"/>
  <c r="S158" i="72"/>
  <c r="O158" i="72"/>
  <c r="AD157" i="72"/>
  <c r="AC157" i="72"/>
  <c r="AB157" i="72"/>
  <c r="AA157" i="72"/>
  <c r="Z157" i="72"/>
  <c r="Y157" i="72"/>
  <c r="X157" i="72"/>
  <c r="W157" i="72"/>
  <c r="V157" i="72"/>
  <c r="U157" i="72"/>
  <c r="T157" i="72"/>
  <c r="S157" i="72"/>
  <c r="O157" i="72"/>
  <c r="AD156" i="72"/>
  <c r="AC156" i="72"/>
  <c r="AB156" i="72"/>
  <c r="AA156" i="72"/>
  <c r="Z156" i="72"/>
  <c r="Y156" i="72"/>
  <c r="X156" i="72"/>
  <c r="W156" i="72"/>
  <c r="V156" i="72"/>
  <c r="U156" i="72"/>
  <c r="T156" i="72"/>
  <c r="S156" i="72"/>
  <c r="O156" i="72"/>
  <c r="AD155" i="72"/>
  <c r="AC155" i="72"/>
  <c r="AB155" i="72"/>
  <c r="AA155" i="72"/>
  <c r="Z155" i="72"/>
  <c r="Y155" i="72"/>
  <c r="X155" i="72"/>
  <c r="W155" i="72"/>
  <c r="V155" i="72"/>
  <c r="U155" i="72"/>
  <c r="T155" i="72"/>
  <c r="S155" i="72"/>
  <c r="O155" i="72"/>
  <c r="AD154" i="72"/>
  <c r="AC154" i="72"/>
  <c r="AB154" i="72"/>
  <c r="AA154" i="72"/>
  <c r="Z154" i="72"/>
  <c r="Y154" i="72"/>
  <c r="X154" i="72"/>
  <c r="W154" i="72"/>
  <c r="V154" i="72"/>
  <c r="U154" i="72"/>
  <c r="T154" i="72"/>
  <c r="S154" i="72"/>
  <c r="O154" i="72"/>
  <c r="AD153" i="72"/>
  <c r="AC153" i="72"/>
  <c r="AB153" i="72"/>
  <c r="AA153" i="72"/>
  <c r="Z153" i="72"/>
  <c r="Y153" i="72"/>
  <c r="X153" i="72"/>
  <c r="W153" i="72"/>
  <c r="V153" i="72"/>
  <c r="U153" i="72"/>
  <c r="T153" i="72"/>
  <c r="S153" i="72"/>
  <c r="O153" i="72"/>
  <c r="N149" i="72"/>
  <c r="M149" i="72"/>
  <c r="L149" i="72"/>
  <c r="K149" i="72"/>
  <c r="J149" i="72"/>
  <c r="I149" i="72"/>
  <c r="H149" i="72"/>
  <c r="G149" i="72"/>
  <c r="F149" i="72"/>
  <c r="E149" i="72"/>
  <c r="D149" i="72"/>
  <c r="C149" i="72"/>
  <c r="AD148" i="72"/>
  <c r="AC148" i="72"/>
  <c r="AB148" i="72"/>
  <c r="AA148" i="72"/>
  <c r="Z148" i="72"/>
  <c r="Y148" i="72"/>
  <c r="X148" i="72"/>
  <c r="W148" i="72"/>
  <c r="V148" i="72"/>
  <c r="U148" i="72"/>
  <c r="T148" i="72"/>
  <c r="S148" i="72"/>
  <c r="O148" i="72"/>
  <c r="AD147" i="72"/>
  <c r="AC147" i="72"/>
  <c r="AB147" i="72"/>
  <c r="AA147" i="72"/>
  <c r="Z147" i="72"/>
  <c r="Y147" i="72"/>
  <c r="X147" i="72"/>
  <c r="W147" i="72"/>
  <c r="V147" i="72"/>
  <c r="U147" i="72"/>
  <c r="T147" i="72"/>
  <c r="S147" i="72"/>
  <c r="O147" i="72"/>
  <c r="AD146" i="72"/>
  <c r="AC146" i="72"/>
  <c r="AB146" i="72"/>
  <c r="AA146" i="72"/>
  <c r="Z146" i="72"/>
  <c r="Y146" i="72"/>
  <c r="X146" i="72"/>
  <c r="W146" i="72"/>
  <c r="V146" i="72"/>
  <c r="U146" i="72"/>
  <c r="T146" i="72"/>
  <c r="S146" i="72"/>
  <c r="O146" i="72"/>
  <c r="AD145" i="72"/>
  <c r="AC145" i="72"/>
  <c r="AB145" i="72"/>
  <c r="AA145" i="72"/>
  <c r="Z145" i="72"/>
  <c r="Y145" i="72"/>
  <c r="X145" i="72"/>
  <c r="W145" i="72"/>
  <c r="V145" i="72"/>
  <c r="U145" i="72"/>
  <c r="T145" i="72"/>
  <c r="S145" i="72"/>
  <c r="O145" i="72"/>
  <c r="AD144" i="72"/>
  <c r="AC144" i="72"/>
  <c r="AB144" i="72"/>
  <c r="AA144" i="72"/>
  <c r="Z144" i="72"/>
  <c r="Y144" i="72"/>
  <c r="X144" i="72"/>
  <c r="W144" i="72"/>
  <c r="V144" i="72"/>
  <c r="U144" i="72"/>
  <c r="T144" i="72"/>
  <c r="S144" i="72"/>
  <c r="O144" i="72"/>
  <c r="AD143" i="72"/>
  <c r="AC143" i="72"/>
  <c r="AB143" i="72"/>
  <c r="AA143" i="72"/>
  <c r="Z143" i="72"/>
  <c r="Y143" i="72"/>
  <c r="X143" i="72"/>
  <c r="W143" i="72"/>
  <c r="V143" i="72"/>
  <c r="U143" i="72"/>
  <c r="T143" i="72"/>
  <c r="S143" i="72"/>
  <c r="O143" i="72"/>
  <c r="AD142" i="72"/>
  <c r="AC142" i="72"/>
  <c r="AB142" i="72"/>
  <c r="AA142" i="72"/>
  <c r="Z142" i="72"/>
  <c r="Y142" i="72"/>
  <c r="X142" i="72"/>
  <c r="W142" i="72"/>
  <c r="V142" i="72"/>
  <c r="U142" i="72"/>
  <c r="T142" i="72"/>
  <c r="S142" i="72"/>
  <c r="O142" i="72"/>
  <c r="AD141" i="72"/>
  <c r="AC141" i="72"/>
  <c r="AB141" i="72"/>
  <c r="AA141" i="72"/>
  <c r="Z141" i="72"/>
  <c r="Y141" i="72"/>
  <c r="X141" i="72"/>
  <c r="W141" i="72"/>
  <c r="V141" i="72"/>
  <c r="U141" i="72"/>
  <c r="T141" i="72"/>
  <c r="S141" i="72"/>
  <c r="O141" i="72"/>
  <c r="AD140" i="72"/>
  <c r="AC140" i="72"/>
  <c r="AB140" i="72"/>
  <c r="AA140" i="72"/>
  <c r="Z140" i="72"/>
  <c r="Y140" i="72"/>
  <c r="X140" i="72"/>
  <c r="W140" i="72"/>
  <c r="V140" i="72"/>
  <c r="U140" i="72"/>
  <c r="T140" i="72"/>
  <c r="S140" i="72"/>
  <c r="O140" i="72"/>
  <c r="AD139" i="72"/>
  <c r="AC139" i="72"/>
  <c r="AB139" i="72"/>
  <c r="AA139" i="72"/>
  <c r="Z139" i="72"/>
  <c r="Y139" i="72"/>
  <c r="X139" i="72"/>
  <c r="W139" i="72"/>
  <c r="V139" i="72"/>
  <c r="U139" i="72"/>
  <c r="T139" i="72"/>
  <c r="S139" i="72"/>
  <c r="O139" i="72"/>
  <c r="AD138" i="72"/>
  <c r="AC138" i="72"/>
  <c r="AB138" i="72"/>
  <c r="AA138" i="72"/>
  <c r="Z138" i="72"/>
  <c r="Y138" i="72"/>
  <c r="X138" i="72"/>
  <c r="W138" i="72"/>
  <c r="V138" i="72"/>
  <c r="U138" i="72"/>
  <c r="T138" i="72"/>
  <c r="S138" i="72"/>
  <c r="O138" i="72"/>
  <c r="AD137" i="72"/>
  <c r="AC137" i="72"/>
  <c r="AB137" i="72"/>
  <c r="AA137" i="72"/>
  <c r="Z137" i="72"/>
  <c r="Y137" i="72"/>
  <c r="X137" i="72"/>
  <c r="W137" i="72"/>
  <c r="V137" i="72"/>
  <c r="U137" i="72"/>
  <c r="T137" i="72"/>
  <c r="S137" i="72"/>
  <c r="O137" i="72"/>
  <c r="N133" i="72"/>
  <c r="M133" i="72"/>
  <c r="L133" i="72"/>
  <c r="K133" i="72"/>
  <c r="J133" i="72"/>
  <c r="I133" i="72"/>
  <c r="H133" i="72"/>
  <c r="G133" i="72"/>
  <c r="F133" i="72"/>
  <c r="E133" i="72"/>
  <c r="D133" i="72"/>
  <c r="C133" i="72"/>
  <c r="AD132" i="72"/>
  <c r="AC132" i="72"/>
  <c r="AB132" i="72"/>
  <c r="AA132" i="72"/>
  <c r="Z132" i="72"/>
  <c r="Y132" i="72"/>
  <c r="X132" i="72"/>
  <c r="W132" i="72"/>
  <c r="V132" i="72"/>
  <c r="U132" i="72"/>
  <c r="T132" i="72"/>
  <c r="S132" i="72"/>
  <c r="O132" i="72"/>
  <c r="AD131" i="72"/>
  <c r="AC131" i="72"/>
  <c r="AB131" i="72"/>
  <c r="AA131" i="72"/>
  <c r="Z131" i="72"/>
  <c r="Y131" i="72"/>
  <c r="X131" i="72"/>
  <c r="W131" i="72"/>
  <c r="V131" i="72"/>
  <c r="U131" i="72"/>
  <c r="T131" i="72"/>
  <c r="S131" i="72"/>
  <c r="O131" i="72"/>
  <c r="AD130" i="72"/>
  <c r="AC130" i="72"/>
  <c r="AB130" i="72"/>
  <c r="AA130" i="72"/>
  <c r="Z130" i="72"/>
  <c r="Y130" i="72"/>
  <c r="X130" i="72"/>
  <c r="W130" i="72"/>
  <c r="V130" i="72"/>
  <c r="U130" i="72"/>
  <c r="T130" i="72"/>
  <c r="S130" i="72"/>
  <c r="O130" i="72"/>
  <c r="AD129" i="72"/>
  <c r="AC129" i="72"/>
  <c r="AB129" i="72"/>
  <c r="AA129" i="72"/>
  <c r="Z129" i="72"/>
  <c r="Y129" i="72"/>
  <c r="X129" i="72"/>
  <c r="W129" i="72"/>
  <c r="V129" i="72"/>
  <c r="U129" i="72"/>
  <c r="T129" i="72"/>
  <c r="S129" i="72"/>
  <c r="O129" i="72"/>
  <c r="AD128" i="72"/>
  <c r="AC128" i="72"/>
  <c r="AB128" i="72"/>
  <c r="AA128" i="72"/>
  <c r="Z128" i="72"/>
  <c r="Y128" i="72"/>
  <c r="X128" i="72"/>
  <c r="W128" i="72"/>
  <c r="V128" i="72"/>
  <c r="U128" i="72"/>
  <c r="T128" i="72"/>
  <c r="S128" i="72"/>
  <c r="O128" i="72"/>
  <c r="AD127" i="72"/>
  <c r="AC127" i="72"/>
  <c r="AB127" i="72"/>
  <c r="AA127" i="72"/>
  <c r="Z127" i="72"/>
  <c r="Y127" i="72"/>
  <c r="X127" i="72"/>
  <c r="W127" i="72"/>
  <c r="V127" i="72"/>
  <c r="U127" i="72"/>
  <c r="T127" i="72"/>
  <c r="S127" i="72"/>
  <c r="O127" i="72"/>
  <c r="AD126" i="72"/>
  <c r="AC126" i="72"/>
  <c r="AB126" i="72"/>
  <c r="AA126" i="72"/>
  <c r="Z126" i="72"/>
  <c r="Y126" i="72"/>
  <c r="X126" i="72"/>
  <c r="W126" i="72"/>
  <c r="V126" i="72"/>
  <c r="U126" i="72"/>
  <c r="T126" i="72"/>
  <c r="S126" i="72"/>
  <c r="O126" i="72"/>
  <c r="AD125" i="72"/>
  <c r="AC125" i="72"/>
  <c r="AB125" i="72"/>
  <c r="AA125" i="72"/>
  <c r="Z125" i="72"/>
  <c r="Y125" i="72"/>
  <c r="X125" i="72"/>
  <c r="W125" i="72"/>
  <c r="V125" i="72"/>
  <c r="U125" i="72"/>
  <c r="T125" i="72"/>
  <c r="S125" i="72"/>
  <c r="O125" i="72"/>
  <c r="AD124" i="72"/>
  <c r="AC124" i="72"/>
  <c r="AB124" i="72"/>
  <c r="AA124" i="72"/>
  <c r="Z124" i="72"/>
  <c r="Y124" i="72"/>
  <c r="X124" i="72"/>
  <c r="W124" i="72"/>
  <c r="V124" i="72"/>
  <c r="U124" i="72"/>
  <c r="T124" i="72"/>
  <c r="S124" i="72"/>
  <c r="O124" i="72"/>
  <c r="AD123" i="72"/>
  <c r="AC123" i="72"/>
  <c r="AB123" i="72"/>
  <c r="AA123" i="72"/>
  <c r="Z123" i="72"/>
  <c r="Y123" i="72"/>
  <c r="X123" i="72"/>
  <c r="W123" i="72"/>
  <c r="V123" i="72"/>
  <c r="U123" i="72"/>
  <c r="T123" i="72"/>
  <c r="S123" i="72"/>
  <c r="O123" i="72"/>
  <c r="AD122" i="72"/>
  <c r="AC122" i="72"/>
  <c r="AB122" i="72"/>
  <c r="AA122" i="72"/>
  <c r="Z122" i="72"/>
  <c r="Y122" i="72"/>
  <c r="X122" i="72"/>
  <c r="W122" i="72"/>
  <c r="V122" i="72"/>
  <c r="U122" i="72"/>
  <c r="T122" i="72"/>
  <c r="S122" i="72"/>
  <c r="O122" i="72"/>
  <c r="AD121" i="72"/>
  <c r="AC121" i="72"/>
  <c r="AB121" i="72"/>
  <c r="AA121" i="72"/>
  <c r="Z121" i="72"/>
  <c r="Y121" i="72"/>
  <c r="X121" i="72"/>
  <c r="W121" i="72"/>
  <c r="V121" i="72"/>
  <c r="U121" i="72"/>
  <c r="T121" i="72"/>
  <c r="S121" i="72"/>
  <c r="O121" i="72"/>
  <c r="N117" i="72"/>
  <c r="M117" i="72"/>
  <c r="L117" i="72"/>
  <c r="K117" i="72"/>
  <c r="J117" i="72"/>
  <c r="I117" i="72"/>
  <c r="H117" i="72"/>
  <c r="G117" i="72"/>
  <c r="F117" i="72"/>
  <c r="E117" i="72"/>
  <c r="D117" i="72"/>
  <c r="C117" i="72"/>
  <c r="AD116" i="72"/>
  <c r="AC116" i="72"/>
  <c r="AB116" i="72"/>
  <c r="AA116" i="72"/>
  <c r="Z116" i="72"/>
  <c r="Y116" i="72"/>
  <c r="X116" i="72"/>
  <c r="W116" i="72"/>
  <c r="V116" i="72"/>
  <c r="U116" i="72"/>
  <c r="T116" i="72"/>
  <c r="S116" i="72"/>
  <c r="O116" i="72"/>
  <c r="AD115" i="72"/>
  <c r="AC115" i="72"/>
  <c r="AB115" i="72"/>
  <c r="AA115" i="72"/>
  <c r="Z115" i="72"/>
  <c r="Y115" i="72"/>
  <c r="X115" i="72"/>
  <c r="W115" i="72"/>
  <c r="V115" i="72"/>
  <c r="U115" i="72"/>
  <c r="T115" i="72"/>
  <c r="S115" i="72"/>
  <c r="O115" i="72"/>
  <c r="AD114" i="72"/>
  <c r="AC114" i="72"/>
  <c r="AB114" i="72"/>
  <c r="AA114" i="72"/>
  <c r="Z114" i="72"/>
  <c r="Y114" i="72"/>
  <c r="X114" i="72"/>
  <c r="W114" i="72"/>
  <c r="V114" i="72"/>
  <c r="U114" i="72"/>
  <c r="T114" i="72"/>
  <c r="S114" i="72"/>
  <c r="O114" i="72"/>
  <c r="AD113" i="72"/>
  <c r="AC113" i="72"/>
  <c r="AB113" i="72"/>
  <c r="AA113" i="72"/>
  <c r="Z113" i="72"/>
  <c r="Y113" i="72"/>
  <c r="X113" i="72"/>
  <c r="W113" i="72"/>
  <c r="V113" i="72"/>
  <c r="U113" i="72"/>
  <c r="T113" i="72"/>
  <c r="S113" i="72"/>
  <c r="O113" i="72"/>
  <c r="AD112" i="72"/>
  <c r="AC112" i="72"/>
  <c r="AB112" i="72"/>
  <c r="AA112" i="72"/>
  <c r="Z112" i="72"/>
  <c r="Y112" i="72"/>
  <c r="X112" i="72"/>
  <c r="W112" i="72"/>
  <c r="V112" i="72"/>
  <c r="U112" i="72"/>
  <c r="T112" i="72"/>
  <c r="S112" i="72"/>
  <c r="O112" i="72"/>
  <c r="AD111" i="72"/>
  <c r="AC111" i="72"/>
  <c r="AB111" i="72"/>
  <c r="AA111" i="72"/>
  <c r="Z111" i="72"/>
  <c r="Y111" i="72"/>
  <c r="X111" i="72"/>
  <c r="W111" i="72"/>
  <c r="V111" i="72"/>
  <c r="U111" i="72"/>
  <c r="T111" i="72"/>
  <c r="S111" i="72"/>
  <c r="O111" i="72"/>
  <c r="AD110" i="72"/>
  <c r="AC110" i="72"/>
  <c r="AB110" i="72"/>
  <c r="AA110" i="72"/>
  <c r="Z110" i="72"/>
  <c r="Y110" i="72"/>
  <c r="X110" i="72"/>
  <c r="W110" i="72"/>
  <c r="V110" i="72"/>
  <c r="U110" i="72"/>
  <c r="T110" i="72"/>
  <c r="S110" i="72"/>
  <c r="O110" i="72"/>
  <c r="AD109" i="72"/>
  <c r="AC109" i="72"/>
  <c r="AB109" i="72"/>
  <c r="AA109" i="72"/>
  <c r="Z109" i="72"/>
  <c r="Y109" i="72"/>
  <c r="X109" i="72"/>
  <c r="W109" i="72"/>
  <c r="V109" i="72"/>
  <c r="U109" i="72"/>
  <c r="T109" i="72"/>
  <c r="S109" i="72"/>
  <c r="O109" i="72"/>
  <c r="AD108" i="72"/>
  <c r="AC108" i="72"/>
  <c r="AB108" i="72"/>
  <c r="AA108" i="72"/>
  <c r="Z108" i="72"/>
  <c r="Y108" i="72"/>
  <c r="X108" i="72"/>
  <c r="W108" i="72"/>
  <c r="V108" i="72"/>
  <c r="U108" i="72"/>
  <c r="T108" i="72"/>
  <c r="S108" i="72"/>
  <c r="O108" i="72"/>
  <c r="AD107" i="72"/>
  <c r="AC107" i="72"/>
  <c r="AB107" i="72"/>
  <c r="AA107" i="72"/>
  <c r="Z107" i="72"/>
  <c r="Y107" i="72"/>
  <c r="X107" i="72"/>
  <c r="W107" i="72"/>
  <c r="V107" i="72"/>
  <c r="U107" i="72"/>
  <c r="T107" i="72"/>
  <c r="S107" i="72"/>
  <c r="O107" i="72"/>
  <c r="AD106" i="72"/>
  <c r="AC106" i="72"/>
  <c r="AB106" i="72"/>
  <c r="AA106" i="72"/>
  <c r="Z106" i="72"/>
  <c r="Y106" i="72"/>
  <c r="X106" i="72"/>
  <c r="W106" i="72"/>
  <c r="V106" i="72"/>
  <c r="U106" i="72"/>
  <c r="T106" i="72"/>
  <c r="S106" i="72"/>
  <c r="O106" i="72"/>
  <c r="AD105" i="72"/>
  <c r="AC105" i="72"/>
  <c r="AB105" i="72"/>
  <c r="AA105" i="72"/>
  <c r="Z105" i="72"/>
  <c r="Y105" i="72"/>
  <c r="X105" i="72"/>
  <c r="W105" i="72"/>
  <c r="V105" i="72"/>
  <c r="U105" i="72"/>
  <c r="T105" i="72"/>
  <c r="S105" i="72"/>
  <c r="O105" i="72"/>
  <c r="N101" i="72"/>
  <c r="M101" i="72"/>
  <c r="L101" i="72"/>
  <c r="K101" i="72"/>
  <c r="J101" i="72"/>
  <c r="I101" i="72"/>
  <c r="H101" i="72"/>
  <c r="G101" i="72"/>
  <c r="F101" i="72"/>
  <c r="E101" i="72"/>
  <c r="D101" i="72"/>
  <c r="C101" i="72"/>
  <c r="AD100" i="72"/>
  <c r="AC100" i="72"/>
  <c r="AB100" i="72"/>
  <c r="AA100" i="72"/>
  <c r="Z100" i="72"/>
  <c r="Y100" i="72"/>
  <c r="X100" i="72"/>
  <c r="W100" i="72"/>
  <c r="V100" i="72"/>
  <c r="U100" i="72"/>
  <c r="T100" i="72"/>
  <c r="S100" i="72"/>
  <c r="O100" i="72"/>
  <c r="AD99" i="72"/>
  <c r="AC99" i="72"/>
  <c r="AB99" i="72"/>
  <c r="AA99" i="72"/>
  <c r="Z99" i="72"/>
  <c r="Y99" i="72"/>
  <c r="X99" i="72"/>
  <c r="W99" i="72"/>
  <c r="V99" i="72"/>
  <c r="U99" i="72"/>
  <c r="T99" i="72"/>
  <c r="S99" i="72"/>
  <c r="O99" i="72"/>
  <c r="AD98" i="72"/>
  <c r="AC98" i="72"/>
  <c r="AB98" i="72"/>
  <c r="AA98" i="72"/>
  <c r="Z98" i="72"/>
  <c r="Y98" i="72"/>
  <c r="X98" i="72"/>
  <c r="W98" i="72"/>
  <c r="V98" i="72"/>
  <c r="U98" i="72"/>
  <c r="T98" i="72"/>
  <c r="S98" i="72"/>
  <c r="O98" i="72"/>
  <c r="AD97" i="72"/>
  <c r="AC97" i="72"/>
  <c r="AB97" i="72"/>
  <c r="AA97" i="72"/>
  <c r="Z97" i="72"/>
  <c r="Y97" i="72"/>
  <c r="X97" i="72"/>
  <c r="W97" i="72"/>
  <c r="V97" i="72"/>
  <c r="U97" i="72"/>
  <c r="T97" i="72"/>
  <c r="S97" i="72"/>
  <c r="O97" i="72"/>
  <c r="AD96" i="72"/>
  <c r="AC96" i="72"/>
  <c r="AB96" i="72"/>
  <c r="AA96" i="72"/>
  <c r="Z96" i="72"/>
  <c r="Y96" i="72"/>
  <c r="X96" i="72"/>
  <c r="W96" i="72"/>
  <c r="V96" i="72"/>
  <c r="U96" i="72"/>
  <c r="T96" i="72"/>
  <c r="S96" i="72"/>
  <c r="O96" i="72"/>
  <c r="AD95" i="72"/>
  <c r="AC95" i="72"/>
  <c r="AB95" i="72"/>
  <c r="AA95" i="72"/>
  <c r="Z95" i="72"/>
  <c r="Y95" i="72"/>
  <c r="X95" i="72"/>
  <c r="W95" i="72"/>
  <c r="V95" i="72"/>
  <c r="U95" i="72"/>
  <c r="T95" i="72"/>
  <c r="S95" i="72"/>
  <c r="O95" i="72"/>
  <c r="AD94" i="72"/>
  <c r="AC94" i="72"/>
  <c r="AB94" i="72"/>
  <c r="AA94" i="72"/>
  <c r="Z94" i="72"/>
  <c r="Y94" i="72"/>
  <c r="X94" i="72"/>
  <c r="W94" i="72"/>
  <c r="V94" i="72"/>
  <c r="U94" i="72"/>
  <c r="T94" i="72"/>
  <c r="S94" i="72"/>
  <c r="O94" i="72"/>
  <c r="AD93" i="72"/>
  <c r="AC93" i="72"/>
  <c r="AB93" i="72"/>
  <c r="AA93" i="72"/>
  <c r="Z93" i="72"/>
  <c r="Y93" i="72"/>
  <c r="X93" i="72"/>
  <c r="W93" i="72"/>
  <c r="V93" i="72"/>
  <c r="U93" i="72"/>
  <c r="T93" i="72"/>
  <c r="S93" i="72"/>
  <c r="O93" i="72"/>
  <c r="AD92" i="72"/>
  <c r="AC92" i="72"/>
  <c r="AB92" i="72"/>
  <c r="AA92" i="72"/>
  <c r="Z92" i="72"/>
  <c r="Y92" i="72"/>
  <c r="X92" i="72"/>
  <c r="W92" i="72"/>
  <c r="V92" i="72"/>
  <c r="U92" i="72"/>
  <c r="T92" i="72"/>
  <c r="S92" i="72"/>
  <c r="O92" i="72"/>
  <c r="AD91" i="72"/>
  <c r="AC91" i="72"/>
  <c r="AB91" i="72"/>
  <c r="AA91" i="72"/>
  <c r="Z91" i="72"/>
  <c r="Y91" i="72"/>
  <c r="X91" i="72"/>
  <c r="W91" i="72"/>
  <c r="V91" i="72"/>
  <c r="U91" i="72"/>
  <c r="T91" i="72"/>
  <c r="S91" i="72"/>
  <c r="O91" i="72"/>
  <c r="AD90" i="72"/>
  <c r="AC90" i="72"/>
  <c r="AB90" i="72"/>
  <c r="AA90" i="72"/>
  <c r="Z90" i="72"/>
  <c r="Y90" i="72"/>
  <c r="X90" i="72"/>
  <c r="W90" i="72"/>
  <c r="V90" i="72"/>
  <c r="U90" i="72"/>
  <c r="T90" i="72"/>
  <c r="S90" i="72"/>
  <c r="O90" i="72"/>
  <c r="AD89" i="72"/>
  <c r="AC89" i="72"/>
  <c r="AB89" i="72"/>
  <c r="AA89" i="72"/>
  <c r="Z89" i="72"/>
  <c r="Y89" i="72"/>
  <c r="X89" i="72"/>
  <c r="W89" i="72"/>
  <c r="V89" i="72"/>
  <c r="U89" i="72"/>
  <c r="T89" i="72"/>
  <c r="S89" i="72"/>
  <c r="O89" i="72"/>
  <c r="N85" i="72"/>
  <c r="M85" i="72"/>
  <c r="L85" i="72"/>
  <c r="K85" i="72"/>
  <c r="J85" i="72"/>
  <c r="I85" i="72"/>
  <c r="H85" i="72"/>
  <c r="G85" i="72"/>
  <c r="F85" i="72"/>
  <c r="E85" i="72"/>
  <c r="D85" i="72"/>
  <c r="C85" i="72"/>
  <c r="AD84" i="72"/>
  <c r="AC84" i="72"/>
  <c r="AB84" i="72"/>
  <c r="AA84" i="72"/>
  <c r="Z84" i="72"/>
  <c r="Y84" i="72"/>
  <c r="X84" i="72"/>
  <c r="W84" i="72"/>
  <c r="V84" i="72"/>
  <c r="U84" i="72"/>
  <c r="T84" i="72"/>
  <c r="S84" i="72"/>
  <c r="O84" i="72"/>
  <c r="AD83" i="72"/>
  <c r="AC83" i="72"/>
  <c r="AB83" i="72"/>
  <c r="AA83" i="72"/>
  <c r="Z83" i="72"/>
  <c r="Y83" i="72"/>
  <c r="X83" i="72"/>
  <c r="W83" i="72"/>
  <c r="V83" i="72"/>
  <c r="U83" i="72"/>
  <c r="T83" i="72"/>
  <c r="S83" i="72"/>
  <c r="O83" i="72"/>
  <c r="AD82" i="72"/>
  <c r="AC82" i="72"/>
  <c r="AB82" i="72"/>
  <c r="AA82" i="72"/>
  <c r="Z82" i="72"/>
  <c r="Y82" i="72"/>
  <c r="X82" i="72"/>
  <c r="W82" i="72"/>
  <c r="V82" i="72"/>
  <c r="U82" i="72"/>
  <c r="T82" i="72"/>
  <c r="S82" i="72"/>
  <c r="O82" i="72"/>
  <c r="AD81" i="72"/>
  <c r="AC81" i="72"/>
  <c r="AB81" i="72"/>
  <c r="AA81" i="72"/>
  <c r="Z81" i="72"/>
  <c r="Y81" i="72"/>
  <c r="X81" i="72"/>
  <c r="W81" i="72"/>
  <c r="V81" i="72"/>
  <c r="U81" i="72"/>
  <c r="T81" i="72"/>
  <c r="S81" i="72"/>
  <c r="O81" i="72"/>
  <c r="AD80" i="72"/>
  <c r="AC80" i="72"/>
  <c r="AB80" i="72"/>
  <c r="AA80" i="72"/>
  <c r="Z80" i="72"/>
  <c r="Y80" i="72"/>
  <c r="X80" i="72"/>
  <c r="W80" i="72"/>
  <c r="V80" i="72"/>
  <c r="U80" i="72"/>
  <c r="T80" i="72"/>
  <c r="S80" i="72"/>
  <c r="O80" i="72"/>
  <c r="AD79" i="72"/>
  <c r="AC79" i="72"/>
  <c r="AB79" i="72"/>
  <c r="AA79" i="72"/>
  <c r="Z79" i="72"/>
  <c r="Y79" i="72"/>
  <c r="X79" i="72"/>
  <c r="W79" i="72"/>
  <c r="V79" i="72"/>
  <c r="U79" i="72"/>
  <c r="T79" i="72"/>
  <c r="S79" i="72"/>
  <c r="O79" i="72"/>
  <c r="AD78" i="72"/>
  <c r="AC78" i="72"/>
  <c r="AB78" i="72"/>
  <c r="AA78" i="72"/>
  <c r="Z78" i="72"/>
  <c r="Y78" i="72"/>
  <c r="X78" i="72"/>
  <c r="W78" i="72"/>
  <c r="V78" i="72"/>
  <c r="U78" i="72"/>
  <c r="T78" i="72"/>
  <c r="S78" i="72"/>
  <c r="O78" i="72"/>
  <c r="AD77" i="72"/>
  <c r="AC77" i="72"/>
  <c r="AB77" i="72"/>
  <c r="AA77" i="72"/>
  <c r="Z77" i="72"/>
  <c r="Y77" i="72"/>
  <c r="X77" i="72"/>
  <c r="W77" i="72"/>
  <c r="V77" i="72"/>
  <c r="U77" i="72"/>
  <c r="T77" i="72"/>
  <c r="S77" i="72"/>
  <c r="O77" i="72"/>
  <c r="AD76" i="72"/>
  <c r="AC76" i="72"/>
  <c r="AB76" i="72"/>
  <c r="AA76" i="72"/>
  <c r="Z76" i="72"/>
  <c r="Y76" i="72"/>
  <c r="X76" i="72"/>
  <c r="W76" i="72"/>
  <c r="V76" i="72"/>
  <c r="U76" i="72"/>
  <c r="T76" i="72"/>
  <c r="S76" i="72"/>
  <c r="O76" i="72"/>
  <c r="AD75" i="72"/>
  <c r="AC75" i="72"/>
  <c r="AB75" i="72"/>
  <c r="AA75" i="72"/>
  <c r="Z75" i="72"/>
  <c r="Y75" i="72"/>
  <c r="X75" i="72"/>
  <c r="W75" i="72"/>
  <c r="V75" i="72"/>
  <c r="U75" i="72"/>
  <c r="T75" i="72"/>
  <c r="S75" i="72"/>
  <c r="O75" i="72"/>
  <c r="AD74" i="72"/>
  <c r="AC74" i="72"/>
  <c r="AB74" i="72"/>
  <c r="AA74" i="72"/>
  <c r="Z74" i="72"/>
  <c r="Y74" i="72"/>
  <c r="X74" i="72"/>
  <c r="W74" i="72"/>
  <c r="V74" i="72"/>
  <c r="U74" i="72"/>
  <c r="T74" i="72"/>
  <c r="S74" i="72"/>
  <c r="O74" i="72"/>
  <c r="AD73" i="72"/>
  <c r="AC73" i="72"/>
  <c r="AB73" i="72"/>
  <c r="AA73" i="72"/>
  <c r="Z73" i="72"/>
  <c r="Y73" i="72"/>
  <c r="X73" i="72"/>
  <c r="W73" i="72"/>
  <c r="V73" i="72"/>
  <c r="U73" i="72"/>
  <c r="T73" i="72"/>
  <c r="S73" i="72"/>
  <c r="O73" i="72"/>
  <c r="N69" i="72"/>
  <c r="M69" i="72"/>
  <c r="L69" i="72"/>
  <c r="K69" i="72"/>
  <c r="J69" i="72"/>
  <c r="I69" i="72"/>
  <c r="H69" i="72"/>
  <c r="G69" i="72"/>
  <c r="F69" i="72"/>
  <c r="E69" i="72"/>
  <c r="D69" i="72"/>
  <c r="C69" i="72"/>
  <c r="AD68" i="72"/>
  <c r="AC68" i="72"/>
  <c r="AB68" i="72"/>
  <c r="AA68" i="72"/>
  <c r="Z68" i="72"/>
  <c r="Y68" i="72"/>
  <c r="X68" i="72"/>
  <c r="W68" i="72"/>
  <c r="V68" i="72"/>
  <c r="U68" i="72"/>
  <c r="T68" i="72"/>
  <c r="S68" i="72"/>
  <c r="O68" i="72"/>
  <c r="AD67" i="72"/>
  <c r="AC67" i="72"/>
  <c r="AB67" i="72"/>
  <c r="AA67" i="72"/>
  <c r="Z67" i="72"/>
  <c r="Y67" i="72"/>
  <c r="X67" i="72"/>
  <c r="W67" i="72"/>
  <c r="V67" i="72"/>
  <c r="U67" i="72"/>
  <c r="T67" i="72"/>
  <c r="S67" i="72"/>
  <c r="O67" i="72"/>
  <c r="AD66" i="72"/>
  <c r="AC66" i="72"/>
  <c r="AB66" i="72"/>
  <c r="AA66" i="72"/>
  <c r="Z66" i="72"/>
  <c r="Y66" i="72"/>
  <c r="X66" i="72"/>
  <c r="W66" i="72"/>
  <c r="V66" i="72"/>
  <c r="U66" i="72"/>
  <c r="T66" i="72"/>
  <c r="S66" i="72"/>
  <c r="O66" i="72"/>
  <c r="AD65" i="72"/>
  <c r="AC65" i="72"/>
  <c r="AB65" i="72"/>
  <c r="AA65" i="72"/>
  <c r="Z65" i="72"/>
  <c r="Y65" i="72"/>
  <c r="X65" i="72"/>
  <c r="W65" i="72"/>
  <c r="V65" i="72"/>
  <c r="U65" i="72"/>
  <c r="T65" i="72"/>
  <c r="S65" i="72"/>
  <c r="O65" i="72"/>
  <c r="AD64" i="72"/>
  <c r="AC64" i="72"/>
  <c r="AB64" i="72"/>
  <c r="AA64" i="72"/>
  <c r="Z64" i="72"/>
  <c r="Y64" i="72"/>
  <c r="X64" i="72"/>
  <c r="W64" i="72"/>
  <c r="V64" i="72"/>
  <c r="U64" i="72"/>
  <c r="T64" i="72"/>
  <c r="S64" i="72"/>
  <c r="O64" i="72"/>
  <c r="AD63" i="72"/>
  <c r="AC63" i="72"/>
  <c r="AB63" i="72"/>
  <c r="AA63" i="72"/>
  <c r="Z63" i="72"/>
  <c r="Y63" i="72"/>
  <c r="X63" i="72"/>
  <c r="W63" i="72"/>
  <c r="V63" i="72"/>
  <c r="U63" i="72"/>
  <c r="T63" i="72"/>
  <c r="S63" i="72"/>
  <c r="O63" i="72"/>
  <c r="AD62" i="72"/>
  <c r="AC62" i="72"/>
  <c r="AB62" i="72"/>
  <c r="AA62" i="72"/>
  <c r="Z62" i="72"/>
  <c r="Y62" i="72"/>
  <c r="X62" i="72"/>
  <c r="W62" i="72"/>
  <c r="V62" i="72"/>
  <c r="U62" i="72"/>
  <c r="T62" i="72"/>
  <c r="S62" i="72"/>
  <c r="O62" i="72"/>
  <c r="AD61" i="72"/>
  <c r="AC61" i="72"/>
  <c r="AB61" i="72"/>
  <c r="AA61" i="72"/>
  <c r="Z61" i="72"/>
  <c r="Y61" i="72"/>
  <c r="X61" i="72"/>
  <c r="W61" i="72"/>
  <c r="V61" i="72"/>
  <c r="U61" i="72"/>
  <c r="T61" i="72"/>
  <c r="S61" i="72"/>
  <c r="O61" i="72"/>
  <c r="AD60" i="72"/>
  <c r="AC60" i="72"/>
  <c r="AB60" i="72"/>
  <c r="AA60" i="72"/>
  <c r="Z60" i="72"/>
  <c r="Y60" i="72"/>
  <c r="X60" i="72"/>
  <c r="W60" i="72"/>
  <c r="V60" i="72"/>
  <c r="U60" i="72"/>
  <c r="T60" i="72"/>
  <c r="S60" i="72"/>
  <c r="O60" i="72"/>
  <c r="AD59" i="72"/>
  <c r="AC59" i="72"/>
  <c r="AB59" i="72"/>
  <c r="AA59" i="72"/>
  <c r="Z59" i="72"/>
  <c r="Y59" i="72"/>
  <c r="X59" i="72"/>
  <c r="W59" i="72"/>
  <c r="V59" i="72"/>
  <c r="U59" i="72"/>
  <c r="T59" i="72"/>
  <c r="S59" i="72"/>
  <c r="O59" i="72"/>
  <c r="AD58" i="72"/>
  <c r="AC58" i="72"/>
  <c r="AB58" i="72"/>
  <c r="AA58" i="72"/>
  <c r="Z58" i="72"/>
  <c r="Y58" i="72"/>
  <c r="X58" i="72"/>
  <c r="W58" i="72"/>
  <c r="V58" i="72"/>
  <c r="U58" i="72"/>
  <c r="T58" i="72"/>
  <c r="S58" i="72"/>
  <c r="O58" i="72"/>
  <c r="AD57" i="72"/>
  <c r="AC57" i="72"/>
  <c r="AB57" i="72"/>
  <c r="AA57" i="72"/>
  <c r="Z57" i="72"/>
  <c r="Y57" i="72"/>
  <c r="X57" i="72"/>
  <c r="W57" i="72"/>
  <c r="V57" i="72"/>
  <c r="U57" i="72"/>
  <c r="T57" i="72"/>
  <c r="S57" i="72"/>
  <c r="O57" i="72"/>
  <c r="N53" i="72"/>
  <c r="M53" i="72"/>
  <c r="L53" i="72"/>
  <c r="K53" i="72"/>
  <c r="J53" i="72"/>
  <c r="I53" i="72"/>
  <c r="H53" i="72"/>
  <c r="G53" i="72"/>
  <c r="F53" i="72"/>
  <c r="E53" i="72"/>
  <c r="D53" i="72"/>
  <c r="C53" i="72"/>
  <c r="AD52" i="72"/>
  <c r="AC52" i="72"/>
  <c r="AB52" i="72"/>
  <c r="AA52" i="72"/>
  <c r="Z52" i="72"/>
  <c r="Y52" i="72"/>
  <c r="X52" i="72"/>
  <c r="W52" i="72"/>
  <c r="V52" i="72"/>
  <c r="U52" i="72"/>
  <c r="T52" i="72"/>
  <c r="S52" i="72"/>
  <c r="O52" i="72"/>
  <c r="AD51" i="72"/>
  <c r="AC51" i="72"/>
  <c r="AB51" i="72"/>
  <c r="AA51" i="72"/>
  <c r="Z51" i="72"/>
  <c r="Y51" i="72"/>
  <c r="X51" i="72"/>
  <c r="W51" i="72"/>
  <c r="V51" i="72"/>
  <c r="U51" i="72"/>
  <c r="T51" i="72"/>
  <c r="S51" i="72"/>
  <c r="O51" i="72"/>
  <c r="AD50" i="72"/>
  <c r="AC50" i="72"/>
  <c r="AB50" i="72"/>
  <c r="AA50" i="72"/>
  <c r="Z50" i="72"/>
  <c r="Y50" i="72"/>
  <c r="X50" i="72"/>
  <c r="W50" i="72"/>
  <c r="V50" i="72"/>
  <c r="U50" i="72"/>
  <c r="T50" i="72"/>
  <c r="S50" i="72"/>
  <c r="O50" i="72"/>
  <c r="AD49" i="72"/>
  <c r="AC49" i="72"/>
  <c r="AB49" i="72"/>
  <c r="AA49" i="72"/>
  <c r="Z49" i="72"/>
  <c r="Y49" i="72"/>
  <c r="X49" i="72"/>
  <c r="W49" i="72"/>
  <c r="V49" i="72"/>
  <c r="U49" i="72"/>
  <c r="T49" i="72"/>
  <c r="S49" i="72"/>
  <c r="O49" i="72"/>
  <c r="AD48" i="72"/>
  <c r="AC48" i="72"/>
  <c r="AB48" i="72"/>
  <c r="AA48" i="72"/>
  <c r="Z48" i="72"/>
  <c r="Y48" i="72"/>
  <c r="X48" i="72"/>
  <c r="W48" i="72"/>
  <c r="V48" i="72"/>
  <c r="U48" i="72"/>
  <c r="T48" i="72"/>
  <c r="S48" i="72"/>
  <c r="O48" i="72"/>
  <c r="AD47" i="72"/>
  <c r="AC47" i="72"/>
  <c r="AB47" i="72"/>
  <c r="AA47" i="72"/>
  <c r="Z47" i="72"/>
  <c r="Y47" i="72"/>
  <c r="X47" i="72"/>
  <c r="W47" i="72"/>
  <c r="V47" i="72"/>
  <c r="U47" i="72"/>
  <c r="T47" i="72"/>
  <c r="S47" i="72"/>
  <c r="O47" i="72"/>
  <c r="AD46" i="72"/>
  <c r="AC46" i="72"/>
  <c r="AB46" i="72"/>
  <c r="AA46" i="72"/>
  <c r="Z46" i="72"/>
  <c r="Y46" i="72"/>
  <c r="X46" i="72"/>
  <c r="W46" i="72"/>
  <c r="V46" i="72"/>
  <c r="U46" i="72"/>
  <c r="T46" i="72"/>
  <c r="S46" i="72"/>
  <c r="O46" i="72"/>
  <c r="AD45" i="72"/>
  <c r="AC45" i="72"/>
  <c r="AB45" i="72"/>
  <c r="AA45" i="72"/>
  <c r="Z45" i="72"/>
  <c r="Y45" i="72"/>
  <c r="X45" i="72"/>
  <c r="W45" i="72"/>
  <c r="V45" i="72"/>
  <c r="U45" i="72"/>
  <c r="T45" i="72"/>
  <c r="S45" i="72"/>
  <c r="O45" i="72"/>
  <c r="AD44" i="72"/>
  <c r="AC44" i="72"/>
  <c r="AB44" i="72"/>
  <c r="AA44" i="72"/>
  <c r="Z44" i="72"/>
  <c r="Y44" i="72"/>
  <c r="X44" i="72"/>
  <c r="W44" i="72"/>
  <c r="V44" i="72"/>
  <c r="U44" i="72"/>
  <c r="T44" i="72"/>
  <c r="S44" i="72"/>
  <c r="O44" i="72"/>
  <c r="AD43" i="72"/>
  <c r="AC43" i="72"/>
  <c r="AB43" i="72"/>
  <c r="AA43" i="72"/>
  <c r="Z43" i="72"/>
  <c r="Y43" i="72"/>
  <c r="X43" i="72"/>
  <c r="W43" i="72"/>
  <c r="V43" i="72"/>
  <c r="U43" i="72"/>
  <c r="T43" i="72"/>
  <c r="S43" i="72"/>
  <c r="O43" i="72"/>
  <c r="AD42" i="72"/>
  <c r="AC42" i="72"/>
  <c r="AB42" i="72"/>
  <c r="AA42" i="72"/>
  <c r="Z42" i="72"/>
  <c r="Y42" i="72"/>
  <c r="X42" i="72"/>
  <c r="W42" i="72"/>
  <c r="V42" i="72"/>
  <c r="U42" i="72"/>
  <c r="T42" i="72"/>
  <c r="S42" i="72"/>
  <c r="O42" i="72"/>
  <c r="AD41" i="72"/>
  <c r="AC41" i="72"/>
  <c r="AB41" i="72"/>
  <c r="AA41" i="72"/>
  <c r="Z41" i="72"/>
  <c r="Y41" i="72"/>
  <c r="X41" i="72"/>
  <c r="W41" i="72"/>
  <c r="V41" i="72"/>
  <c r="U41" i="72"/>
  <c r="T41" i="72"/>
  <c r="S41" i="72"/>
  <c r="O41" i="72"/>
  <c r="N37" i="72"/>
  <c r="M37" i="72"/>
  <c r="L37" i="72"/>
  <c r="K37" i="72"/>
  <c r="J37" i="72"/>
  <c r="I37" i="72"/>
  <c r="H37" i="72"/>
  <c r="G37" i="72"/>
  <c r="F37" i="72"/>
  <c r="E37" i="72"/>
  <c r="D37" i="72"/>
  <c r="C37" i="72"/>
  <c r="AD36" i="72"/>
  <c r="AC36" i="72"/>
  <c r="AB36" i="72"/>
  <c r="AA36" i="72"/>
  <c r="Z36" i="72"/>
  <c r="Y36" i="72"/>
  <c r="X36" i="72"/>
  <c r="W36" i="72"/>
  <c r="V36" i="72"/>
  <c r="U36" i="72"/>
  <c r="T36" i="72"/>
  <c r="S36" i="72"/>
  <c r="O36" i="72"/>
  <c r="AD35" i="72"/>
  <c r="AC35" i="72"/>
  <c r="AB35" i="72"/>
  <c r="AA35" i="72"/>
  <c r="Z35" i="72"/>
  <c r="Y35" i="72"/>
  <c r="X35" i="72"/>
  <c r="W35" i="72"/>
  <c r="V35" i="72"/>
  <c r="U35" i="72"/>
  <c r="T35" i="72"/>
  <c r="S35" i="72"/>
  <c r="O35" i="72"/>
  <c r="AD34" i="72"/>
  <c r="AC34" i="72"/>
  <c r="AB34" i="72"/>
  <c r="AA34" i="72"/>
  <c r="Z34" i="72"/>
  <c r="Y34" i="72"/>
  <c r="X34" i="72"/>
  <c r="W34" i="72"/>
  <c r="V34" i="72"/>
  <c r="U34" i="72"/>
  <c r="T34" i="72"/>
  <c r="S34" i="72"/>
  <c r="O34" i="72"/>
  <c r="AD33" i="72"/>
  <c r="AC33" i="72"/>
  <c r="AB33" i="72"/>
  <c r="AA33" i="72"/>
  <c r="Z33" i="72"/>
  <c r="Y33" i="72"/>
  <c r="X33" i="72"/>
  <c r="W33" i="72"/>
  <c r="V33" i="72"/>
  <c r="U33" i="72"/>
  <c r="T33" i="72"/>
  <c r="S33" i="72"/>
  <c r="O33" i="72"/>
  <c r="AD32" i="72"/>
  <c r="AC32" i="72"/>
  <c r="AB32" i="72"/>
  <c r="AA32" i="72"/>
  <c r="Z32" i="72"/>
  <c r="Y32" i="72"/>
  <c r="X32" i="72"/>
  <c r="W32" i="72"/>
  <c r="V32" i="72"/>
  <c r="U32" i="72"/>
  <c r="T32" i="72"/>
  <c r="S32" i="72"/>
  <c r="O32" i="72"/>
  <c r="AD31" i="72"/>
  <c r="AC31" i="72"/>
  <c r="AB31" i="72"/>
  <c r="AA31" i="72"/>
  <c r="Z31" i="72"/>
  <c r="Y31" i="72"/>
  <c r="X31" i="72"/>
  <c r="W31" i="72"/>
  <c r="V31" i="72"/>
  <c r="U31" i="72"/>
  <c r="T31" i="72"/>
  <c r="S31" i="72"/>
  <c r="O31" i="72"/>
  <c r="AD30" i="72"/>
  <c r="AC30" i="72"/>
  <c r="AB30" i="72"/>
  <c r="AA30" i="72"/>
  <c r="Z30" i="72"/>
  <c r="Y30" i="72"/>
  <c r="X30" i="72"/>
  <c r="W30" i="72"/>
  <c r="V30" i="72"/>
  <c r="U30" i="72"/>
  <c r="T30" i="72"/>
  <c r="S30" i="72"/>
  <c r="O30" i="72"/>
  <c r="AD29" i="72"/>
  <c r="AC29" i="72"/>
  <c r="AB29" i="72"/>
  <c r="AA29" i="72"/>
  <c r="Z29" i="72"/>
  <c r="Y29" i="72"/>
  <c r="X29" i="72"/>
  <c r="W29" i="72"/>
  <c r="V29" i="72"/>
  <c r="U29" i="72"/>
  <c r="T29" i="72"/>
  <c r="S29" i="72"/>
  <c r="O29" i="72"/>
  <c r="AD28" i="72"/>
  <c r="AC28" i="72"/>
  <c r="AB28" i="72"/>
  <c r="AA28" i="72"/>
  <c r="Z28" i="72"/>
  <c r="Y28" i="72"/>
  <c r="X28" i="72"/>
  <c r="W28" i="72"/>
  <c r="V28" i="72"/>
  <c r="U28" i="72"/>
  <c r="T28" i="72"/>
  <c r="S28" i="72"/>
  <c r="O28" i="72"/>
  <c r="AD27" i="72"/>
  <c r="AC27" i="72"/>
  <c r="AB27" i="72"/>
  <c r="AA27" i="72"/>
  <c r="Z27" i="72"/>
  <c r="Y27" i="72"/>
  <c r="X27" i="72"/>
  <c r="W27" i="72"/>
  <c r="V27" i="72"/>
  <c r="U27" i="72"/>
  <c r="T27" i="72"/>
  <c r="S27" i="72"/>
  <c r="O27" i="72"/>
  <c r="AD26" i="72"/>
  <c r="AC26" i="72"/>
  <c r="AB26" i="72"/>
  <c r="AA26" i="72"/>
  <c r="Z26" i="72"/>
  <c r="Y26" i="72"/>
  <c r="X26" i="72"/>
  <c r="W26" i="72"/>
  <c r="V26" i="72"/>
  <c r="U26" i="72"/>
  <c r="T26" i="72"/>
  <c r="S26" i="72"/>
  <c r="O26" i="72"/>
  <c r="AD25" i="72"/>
  <c r="AC25" i="72"/>
  <c r="AB25" i="72"/>
  <c r="AA25" i="72"/>
  <c r="Z25" i="72"/>
  <c r="Y25" i="72"/>
  <c r="X25" i="72"/>
  <c r="W25" i="72"/>
  <c r="V25" i="72"/>
  <c r="U25" i="72"/>
  <c r="T25" i="72"/>
  <c r="S25" i="72"/>
  <c r="O25" i="72"/>
  <c r="N21" i="72"/>
  <c r="M21" i="72"/>
  <c r="L21" i="72"/>
  <c r="K21" i="72"/>
  <c r="J21" i="72"/>
  <c r="I21" i="72"/>
  <c r="H21" i="72"/>
  <c r="G21" i="72"/>
  <c r="F21" i="72"/>
  <c r="E21" i="72"/>
  <c r="D21" i="72"/>
  <c r="C21" i="72"/>
  <c r="AD20" i="72"/>
  <c r="AC20" i="72"/>
  <c r="AB20" i="72"/>
  <c r="AA20" i="72"/>
  <c r="Z20" i="72"/>
  <c r="Y20" i="72"/>
  <c r="X20" i="72"/>
  <c r="W20" i="72"/>
  <c r="V20" i="72"/>
  <c r="U20" i="72"/>
  <c r="T20" i="72"/>
  <c r="S20" i="72"/>
  <c r="O20" i="72"/>
  <c r="AD19" i="72"/>
  <c r="AC19" i="72"/>
  <c r="AB19" i="72"/>
  <c r="AA19" i="72"/>
  <c r="Z19" i="72"/>
  <c r="Y19" i="72"/>
  <c r="X19" i="72"/>
  <c r="W19" i="72"/>
  <c r="V19" i="72"/>
  <c r="U19" i="72"/>
  <c r="T19" i="72"/>
  <c r="S19" i="72"/>
  <c r="O19" i="72"/>
  <c r="AD18" i="72"/>
  <c r="AC18" i="72"/>
  <c r="AB18" i="72"/>
  <c r="AA18" i="72"/>
  <c r="Z18" i="72"/>
  <c r="Y18" i="72"/>
  <c r="X18" i="72"/>
  <c r="W18" i="72"/>
  <c r="V18" i="72"/>
  <c r="U18" i="72"/>
  <c r="T18" i="72"/>
  <c r="S18" i="72"/>
  <c r="O18" i="72"/>
  <c r="AD17" i="72"/>
  <c r="AC17" i="72"/>
  <c r="AB17" i="72"/>
  <c r="AA17" i="72"/>
  <c r="Z17" i="72"/>
  <c r="Y17" i="72"/>
  <c r="X17" i="72"/>
  <c r="W17" i="72"/>
  <c r="V17" i="72"/>
  <c r="U17" i="72"/>
  <c r="T17" i="72"/>
  <c r="S17" i="72"/>
  <c r="O17" i="72"/>
  <c r="AD16" i="72"/>
  <c r="AC16" i="72"/>
  <c r="AB16" i="72"/>
  <c r="AA16" i="72"/>
  <c r="Z16" i="72"/>
  <c r="Y16" i="72"/>
  <c r="X16" i="72"/>
  <c r="W16" i="72"/>
  <c r="V16" i="72"/>
  <c r="U16" i="72"/>
  <c r="T16" i="72"/>
  <c r="S16" i="72"/>
  <c r="O16" i="72"/>
  <c r="AD15" i="72"/>
  <c r="AC15" i="72"/>
  <c r="AB15" i="72"/>
  <c r="AA15" i="72"/>
  <c r="Z15" i="72"/>
  <c r="Y15" i="72"/>
  <c r="X15" i="72"/>
  <c r="W15" i="72"/>
  <c r="V15" i="72"/>
  <c r="U15" i="72"/>
  <c r="T15" i="72"/>
  <c r="S15" i="72"/>
  <c r="O15" i="72"/>
  <c r="AD14" i="72"/>
  <c r="AC14" i="72"/>
  <c r="AB14" i="72"/>
  <c r="AA14" i="72"/>
  <c r="Z14" i="72"/>
  <c r="Y14" i="72"/>
  <c r="X14" i="72"/>
  <c r="W14" i="72"/>
  <c r="V14" i="72"/>
  <c r="U14" i="72"/>
  <c r="T14" i="72"/>
  <c r="S14" i="72"/>
  <c r="O14" i="72"/>
  <c r="AD13" i="72"/>
  <c r="AC13" i="72"/>
  <c r="AB13" i="72"/>
  <c r="AA13" i="72"/>
  <c r="Z13" i="72"/>
  <c r="Y13" i="72"/>
  <c r="X13" i="72"/>
  <c r="W13" i="72"/>
  <c r="V13" i="72"/>
  <c r="U13" i="72"/>
  <c r="T13" i="72"/>
  <c r="S13" i="72"/>
  <c r="O13" i="72"/>
  <c r="AD12" i="72"/>
  <c r="AC12" i="72"/>
  <c r="AB12" i="72"/>
  <c r="AA12" i="72"/>
  <c r="Z12" i="72"/>
  <c r="Y12" i="72"/>
  <c r="X12" i="72"/>
  <c r="W12" i="72"/>
  <c r="V12" i="72"/>
  <c r="U12" i="72"/>
  <c r="T12" i="72"/>
  <c r="S12" i="72"/>
  <c r="O12" i="72"/>
  <c r="AD11" i="72"/>
  <c r="AC11" i="72"/>
  <c r="AB11" i="72"/>
  <c r="AA11" i="72"/>
  <c r="Z11" i="72"/>
  <c r="Y11" i="72"/>
  <c r="X11" i="72"/>
  <c r="W11" i="72"/>
  <c r="V11" i="72"/>
  <c r="U11" i="72"/>
  <c r="T11" i="72"/>
  <c r="S11" i="72"/>
  <c r="O11" i="72"/>
  <c r="AD10" i="72"/>
  <c r="AC10" i="72"/>
  <c r="AB10" i="72"/>
  <c r="AA10" i="72"/>
  <c r="Z10" i="72"/>
  <c r="Y10" i="72"/>
  <c r="X10" i="72"/>
  <c r="W10" i="72"/>
  <c r="V10" i="72"/>
  <c r="U10" i="72"/>
  <c r="T10" i="72"/>
  <c r="S10" i="72"/>
  <c r="O10" i="72"/>
  <c r="AD9" i="72"/>
  <c r="AC9" i="72"/>
  <c r="AB9" i="72"/>
  <c r="AA9" i="72"/>
  <c r="Z9" i="72"/>
  <c r="Y9" i="72"/>
  <c r="X9" i="72"/>
  <c r="W9" i="72"/>
  <c r="V9" i="72"/>
  <c r="U9" i="72"/>
  <c r="T9" i="72"/>
  <c r="S9" i="72"/>
  <c r="O9" i="72"/>
  <c r="N45" i="71"/>
  <c r="M45" i="71"/>
  <c r="L45" i="71"/>
  <c r="K45" i="71"/>
  <c r="J45" i="71"/>
  <c r="I45" i="71"/>
  <c r="H45" i="71"/>
  <c r="G45" i="71"/>
  <c r="F45" i="71"/>
  <c r="E45" i="71"/>
  <c r="D45" i="71"/>
  <c r="C45" i="71"/>
  <c r="O45" i="71" s="1"/>
  <c r="N44" i="71"/>
  <c r="M44" i="71"/>
  <c r="L44" i="71"/>
  <c r="K44" i="71"/>
  <c r="J44" i="71"/>
  <c r="I44" i="71"/>
  <c r="H44" i="71"/>
  <c r="G44" i="71"/>
  <c r="F44" i="71"/>
  <c r="E44" i="71"/>
  <c r="D44" i="71"/>
  <c r="C44" i="71"/>
  <c r="O44" i="71" s="1"/>
  <c r="N43" i="71"/>
  <c r="M43" i="71"/>
  <c r="L43" i="71"/>
  <c r="K43" i="71"/>
  <c r="J43" i="71"/>
  <c r="I43" i="71"/>
  <c r="H43" i="71"/>
  <c r="G43" i="71"/>
  <c r="F43" i="71"/>
  <c r="E43" i="71"/>
  <c r="D43" i="71"/>
  <c r="C43" i="71"/>
  <c r="O43" i="71" s="1"/>
  <c r="N42" i="71"/>
  <c r="M42" i="71"/>
  <c r="L42" i="71"/>
  <c r="K42" i="71"/>
  <c r="J42" i="71"/>
  <c r="I42" i="71"/>
  <c r="H42" i="71"/>
  <c r="G42" i="71"/>
  <c r="F42" i="71"/>
  <c r="E42" i="71"/>
  <c r="D42" i="71"/>
  <c r="C42" i="71"/>
  <c r="O42" i="71" s="1"/>
  <c r="N41" i="71"/>
  <c r="M41" i="71"/>
  <c r="L41" i="71"/>
  <c r="K41" i="71"/>
  <c r="J41" i="71"/>
  <c r="I41" i="71"/>
  <c r="H41" i="71"/>
  <c r="G41" i="71"/>
  <c r="F41" i="71"/>
  <c r="E41" i="71"/>
  <c r="D41" i="71"/>
  <c r="C41" i="71"/>
  <c r="O41" i="71" s="1"/>
  <c r="N40" i="71"/>
  <c r="M40" i="71"/>
  <c r="L40" i="71"/>
  <c r="K40" i="71"/>
  <c r="J40" i="71"/>
  <c r="I40" i="71"/>
  <c r="H40" i="71"/>
  <c r="G40" i="71"/>
  <c r="F40" i="71"/>
  <c r="E40" i="71"/>
  <c r="D40" i="71"/>
  <c r="C40" i="71"/>
  <c r="O40" i="71" s="1"/>
  <c r="N39" i="71"/>
  <c r="M39" i="71"/>
  <c r="L39" i="71"/>
  <c r="K39" i="71"/>
  <c r="J39" i="71"/>
  <c r="I39" i="71"/>
  <c r="H39" i="71"/>
  <c r="G39" i="71"/>
  <c r="F39" i="71"/>
  <c r="E39" i="71"/>
  <c r="D39" i="71"/>
  <c r="C39" i="71"/>
  <c r="O39" i="71" s="1"/>
  <c r="N38" i="71"/>
  <c r="M38" i="71"/>
  <c r="L38" i="71"/>
  <c r="K38" i="71"/>
  <c r="J38" i="71"/>
  <c r="I38" i="71"/>
  <c r="H38" i="71"/>
  <c r="G38" i="71"/>
  <c r="F38" i="71"/>
  <c r="E38" i="71"/>
  <c r="D38" i="71"/>
  <c r="C38" i="71"/>
  <c r="O38" i="71" s="1"/>
  <c r="N37" i="71"/>
  <c r="M37" i="71"/>
  <c r="L37" i="71"/>
  <c r="K37" i="71"/>
  <c r="J37" i="71"/>
  <c r="I37" i="71"/>
  <c r="H37" i="71"/>
  <c r="G37" i="71"/>
  <c r="F37" i="71"/>
  <c r="E37" i="71"/>
  <c r="D37" i="71"/>
  <c r="C37" i="71"/>
  <c r="O37" i="71" s="1"/>
  <c r="N36" i="71"/>
  <c r="M36" i="71"/>
  <c r="L36" i="71"/>
  <c r="K36" i="71"/>
  <c r="J36" i="71"/>
  <c r="I36" i="71"/>
  <c r="H36" i="71"/>
  <c r="G36" i="71"/>
  <c r="F36" i="71"/>
  <c r="E36" i="71"/>
  <c r="D36" i="71"/>
  <c r="C36" i="71"/>
  <c r="O36" i="71" s="1"/>
  <c r="N35" i="71"/>
  <c r="M35" i="71"/>
  <c r="L35" i="71"/>
  <c r="K35" i="71"/>
  <c r="J35" i="71"/>
  <c r="I35" i="71"/>
  <c r="H35" i="71"/>
  <c r="G35" i="71"/>
  <c r="F35" i="71"/>
  <c r="E35" i="71"/>
  <c r="D35" i="71"/>
  <c r="C35" i="71"/>
  <c r="O35" i="71" s="1"/>
  <c r="N34" i="71"/>
  <c r="N46" i="71" s="1"/>
  <c r="M34" i="71"/>
  <c r="M46" i="71" s="1"/>
  <c r="L34" i="71"/>
  <c r="L46" i="71" s="1"/>
  <c r="K34" i="71"/>
  <c r="K46" i="71" s="1"/>
  <c r="J34" i="71"/>
  <c r="J46" i="71" s="1"/>
  <c r="I34" i="71"/>
  <c r="I46" i="71" s="1"/>
  <c r="H34" i="71"/>
  <c r="H46" i="71" s="1"/>
  <c r="G34" i="71"/>
  <c r="G46" i="71" s="1"/>
  <c r="F34" i="71"/>
  <c r="F46" i="71" s="1"/>
  <c r="E34" i="71"/>
  <c r="E46" i="71" s="1"/>
  <c r="D34" i="71"/>
  <c r="D46" i="71" s="1"/>
  <c r="C34" i="71"/>
  <c r="C46" i="71" s="1"/>
  <c r="AD27" i="71"/>
  <c r="AC27" i="71"/>
  <c r="AB27" i="71"/>
  <c r="AA27" i="71"/>
  <c r="AA45" i="71" s="1"/>
  <c r="Z27" i="71"/>
  <c r="Y27" i="71"/>
  <c r="X27" i="71"/>
  <c r="W27" i="71"/>
  <c r="W45" i="71" s="1"/>
  <c r="V27" i="71"/>
  <c r="U27" i="71"/>
  <c r="T27" i="71"/>
  <c r="S27" i="71"/>
  <c r="S45" i="71" s="1"/>
  <c r="AD26" i="71"/>
  <c r="AD44" i="71" s="1"/>
  <c r="AC26" i="71"/>
  <c r="AC44" i="71" s="1"/>
  <c r="AB26" i="71"/>
  <c r="AA26" i="71"/>
  <c r="AA44" i="71" s="1"/>
  <c r="Z26" i="71"/>
  <c r="Z44" i="71" s="1"/>
  <c r="Y26" i="71"/>
  <c r="Y44" i="71" s="1"/>
  <c r="X26" i="71"/>
  <c r="W26" i="71"/>
  <c r="W44" i="71" s="1"/>
  <c r="V26" i="71"/>
  <c r="V44" i="71" s="1"/>
  <c r="U26" i="71"/>
  <c r="U44" i="71" s="1"/>
  <c r="T26" i="71"/>
  <c r="S26" i="71"/>
  <c r="S44" i="71" s="1"/>
  <c r="AD25" i="71"/>
  <c r="AC25" i="71"/>
  <c r="AB25" i="71"/>
  <c r="AA25" i="71"/>
  <c r="AA43" i="71" s="1"/>
  <c r="Z25" i="71"/>
  <c r="Y25" i="71"/>
  <c r="X25" i="71"/>
  <c r="W25" i="71"/>
  <c r="W43" i="71" s="1"/>
  <c r="V25" i="71"/>
  <c r="U25" i="71"/>
  <c r="T25" i="71"/>
  <c r="S25" i="71"/>
  <c r="S43" i="71" s="1"/>
  <c r="AD24" i="71"/>
  <c r="AD42" i="71" s="1"/>
  <c r="AC24" i="71"/>
  <c r="AC42" i="71" s="1"/>
  <c r="AB24" i="71"/>
  <c r="AA24" i="71"/>
  <c r="AA42" i="71" s="1"/>
  <c r="Z24" i="71"/>
  <c r="Z42" i="71" s="1"/>
  <c r="Y24" i="71"/>
  <c r="Y42" i="71" s="1"/>
  <c r="X24" i="71"/>
  <c r="W24" i="71"/>
  <c r="W42" i="71" s="1"/>
  <c r="V24" i="71"/>
  <c r="V42" i="71" s="1"/>
  <c r="U24" i="71"/>
  <c r="U42" i="71" s="1"/>
  <c r="T24" i="71"/>
  <c r="S24" i="71"/>
  <c r="S42" i="71" s="1"/>
  <c r="AD23" i="71"/>
  <c r="AC23" i="71"/>
  <c r="AB23" i="71"/>
  <c r="AA23" i="71"/>
  <c r="AA41" i="71" s="1"/>
  <c r="Z23" i="71"/>
  <c r="Y23" i="71"/>
  <c r="X23" i="71"/>
  <c r="W23" i="71"/>
  <c r="W41" i="71" s="1"/>
  <c r="V23" i="71"/>
  <c r="U23" i="71"/>
  <c r="T23" i="71"/>
  <c r="S23" i="71"/>
  <c r="S41" i="71" s="1"/>
  <c r="AD22" i="71"/>
  <c r="AD40" i="71" s="1"/>
  <c r="AC22" i="71"/>
  <c r="AC40" i="71" s="1"/>
  <c r="AB22" i="71"/>
  <c r="AA22" i="71"/>
  <c r="AA40" i="71" s="1"/>
  <c r="Z22" i="71"/>
  <c r="Z40" i="71" s="1"/>
  <c r="Y22" i="71"/>
  <c r="Y40" i="71" s="1"/>
  <c r="X22" i="71"/>
  <c r="W22" i="71"/>
  <c r="W40" i="71" s="1"/>
  <c r="V22" i="71"/>
  <c r="V40" i="71" s="1"/>
  <c r="U22" i="71"/>
  <c r="U40" i="71" s="1"/>
  <c r="T22" i="71"/>
  <c r="S22" i="71"/>
  <c r="S40" i="71" s="1"/>
  <c r="AD21" i="71"/>
  <c r="AC21" i="71"/>
  <c r="AB21" i="71"/>
  <c r="AA21" i="71"/>
  <c r="AA39" i="71" s="1"/>
  <c r="Z21" i="71"/>
  <c r="Y21" i="71"/>
  <c r="X21" i="71"/>
  <c r="W21" i="71"/>
  <c r="W39" i="71" s="1"/>
  <c r="V21" i="71"/>
  <c r="U21" i="71"/>
  <c r="T21" i="71"/>
  <c r="S21" i="71"/>
  <c r="S39" i="71" s="1"/>
  <c r="AD20" i="71"/>
  <c r="AD38" i="71" s="1"/>
  <c r="AC20" i="71"/>
  <c r="AC38" i="71" s="1"/>
  <c r="AB20" i="71"/>
  <c r="AA20" i="71"/>
  <c r="AA38" i="71" s="1"/>
  <c r="Z20" i="71"/>
  <c r="Z38" i="71" s="1"/>
  <c r="Y20" i="71"/>
  <c r="Y38" i="71" s="1"/>
  <c r="X20" i="71"/>
  <c r="W20" i="71"/>
  <c r="W38" i="71" s="1"/>
  <c r="V20" i="71"/>
  <c r="V38" i="71" s="1"/>
  <c r="U20" i="71"/>
  <c r="U38" i="71" s="1"/>
  <c r="T20" i="71"/>
  <c r="S20" i="71"/>
  <c r="S38" i="71" s="1"/>
  <c r="AD19" i="71"/>
  <c r="AC19" i="71"/>
  <c r="AB19" i="71"/>
  <c r="AA19" i="71"/>
  <c r="Z19" i="71"/>
  <c r="Y19" i="71"/>
  <c r="X19" i="71"/>
  <c r="W19" i="71"/>
  <c r="V19" i="71"/>
  <c r="U19" i="71"/>
  <c r="T19" i="71"/>
  <c r="S19" i="71"/>
  <c r="AD18" i="71"/>
  <c r="AD36" i="71" s="1"/>
  <c r="AC18" i="71"/>
  <c r="AB18" i="71"/>
  <c r="AA18" i="71"/>
  <c r="AA36" i="71" s="1"/>
  <c r="Z18" i="71"/>
  <c r="Z36" i="71" s="1"/>
  <c r="Y18" i="71"/>
  <c r="Y36" i="71" s="1"/>
  <c r="X18" i="71"/>
  <c r="W18" i="71"/>
  <c r="W36" i="71" s="1"/>
  <c r="V18" i="71"/>
  <c r="V36" i="71" s="1"/>
  <c r="U18" i="71"/>
  <c r="T18" i="71"/>
  <c r="S18" i="71"/>
  <c r="S36" i="71" s="1"/>
  <c r="AD17" i="71"/>
  <c r="AC17" i="71"/>
  <c r="AB17" i="71"/>
  <c r="AA17" i="71"/>
  <c r="Z17" i="71"/>
  <c r="Y17" i="71"/>
  <c r="X17" i="71"/>
  <c r="W17" i="71"/>
  <c r="V17" i="71"/>
  <c r="U17" i="71"/>
  <c r="T17" i="71"/>
  <c r="S17" i="71"/>
  <c r="AD16" i="71"/>
  <c r="AC16" i="71"/>
  <c r="AB16" i="71"/>
  <c r="AA16" i="71"/>
  <c r="Z16" i="71"/>
  <c r="Y16" i="71"/>
  <c r="X16" i="71"/>
  <c r="W16" i="71"/>
  <c r="V16" i="71"/>
  <c r="U16" i="71"/>
  <c r="T16" i="71"/>
  <c r="S16" i="71"/>
  <c r="B8" i="71"/>
  <c r="N197" i="70"/>
  <c r="M197" i="70"/>
  <c r="L197" i="70"/>
  <c r="K197" i="70"/>
  <c r="J197" i="70"/>
  <c r="I197" i="70"/>
  <c r="H197" i="70"/>
  <c r="G197" i="70"/>
  <c r="F197" i="70"/>
  <c r="E197" i="70"/>
  <c r="D197" i="70"/>
  <c r="C197" i="70"/>
  <c r="AD196" i="70"/>
  <c r="AC196" i="70"/>
  <c r="AB196" i="70"/>
  <c r="AA196" i="70"/>
  <c r="Z196" i="70"/>
  <c r="Y196" i="70"/>
  <c r="X196" i="70"/>
  <c r="W196" i="70"/>
  <c r="V196" i="70"/>
  <c r="U196" i="70"/>
  <c r="T196" i="70"/>
  <c r="S196" i="70"/>
  <c r="O196" i="70"/>
  <c r="AD195" i="70"/>
  <c r="AC195" i="70"/>
  <c r="AB195" i="70"/>
  <c r="AA195" i="70"/>
  <c r="Z195" i="70"/>
  <c r="Y195" i="70"/>
  <c r="X195" i="70"/>
  <c r="W195" i="70"/>
  <c r="V195" i="70"/>
  <c r="U195" i="70"/>
  <c r="T195" i="70"/>
  <c r="S195" i="70"/>
  <c r="O195" i="70"/>
  <c r="AD194" i="70"/>
  <c r="AC194" i="70"/>
  <c r="AB194" i="70"/>
  <c r="AA194" i="70"/>
  <c r="Z194" i="70"/>
  <c r="Y194" i="70"/>
  <c r="X194" i="70"/>
  <c r="W194" i="70"/>
  <c r="V194" i="70"/>
  <c r="U194" i="70"/>
  <c r="T194" i="70"/>
  <c r="S194" i="70"/>
  <c r="O194" i="70"/>
  <c r="AD193" i="70"/>
  <c r="AC193" i="70"/>
  <c r="AB193" i="70"/>
  <c r="AA193" i="70"/>
  <c r="Z193" i="70"/>
  <c r="Y193" i="70"/>
  <c r="X193" i="70"/>
  <c r="W193" i="70"/>
  <c r="V193" i="70"/>
  <c r="U193" i="70"/>
  <c r="T193" i="70"/>
  <c r="S193" i="70"/>
  <c r="O193" i="70"/>
  <c r="AD192" i="70"/>
  <c r="AC192" i="70"/>
  <c r="AB192" i="70"/>
  <c r="AA192" i="70"/>
  <c r="Z192" i="70"/>
  <c r="Y192" i="70"/>
  <c r="X192" i="70"/>
  <c r="W192" i="70"/>
  <c r="V192" i="70"/>
  <c r="U192" i="70"/>
  <c r="T192" i="70"/>
  <c r="S192" i="70"/>
  <c r="O192" i="70"/>
  <c r="AD191" i="70"/>
  <c r="AC191" i="70"/>
  <c r="AB191" i="70"/>
  <c r="AA191" i="70"/>
  <c r="Z191" i="70"/>
  <c r="Y191" i="70"/>
  <c r="X191" i="70"/>
  <c r="W191" i="70"/>
  <c r="V191" i="70"/>
  <c r="U191" i="70"/>
  <c r="T191" i="70"/>
  <c r="S191" i="70"/>
  <c r="O191" i="70"/>
  <c r="AD190" i="70"/>
  <c r="AC190" i="70"/>
  <c r="AB190" i="70"/>
  <c r="AA190" i="70"/>
  <c r="Z190" i="70"/>
  <c r="Y190" i="70"/>
  <c r="X190" i="70"/>
  <c r="W190" i="70"/>
  <c r="V190" i="70"/>
  <c r="U190" i="70"/>
  <c r="T190" i="70"/>
  <c r="S190" i="70"/>
  <c r="O190" i="70"/>
  <c r="AD189" i="70"/>
  <c r="AC189" i="70"/>
  <c r="AB189" i="70"/>
  <c r="AA189" i="70"/>
  <c r="Z189" i="70"/>
  <c r="Y189" i="70"/>
  <c r="X189" i="70"/>
  <c r="W189" i="70"/>
  <c r="V189" i="70"/>
  <c r="U189" i="70"/>
  <c r="T189" i="70"/>
  <c r="S189" i="70"/>
  <c r="O189" i="70"/>
  <c r="AD188" i="70"/>
  <c r="AC188" i="70"/>
  <c r="AB188" i="70"/>
  <c r="AA188" i="70"/>
  <c r="Z188" i="70"/>
  <c r="Y188" i="70"/>
  <c r="X188" i="70"/>
  <c r="W188" i="70"/>
  <c r="V188" i="70"/>
  <c r="U188" i="70"/>
  <c r="T188" i="70"/>
  <c r="S188" i="70"/>
  <c r="O188" i="70"/>
  <c r="AD187" i="70"/>
  <c r="AC187" i="70"/>
  <c r="AB187" i="70"/>
  <c r="AA187" i="70"/>
  <c r="Z187" i="70"/>
  <c r="Y187" i="70"/>
  <c r="X187" i="70"/>
  <c r="W187" i="70"/>
  <c r="V187" i="70"/>
  <c r="U187" i="70"/>
  <c r="T187" i="70"/>
  <c r="S187" i="70"/>
  <c r="O187" i="70"/>
  <c r="AD186" i="70"/>
  <c r="AC186" i="70"/>
  <c r="AB186" i="70"/>
  <c r="AA186" i="70"/>
  <c r="Z186" i="70"/>
  <c r="Y186" i="70"/>
  <c r="X186" i="70"/>
  <c r="W186" i="70"/>
  <c r="V186" i="70"/>
  <c r="U186" i="70"/>
  <c r="T186" i="70"/>
  <c r="S186" i="70"/>
  <c r="O186" i="70"/>
  <c r="AD185" i="70"/>
  <c r="AC185" i="70"/>
  <c r="AB185" i="70"/>
  <c r="AA185" i="70"/>
  <c r="Z185" i="70"/>
  <c r="Y185" i="70"/>
  <c r="X185" i="70"/>
  <c r="W185" i="70"/>
  <c r="V185" i="70"/>
  <c r="U185" i="70"/>
  <c r="T185" i="70"/>
  <c r="S185" i="70"/>
  <c r="O185" i="70"/>
  <c r="N181" i="70"/>
  <c r="M181" i="70"/>
  <c r="L181" i="70"/>
  <c r="K181" i="70"/>
  <c r="J181" i="70"/>
  <c r="I181" i="70"/>
  <c r="H181" i="70"/>
  <c r="G181" i="70"/>
  <c r="F181" i="70"/>
  <c r="E181" i="70"/>
  <c r="D181" i="70"/>
  <c r="C181" i="70"/>
  <c r="AD180" i="70"/>
  <c r="AC180" i="70"/>
  <c r="AB180" i="70"/>
  <c r="AA180" i="70"/>
  <c r="Z180" i="70"/>
  <c r="Y180" i="70"/>
  <c r="X180" i="70"/>
  <c r="W180" i="70"/>
  <c r="V180" i="70"/>
  <c r="U180" i="70"/>
  <c r="T180" i="70"/>
  <c r="S180" i="70"/>
  <c r="O180" i="70"/>
  <c r="AD179" i="70"/>
  <c r="AC179" i="70"/>
  <c r="AB179" i="70"/>
  <c r="AA179" i="70"/>
  <c r="Z179" i="70"/>
  <c r="Y179" i="70"/>
  <c r="X179" i="70"/>
  <c r="W179" i="70"/>
  <c r="V179" i="70"/>
  <c r="U179" i="70"/>
  <c r="T179" i="70"/>
  <c r="S179" i="70"/>
  <c r="O179" i="70"/>
  <c r="AD178" i="70"/>
  <c r="AC178" i="70"/>
  <c r="AB178" i="70"/>
  <c r="AA178" i="70"/>
  <c r="Z178" i="70"/>
  <c r="Y178" i="70"/>
  <c r="X178" i="70"/>
  <c r="W178" i="70"/>
  <c r="V178" i="70"/>
  <c r="U178" i="70"/>
  <c r="T178" i="70"/>
  <c r="S178" i="70"/>
  <c r="O178" i="70"/>
  <c r="AD177" i="70"/>
  <c r="AC177" i="70"/>
  <c r="AB177" i="70"/>
  <c r="AA177" i="70"/>
  <c r="Z177" i="70"/>
  <c r="Y177" i="70"/>
  <c r="X177" i="70"/>
  <c r="W177" i="70"/>
  <c r="V177" i="70"/>
  <c r="U177" i="70"/>
  <c r="T177" i="70"/>
  <c r="S177" i="70"/>
  <c r="O177" i="70"/>
  <c r="AD176" i="70"/>
  <c r="AC176" i="70"/>
  <c r="AB176" i="70"/>
  <c r="AA176" i="70"/>
  <c r="Z176" i="70"/>
  <c r="Y176" i="70"/>
  <c r="X176" i="70"/>
  <c r="W176" i="70"/>
  <c r="V176" i="70"/>
  <c r="U176" i="70"/>
  <c r="T176" i="70"/>
  <c r="S176" i="70"/>
  <c r="O176" i="70"/>
  <c r="AD175" i="70"/>
  <c r="AC175" i="70"/>
  <c r="AB175" i="70"/>
  <c r="AA175" i="70"/>
  <c r="Z175" i="70"/>
  <c r="Y175" i="70"/>
  <c r="X175" i="70"/>
  <c r="W175" i="70"/>
  <c r="V175" i="70"/>
  <c r="U175" i="70"/>
  <c r="T175" i="70"/>
  <c r="S175" i="70"/>
  <c r="O175" i="70"/>
  <c r="AD174" i="70"/>
  <c r="AC174" i="70"/>
  <c r="AB174" i="70"/>
  <c r="AA174" i="70"/>
  <c r="Z174" i="70"/>
  <c r="Y174" i="70"/>
  <c r="X174" i="70"/>
  <c r="W174" i="70"/>
  <c r="V174" i="70"/>
  <c r="U174" i="70"/>
  <c r="T174" i="70"/>
  <c r="S174" i="70"/>
  <c r="O174" i="70"/>
  <c r="AD173" i="70"/>
  <c r="AC173" i="70"/>
  <c r="AB173" i="70"/>
  <c r="AA173" i="70"/>
  <c r="Z173" i="70"/>
  <c r="Y173" i="70"/>
  <c r="X173" i="70"/>
  <c r="W173" i="70"/>
  <c r="V173" i="70"/>
  <c r="U173" i="70"/>
  <c r="T173" i="70"/>
  <c r="S173" i="70"/>
  <c r="O173" i="70"/>
  <c r="AD172" i="70"/>
  <c r="AC172" i="70"/>
  <c r="AB172" i="70"/>
  <c r="AA172" i="70"/>
  <c r="Z172" i="70"/>
  <c r="Y172" i="70"/>
  <c r="X172" i="70"/>
  <c r="W172" i="70"/>
  <c r="V172" i="70"/>
  <c r="U172" i="70"/>
  <c r="T172" i="70"/>
  <c r="S172" i="70"/>
  <c r="O172" i="70"/>
  <c r="AD171" i="70"/>
  <c r="AC171" i="70"/>
  <c r="AB171" i="70"/>
  <c r="AA171" i="70"/>
  <c r="Z171" i="70"/>
  <c r="Y171" i="70"/>
  <c r="X171" i="70"/>
  <c r="W171" i="70"/>
  <c r="V171" i="70"/>
  <c r="U171" i="70"/>
  <c r="T171" i="70"/>
  <c r="S171" i="70"/>
  <c r="O171" i="70"/>
  <c r="AD170" i="70"/>
  <c r="AC170" i="70"/>
  <c r="AB170" i="70"/>
  <c r="AA170" i="70"/>
  <c r="Z170" i="70"/>
  <c r="Y170" i="70"/>
  <c r="X170" i="70"/>
  <c r="W170" i="70"/>
  <c r="V170" i="70"/>
  <c r="U170" i="70"/>
  <c r="T170" i="70"/>
  <c r="S170" i="70"/>
  <c r="O170" i="70"/>
  <c r="AD169" i="70"/>
  <c r="AC169" i="70"/>
  <c r="AB169" i="70"/>
  <c r="AA169" i="70"/>
  <c r="Z169" i="70"/>
  <c r="Y169" i="70"/>
  <c r="X169" i="70"/>
  <c r="W169" i="70"/>
  <c r="V169" i="70"/>
  <c r="U169" i="70"/>
  <c r="T169" i="70"/>
  <c r="S169" i="70"/>
  <c r="O169" i="70"/>
  <c r="N165" i="70"/>
  <c r="M165" i="70"/>
  <c r="L165" i="70"/>
  <c r="K165" i="70"/>
  <c r="J165" i="70"/>
  <c r="I165" i="70"/>
  <c r="H165" i="70"/>
  <c r="G165" i="70"/>
  <c r="F165" i="70"/>
  <c r="E165" i="70"/>
  <c r="D165" i="70"/>
  <c r="C165" i="70"/>
  <c r="AD164" i="70"/>
  <c r="AC164" i="70"/>
  <c r="AB164" i="70"/>
  <c r="AA164" i="70"/>
  <c r="Z164" i="70"/>
  <c r="Y164" i="70"/>
  <c r="X164" i="70"/>
  <c r="W164" i="70"/>
  <c r="V164" i="70"/>
  <c r="U164" i="70"/>
  <c r="T164" i="70"/>
  <c r="S164" i="70"/>
  <c r="O164" i="70"/>
  <c r="AD163" i="70"/>
  <c r="AC163" i="70"/>
  <c r="AB163" i="70"/>
  <c r="AA163" i="70"/>
  <c r="Z163" i="70"/>
  <c r="Y163" i="70"/>
  <c r="X163" i="70"/>
  <c r="W163" i="70"/>
  <c r="V163" i="70"/>
  <c r="U163" i="70"/>
  <c r="T163" i="70"/>
  <c r="S163" i="70"/>
  <c r="O163" i="70"/>
  <c r="AD162" i="70"/>
  <c r="AC162" i="70"/>
  <c r="AB162" i="70"/>
  <c r="AA162" i="70"/>
  <c r="Z162" i="70"/>
  <c r="Y162" i="70"/>
  <c r="X162" i="70"/>
  <c r="W162" i="70"/>
  <c r="V162" i="70"/>
  <c r="U162" i="70"/>
  <c r="T162" i="70"/>
  <c r="S162" i="70"/>
  <c r="O162" i="70"/>
  <c r="AD161" i="70"/>
  <c r="AC161" i="70"/>
  <c r="AB161" i="70"/>
  <c r="AA161" i="70"/>
  <c r="Z161" i="70"/>
  <c r="Y161" i="70"/>
  <c r="X161" i="70"/>
  <c r="W161" i="70"/>
  <c r="V161" i="70"/>
  <c r="U161" i="70"/>
  <c r="T161" i="70"/>
  <c r="S161" i="70"/>
  <c r="O161" i="70"/>
  <c r="AD160" i="70"/>
  <c r="AC160" i="70"/>
  <c r="AB160" i="70"/>
  <c r="AA160" i="70"/>
  <c r="Z160" i="70"/>
  <c r="Y160" i="70"/>
  <c r="X160" i="70"/>
  <c r="W160" i="70"/>
  <c r="V160" i="70"/>
  <c r="U160" i="70"/>
  <c r="T160" i="70"/>
  <c r="S160" i="70"/>
  <c r="O160" i="70"/>
  <c r="AD159" i="70"/>
  <c r="AC159" i="70"/>
  <c r="AB159" i="70"/>
  <c r="AA159" i="70"/>
  <c r="Z159" i="70"/>
  <c r="Y159" i="70"/>
  <c r="X159" i="70"/>
  <c r="W159" i="70"/>
  <c r="V159" i="70"/>
  <c r="U159" i="70"/>
  <c r="T159" i="70"/>
  <c r="S159" i="70"/>
  <c r="O159" i="70"/>
  <c r="AD158" i="70"/>
  <c r="AC158" i="70"/>
  <c r="AB158" i="70"/>
  <c r="AA158" i="70"/>
  <c r="Z158" i="70"/>
  <c r="Y158" i="70"/>
  <c r="X158" i="70"/>
  <c r="W158" i="70"/>
  <c r="V158" i="70"/>
  <c r="U158" i="70"/>
  <c r="T158" i="70"/>
  <c r="S158" i="70"/>
  <c r="O158" i="70"/>
  <c r="AD157" i="70"/>
  <c r="AC157" i="70"/>
  <c r="AB157" i="70"/>
  <c r="AA157" i="70"/>
  <c r="Z157" i="70"/>
  <c r="Y157" i="70"/>
  <c r="X157" i="70"/>
  <c r="W157" i="70"/>
  <c r="V157" i="70"/>
  <c r="U157" i="70"/>
  <c r="T157" i="70"/>
  <c r="S157" i="70"/>
  <c r="O157" i="70"/>
  <c r="AD156" i="70"/>
  <c r="AC156" i="70"/>
  <c r="AB156" i="70"/>
  <c r="AA156" i="70"/>
  <c r="Z156" i="70"/>
  <c r="Y156" i="70"/>
  <c r="X156" i="70"/>
  <c r="W156" i="70"/>
  <c r="V156" i="70"/>
  <c r="U156" i="70"/>
  <c r="T156" i="70"/>
  <c r="S156" i="70"/>
  <c r="O156" i="70"/>
  <c r="AD155" i="70"/>
  <c r="AC155" i="70"/>
  <c r="AB155" i="70"/>
  <c r="AA155" i="70"/>
  <c r="Z155" i="70"/>
  <c r="Y155" i="70"/>
  <c r="X155" i="70"/>
  <c r="W155" i="70"/>
  <c r="V155" i="70"/>
  <c r="U155" i="70"/>
  <c r="T155" i="70"/>
  <c r="S155" i="70"/>
  <c r="O155" i="70"/>
  <c r="AD154" i="70"/>
  <c r="AC154" i="70"/>
  <c r="AB154" i="70"/>
  <c r="AA154" i="70"/>
  <c r="Z154" i="70"/>
  <c r="Y154" i="70"/>
  <c r="X154" i="70"/>
  <c r="W154" i="70"/>
  <c r="V154" i="70"/>
  <c r="U154" i="70"/>
  <c r="T154" i="70"/>
  <c r="S154" i="70"/>
  <c r="O154" i="70"/>
  <c r="AD153" i="70"/>
  <c r="AC153" i="70"/>
  <c r="AB153" i="70"/>
  <c r="AA153" i="70"/>
  <c r="Z153" i="70"/>
  <c r="Y153" i="70"/>
  <c r="X153" i="70"/>
  <c r="W153" i="70"/>
  <c r="V153" i="70"/>
  <c r="U153" i="70"/>
  <c r="T153" i="70"/>
  <c r="S153" i="70"/>
  <c r="O153" i="70"/>
  <c r="N149" i="70"/>
  <c r="M149" i="70"/>
  <c r="L149" i="70"/>
  <c r="K149" i="70"/>
  <c r="J149" i="70"/>
  <c r="I149" i="70"/>
  <c r="H149" i="70"/>
  <c r="G149" i="70"/>
  <c r="F149" i="70"/>
  <c r="E149" i="70"/>
  <c r="D149" i="70"/>
  <c r="C149" i="70"/>
  <c r="AD148" i="70"/>
  <c r="AC148" i="70"/>
  <c r="AB148" i="70"/>
  <c r="AA148" i="70"/>
  <c r="Z148" i="70"/>
  <c r="Y148" i="70"/>
  <c r="X148" i="70"/>
  <c r="W148" i="70"/>
  <c r="V148" i="70"/>
  <c r="U148" i="70"/>
  <c r="T148" i="70"/>
  <c r="S148" i="70"/>
  <c r="O148" i="70"/>
  <c r="AD147" i="70"/>
  <c r="AC147" i="70"/>
  <c r="AB147" i="70"/>
  <c r="AA147" i="70"/>
  <c r="Z147" i="70"/>
  <c r="Y147" i="70"/>
  <c r="X147" i="70"/>
  <c r="W147" i="70"/>
  <c r="V147" i="70"/>
  <c r="U147" i="70"/>
  <c r="T147" i="70"/>
  <c r="S147" i="70"/>
  <c r="O147" i="70"/>
  <c r="AD146" i="70"/>
  <c r="AC146" i="70"/>
  <c r="AB146" i="70"/>
  <c r="AA146" i="70"/>
  <c r="Z146" i="70"/>
  <c r="Y146" i="70"/>
  <c r="X146" i="70"/>
  <c r="W146" i="70"/>
  <c r="V146" i="70"/>
  <c r="U146" i="70"/>
  <c r="T146" i="70"/>
  <c r="S146" i="70"/>
  <c r="O146" i="70"/>
  <c r="AD145" i="70"/>
  <c r="AC145" i="70"/>
  <c r="AB145" i="70"/>
  <c r="AA145" i="70"/>
  <c r="Z145" i="70"/>
  <c r="Y145" i="70"/>
  <c r="X145" i="70"/>
  <c r="W145" i="70"/>
  <c r="V145" i="70"/>
  <c r="U145" i="70"/>
  <c r="T145" i="70"/>
  <c r="S145" i="70"/>
  <c r="O145" i="70"/>
  <c r="AD144" i="70"/>
  <c r="AC144" i="70"/>
  <c r="AB144" i="70"/>
  <c r="AA144" i="70"/>
  <c r="Z144" i="70"/>
  <c r="Y144" i="70"/>
  <c r="X144" i="70"/>
  <c r="W144" i="70"/>
  <c r="V144" i="70"/>
  <c r="U144" i="70"/>
  <c r="T144" i="70"/>
  <c r="S144" i="70"/>
  <c r="O144" i="70"/>
  <c r="AD143" i="70"/>
  <c r="AC143" i="70"/>
  <c r="AB143" i="70"/>
  <c r="AA143" i="70"/>
  <c r="Z143" i="70"/>
  <c r="Y143" i="70"/>
  <c r="X143" i="70"/>
  <c r="W143" i="70"/>
  <c r="V143" i="70"/>
  <c r="U143" i="70"/>
  <c r="T143" i="70"/>
  <c r="S143" i="70"/>
  <c r="O143" i="70"/>
  <c r="AD142" i="70"/>
  <c r="AC142" i="70"/>
  <c r="AB142" i="70"/>
  <c r="AA142" i="70"/>
  <c r="Z142" i="70"/>
  <c r="Y142" i="70"/>
  <c r="X142" i="70"/>
  <c r="W142" i="70"/>
  <c r="V142" i="70"/>
  <c r="U142" i="70"/>
  <c r="T142" i="70"/>
  <c r="S142" i="70"/>
  <c r="O142" i="70"/>
  <c r="AD141" i="70"/>
  <c r="AC141" i="70"/>
  <c r="AB141" i="70"/>
  <c r="AA141" i="70"/>
  <c r="Z141" i="70"/>
  <c r="Y141" i="70"/>
  <c r="X141" i="70"/>
  <c r="W141" i="70"/>
  <c r="V141" i="70"/>
  <c r="U141" i="70"/>
  <c r="T141" i="70"/>
  <c r="S141" i="70"/>
  <c r="O141" i="70"/>
  <c r="AD140" i="70"/>
  <c r="AC140" i="70"/>
  <c r="AB140" i="70"/>
  <c r="AA140" i="70"/>
  <c r="Z140" i="70"/>
  <c r="Y140" i="70"/>
  <c r="X140" i="70"/>
  <c r="W140" i="70"/>
  <c r="V140" i="70"/>
  <c r="U140" i="70"/>
  <c r="T140" i="70"/>
  <c r="S140" i="70"/>
  <c r="O140" i="70"/>
  <c r="AD139" i="70"/>
  <c r="AC139" i="70"/>
  <c r="AB139" i="70"/>
  <c r="AA139" i="70"/>
  <c r="Z139" i="70"/>
  <c r="Y139" i="70"/>
  <c r="X139" i="70"/>
  <c r="W139" i="70"/>
  <c r="V139" i="70"/>
  <c r="U139" i="70"/>
  <c r="T139" i="70"/>
  <c r="S139" i="70"/>
  <c r="O139" i="70"/>
  <c r="AD138" i="70"/>
  <c r="AC138" i="70"/>
  <c r="AB138" i="70"/>
  <c r="AA138" i="70"/>
  <c r="Z138" i="70"/>
  <c r="Y138" i="70"/>
  <c r="X138" i="70"/>
  <c r="W138" i="70"/>
  <c r="V138" i="70"/>
  <c r="U138" i="70"/>
  <c r="T138" i="70"/>
  <c r="S138" i="70"/>
  <c r="O138" i="70"/>
  <c r="AD137" i="70"/>
  <c r="AC137" i="70"/>
  <c r="AB137" i="70"/>
  <c r="AA137" i="70"/>
  <c r="Z137" i="70"/>
  <c r="Y137" i="70"/>
  <c r="X137" i="70"/>
  <c r="W137" i="70"/>
  <c r="V137" i="70"/>
  <c r="U137" i="70"/>
  <c r="T137" i="70"/>
  <c r="S137" i="70"/>
  <c r="O137" i="70"/>
  <c r="N133" i="70"/>
  <c r="M133" i="70"/>
  <c r="L133" i="70"/>
  <c r="K133" i="70"/>
  <c r="J133" i="70"/>
  <c r="I133" i="70"/>
  <c r="H133" i="70"/>
  <c r="G133" i="70"/>
  <c r="F133" i="70"/>
  <c r="E133" i="70"/>
  <c r="D133" i="70"/>
  <c r="C133" i="70"/>
  <c r="AD132" i="70"/>
  <c r="AC132" i="70"/>
  <c r="AB132" i="70"/>
  <c r="AA132" i="70"/>
  <c r="Z132" i="70"/>
  <c r="Y132" i="70"/>
  <c r="X132" i="70"/>
  <c r="W132" i="70"/>
  <c r="V132" i="70"/>
  <c r="U132" i="70"/>
  <c r="T132" i="70"/>
  <c r="S132" i="70"/>
  <c r="O132" i="70"/>
  <c r="AD131" i="70"/>
  <c r="AC131" i="70"/>
  <c r="AB131" i="70"/>
  <c r="AA131" i="70"/>
  <c r="Z131" i="70"/>
  <c r="Y131" i="70"/>
  <c r="X131" i="70"/>
  <c r="W131" i="70"/>
  <c r="V131" i="70"/>
  <c r="U131" i="70"/>
  <c r="T131" i="70"/>
  <c r="S131" i="70"/>
  <c r="O131" i="70"/>
  <c r="AD130" i="70"/>
  <c r="AC130" i="70"/>
  <c r="AB130" i="70"/>
  <c r="AA130" i="70"/>
  <c r="Z130" i="70"/>
  <c r="Y130" i="70"/>
  <c r="X130" i="70"/>
  <c r="W130" i="70"/>
  <c r="V130" i="70"/>
  <c r="U130" i="70"/>
  <c r="T130" i="70"/>
  <c r="S130" i="70"/>
  <c r="O130" i="70"/>
  <c r="AD129" i="70"/>
  <c r="AC129" i="70"/>
  <c r="AB129" i="70"/>
  <c r="AA129" i="70"/>
  <c r="Z129" i="70"/>
  <c r="Y129" i="70"/>
  <c r="X129" i="70"/>
  <c r="W129" i="70"/>
  <c r="V129" i="70"/>
  <c r="U129" i="70"/>
  <c r="T129" i="70"/>
  <c r="S129" i="70"/>
  <c r="O129" i="70"/>
  <c r="AD128" i="70"/>
  <c r="AC128" i="70"/>
  <c r="AB128" i="70"/>
  <c r="AA128" i="70"/>
  <c r="Z128" i="70"/>
  <c r="Y128" i="70"/>
  <c r="X128" i="70"/>
  <c r="W128" i="70"/>
  <c r="V128" i="70"/>
  <c r="U128" i="70"/>
  <c r="T128" i="70"/>
  <c r="S128" i="70"/>
  <c r="O128" i="70"/>
  <c r="AD127" i="70"/>
  <c r="AC127" i="70"/>
  <c r="AB127" i="70"/>
  <c r="AA127" i="70"/>
  <c r="Z127" i="70"/>
  <c r="Y127" i="70"/>
  <c r="X127" i="70"/>
  <c r="W127" i="70"/>
  <c r="V127" i="70"/>
  <c r="U127" i="70"/>
  <c r="T127" i="70"/>
  <c r="S127" i="70"/>
  <c r="O127" i="70"/>
  <c r="AD126" i="70"/>
  <c r="AC126" i="70"/>
  <c r="AB126" i="70"/>
  <c r="AA126" i="70"/>
  <c r="Z126" i="70"/>
  <c r="Y126" i="70"/>
  <c r="X126" i="70"/>
  <c r="W126" i="70"/>
  <c r="V126" i="70"/>
  <c r="U126" i="70"/>
  <c r="T126" i="70"/>
  <c r="S126" i="70"/>
  <c r="O126" i="70"/>
  <c r="AD125" i="70"/>
  <c r="AC125" i="70"/>
  <c r="AB125" i="70"/>
  <c r="AA125" i="70"/>
  <c r="Z125" i="70"/>
  <c r="Y125" i="70"/>
  <c r="X125" i="70"/>
  <c r="W125" i="70"/>
  <c r="V125" i="70"/>
  <c r="U125" i="70"/>
  <c r="T125" i="70"/>
  <c r="S125" i="70"/>
  <c r="O125" i="70"/>
  <c r="AD124" i="70"/>
  <c r="AC124" i="70"/>
  <c r="AB124" i="70"/>
  <c r="AA124" i="70"/>
  <c r="Z124" i="70"/>
  <c r="Y124" i="70"/>
  <c r="X124" i="70"/>
  <c r="W124" i="70"/>
  <c r="V124" i="70"/>
  <c r="U124" i="70"/>
  <c r="T124" i="70"/>
  <c r="S124" i="70"/>
  <c r="O124" i="70"/>
  <c r="AD123" i="70"/>
  <c r="AC123" i="70"/>
  <c r="AB123" i="70"/>
  <c r="AA123" i="70"/>
  <c r="Z123" i="70"/>
  <c r="Y123" i="70"/>
  <c r="X123" i="70"/>
  <c r="W123" i="70"/>
  <c r="V123" i="70"/>
  <c r="U123" i="70"/>
  <c r="T123" i="70"/>
  <c r="S123" i="70"/>
  <c r="O123" i="70"/>
  <c r="AD122" i="70"/>
  <c r="AC122" i="70"/>
  <c r="AB122" i="70"/>
  <c r="AA122" i="70"/>
  <c r="Z122" i="70"/>
  <c r="Y122" i="70"/>
  <c r="X122" i="70"/>
  <c r="W122" i="70"/>
  <c r="V122" i="70"/>
  <c r="U122" i="70"/>
  <c r="T122" i="70"/>
  <c r="S122" i="70"/>
  <c r="O122" i="70"/>
  <c r="AD121" i="70"/>
  <c r="AC121" i="70"/>
  <c r="AB121" i="70"/>
  <c r="AA121" i="70"/>
  <c r="Z121" i="70"/>
  <c r="Y121" i="70"/>
  <c r="X121" i="70"/>
  <c r="W121" i="70"/>
  <c r="V121" i="70"/>
  <c r="U121" i="70"/>
  <c r="T121" i="70"/>
  <c r="S121" i="70"/>
  <c r="O121" i="70"/>
  <c r="N117" i="70"/>
  <c r="M117" i="70"/>
  <c r="L117" i="70"/>
  <c r="K117" i="70"/>
  <c r="J117" i="70"/>
  <c r="I117" i="70"/>
  <c r="H117" i="70"/>
  <c r="G117" i="70"/>
  <c r="F117" i="70"/>
  <c r="E117" i="70"/>
  <c r="D117" i="70"/>
  <c r="C117" i="70"/>
  <c r="AD116" i="70"/>
  <c r="AC116" i="70"/>
  <c r="AB116" i="70"/>
  <c r="AA116" i="70"/>
  <c r="Z116" i="70"/>
  <c r="Y116" i="70"/>
  <c r="X116" i="70"/>
  <c r="W116" i="70"/>
  <c r="V116" i="70"/>
  <c r="U116" i="70"/>
  <c r="T116" i="70"/>
  <c r="S116" i="70"/>
  <c r="O116" i="70"/>
  <c r="AD115" i="70"/>
  <c r="AC115" i="70"/>
  <c r="AB115" i="70"/>
  <c r="AA115" i="70"/>
  <c r="Z115" i="70"/>
  <c r="Y115" i="70"/>
  <c r="X115" i="70"/>
  <c r="W115" i="70"/>
  <c r="V115" i="70"/>
  <c r="U115" i="70"/>
  <c r="T115" i="70"/>
  <c r="S115" i="70"/>
  <c r="O115" i="70"/>
  <c r="AD114" i="70"/>
  <c r="AC114" i="70"/>
  <c r="AB114" i="70"/>
  <c r="AA114" i="70"/>
  <c r="Z114" i="70"/>
  <c r="Y114" i="70"/>
  <c r="X114" i="70"/>
  <c r="W114" i="70"/>
  <c r="V114" i="70"/>
  <c r="U114" i="70"/>
  <c r="T114" i="70"/>
  <c r="S114" i="70"/>
  <c r="O114" i="70"/>
  <c r="AD113" i="70"/>
  <c r="AC113" i="70"/>
  <c r="AB113" i="70"/>
  <c r="AA113" i="70"/>
  <c r="Z113" i="70"/>
  <c r="Y113" i="70"/>
  <c r="X113" i="70"/>
  <c r="W113" i="70"/>
  <c r="V113" i="70"/>
  <c r="U113" i="70"/>
  <c r="T113" i="70"/>
  <c r="S113" i="70"/>
  <c r="O113" i="70"/>
  <c r="AD112" i="70"/>
  <c r="AC112" i="70"/>
  <c r="AB112" i="70"/>
  <c r="AA112" i="70"/>
  <c r="Z112" i="70"/>
  <c r="Y112" i="70"/>
  <c r="X112" i="70"/>
  <c r="W112" i="70"/>
  <c r="V112" i="70"/>
  <c r="U112" i="70"/>
  <c r="T112" i="70"/>
  <c r="S112" i="70"/>
  <c r="O112" i="70"/>
  <c r="AD111" i="70"/>
  <c r="AC111" i="70"/>
  <c r="AB111" i="70"/>
  <c r="AA111" i="70"/>
  <c r="Z111" i="70"/>
  <c r="Y111" i="70"/>
  <c r="X111" i="70"/>
  <c r="W111" i="70"/>
  <c r="V111" i="70"/>
  <c r="U111" i="70"/>
  <c r="T111" i="70"/>
  <c r="S111" i="70"/>
  <c r="O111" i="70"/>
  <c r="AD110" i="70"/>
  <c r="AC110" i="70"/>
  <c r="AB110" i="70"/>
  <c r="AA110" i="70"/>
  <c r="Z110" i="70"/>
  <c r="Y110" i="70"/>
  <c r="X110" i="70"/>
  <c r="W110" i="70"/>
  <c r="V110" i="70"/>
  <c r="U110" i="70"/>
  <c r="T110" i="70"/>
  <c r="S110" i="70"/>
  <c r="O110" i="70"/>
  <c r="AD109" i="70"/>
  <c r="AC109" i="70"/>
  <c r="AB109" i="70"/>
  <c r="AA109" i="70"/>
  <c r="Z109" i="70"/>
  <c r="Y109" i="70"/>
  <c r="X109" i="70"/>
  <c r="W109" i="70"/>
  <c r="V109" i="70"/>
  <c r="U109" i="70"/>
  <c r="T109" i="70"/>
  <c r="S109" i="70"/>
  <c r="O109" i="70"/>
  <c r="AD108" i="70"/>
  <c r="AC108" i="70"/>
  <c r="AB108" i="70"/>
  <c r="AA108" i="70"/>
  <c r="Z108" i="70"/>
  <c r="Y108" i="70"/>
  <c r="X108" i="70"/>
  <c r="W108" i="70"/>
  <c r="V108" i="70"/>
  <c r="U108" i="70"/>
  <c r="T108" i="70"/>
  <c r="S108" i="70"/>
  <c r="O108" i="70"/>
  <c r="AD107" i="70"/>
  <c r="AC107" i="70"/>
  <c r="AB107" i="70"/>
  <c r="AA107" i="70"/>
  <c r="Z107" i="70"/>
  <c r="Y107" i="70"/>
  <c r="X107" i="70"/>
  <c r="W107" i="70"/>
  <c r="V107" i="70"/>
  <c r="U107" i="70"/>
  <c r="T107" i="70"/>
  <c r="S107" i="70"/>
  <c r="O107" i="70"/>
  <c r="AD106" i="70"/>
  <c r="AC106" i="70"/>
  <c r="AB106" i="70"/>
  <c r="AA106" i="70"/>
  <c r="Z106" i="70"/>
  <c r="Y106" i="70"/>
  <c r="X106" i="70"/>
  <c r="W106" i="70"/>
  <c r="V106" i="70"/>
  <c r="U106" i="70"/>
  <c r="T106" i="70"/>
  <c r="S106" i="70"/>
  <c r="O106" i="70"/>
  <c r="AD105" i="70"/>
  <c r="AC105" i="70"/>
  <c r="AB105" i="70"/>
  <c r="AA105" i="70"/>
  <c r="Z105" i="70"/>
  <c r="Y105" i="70"/>
  <c r="X105" i="70"/>
  <c r="W105" i="70"/>
  <c r="V105" i="70"/>
  <c r="U105" i="70"/>
  <c r="T105" i="70"/>
  <c r="S105" i="70"/>
  <c r="O105" i="70"/>
  <c r="N101" i="70"/>
  <c r="M101" i="70"/>
  <c r="L101" i="70"/>
  <c r="K101" i="70"/>
  <c r="J101" i="70"/>
  <c r="I101" i="70"/>
  <c r="H101" i="70"/>
  <c r="G101" i="70"/>
  <c r="F101" i="70"/>
  <c r="E101" i="70"/>
  <c r="D101" i="70"/>
  <c r="C101" i="70"/>
  <c r="AD100" i="70"/>
  <c r="AC100" i="70"/>
  <c r="AB100" i="70"/>
  <c r="AA100" i="70"/>
  <c r="Z100" i="70"/>
  <c r="Y100" i="70"/>
  <c r="X100" i="70"/>
  <c r="W100" i="70"/>
  <c r="V100" i="70"/>
  <c r="U100" i="70"/>
  <c r="T100" i="70"/>
  <c r="S100" i="70"/>
  <c r="O100" i="70"/>
  <c r="AD99" i="70"/>
  <c r="AC99" i="70"/>
  <c r="AB99" i="70"/>
  <c r="AA99" i="70"/>
  <c r="Z99" i="70"/>
  <c r="Y99" i="70"/>
  <c r="X99" i="70"/>
  <c r="W99" i="70"/>
  <c r="V99" i="70"/>
  <c r="U99" i="70"/>
  <c r="T99" i="70"/>
  <c r="S99" i="70"/>
  <c r="O99" i="70"/>
  <c r="AD98" i="70"/>
  <c r="AC98" i="70"/>
  <c r="AB98" i="70"/>
  <c r="AA98" i="70"/>
  <c r="Z98" i="70"/>
  <c r="Y98" i="70"/>
  <c r="X98" i="70"/>
  <c r="W98" i="70"/>
  <c r="V98" i="70"/>
  <c r="U98" i="70"/>
  <c r="T98" i="70"/>
  <c r="S98" i="70"/>
  <c r="O98" i="70"/>
  <c r="AD97" i="70"/>
  <c r="AC97" i="70"/>
  <c r="AB97" i="70"/>
  <c r="AA97" i="70"/>
  <c r="Z97" i="70"/>
  <c r="Y97" i="70"/>
  <c r="X97" i="70"/>
  <c r="W97" i="70"/>
  <c r="V97" i="70"/>
  <c r="U97" i="70"/>
  <c r="T97" i="70"/>
  <c r="S97" i="70"/>
  <c r="O97" i="70"/>
  <c r="AD96" i="70"/>
  <c r="AC96" i="70"/>
  <c r="AB96" i="70"/>
  <c r="AA96" i="70"/>
  <c r="Z96" i="70"/>
  <c r="Y96" i="70"/>
  <c r="X96" i="70"/>
  <c r="W96" i="70"/>
  <c r="V96" i="70"/>
  <c r="U96" i="70"/>
  <c r="T96" i="70"/>
  <c r="S96" i="70"/>
  <c r="O96" i="70"/>
  <c r="AD95" i="70"/>
  <c r="AC95" i="70"/>
  <c r="AB95" i="70"/>
  <c r="AA95" i="70"/>
  <c r="Z95" i="70"/>
  <c r="Y95" i="70"/>
  <c r="X95" i="70"/>
  <c r="W95" i="70"/>
  <c r="V95" i="70"/>
  <c r="U95" i="70"/>
  <c r="T95" i="70"/>
  <c r="S95" i="70"/>
  <c r="O95" i="70"/>
  <c r="AD94" i="70"/>
  <c r="AC94" i="70"/>
  <c r="AB94" i="70"/>
  <c r="AA94" i="70"/>
  <c r="Z94" i="70"/>
  <c r="Y94" i="70"/>
  <c r="X94" i="70"/>
  <c r="W94" i="70"/>
  <c r="V94" i="70"/>
  <c r="U94" i="70"/>
  <c r="T94" i="70"/>
  <c r="S94" i="70"/>
  <c r="O94" i="70"/>
  <c r="AD93" i="70"/>
  <c r="AC93" i="70"/>
  <c r="AB93" i="70"/>
  <c r="AA93" i="70"/>
  <c r="Z93" i="70"/>
  <c r="Y93" i="70"/>
  <c r="X93" i="70"/>
  <c r="W93" i="70"/>
  <c r="V93" i="70"/>
  <c r="U93" i="70"/>
  <c r="T93" i="70"/>
  <c r="S93" i="70"/>
  <c r="O93" i="70"/>
  <c r="AD92" i="70"/>
  <c r="AC92" i="70"/>
  <c r="AB92" i="70"/>
  <c r="AA92" i="70"/>
  <c r="Z92" i="70"/>
  <c r="Y92" i="70"/>
  <c r="X92" i="70"/>
  <c r="W92" i="70"/>
  <c r="V92" i="70"/>
  <c r="U92" i="70"/>
  <c r="T92" i="70"/>
  <c r="S92" i="70"/>
  <c r="O92" i="70"/>
  <c r="AD91" i="70"/>
  <c r="AC91" i="70"/>
  <c r="AB91" i="70"/>
  <c r="AA91" i="70"/>
  <c r="Z91" i="70"/>
  <c r="Y91" i="70"/>
  <c r="X91" i="70"/>
  <c r="W91" i="70"/>
  <c r="V91" i="70"/>
  <c r="U91" i="70"/>
  <c r="T91" i="70"/>
  <c r="S91" i="70"/>
  <c r="O91" i="70"/>
  <c r="AD90" i="70"/>
  <c r="AC90" i="70"/>
  <c r="AB90" i="70"/>
  <c r="AA90" i="70"/>
  <c r="Z90" i="70"/>
  <c r="Y90" i="70"/>
  <c r="X90" i="70"/>
  <c r="W90" i="70"/>
  <c r="V90" i="70"/>
  <c r="U90" i="70"/>
  <c r="T90" i="70"/>
  <c r="S90" i="70"/>
  <c r="O90" i="70"/>
  <c r="AD89" i="70"/>
  <c r="AC89" i="70"/>
  <c r="AB89" i="70"/>
  <c r="AA89" i="70"/>
  <c r="Z89" i="70"/>
  <c r="Y89" i="70"/>
  <c r="X89" i="70"/>
  <c r="W89" i="70"/>
  <c r="V89" i="70"/>
  <c r="U89" i="70"/>
  <c r="T89" i="70"/>
  <c r="S89" i="70"/>
  <c r="O89" i="70"/>
  <c r="N85" i="70"/>
  <c r="M85" i="70"/>
  <c r="L85" i="70"/>
  <c r="K85" i="70"/>
  <c r="J85" i="70"/>
  <c r="I85" i="70"/>
  <c r="H85" i="70"/>
  <c r="G85" i="70"/>
  <c r="F85" i="70"/>
  <c r="E85" i="70"/>
  <c r="D85" i="70"/>
  <c r="C85" i="70"/>
  <c r="AD84" i="70"/>
  <c r="AC84" i="70"/>
  <c r="AB84" i="70"/>
  <c r="AA84" i="70"/>
  <c r="Z84" i="70"/>
  <c r="Y84" i="70"/>
  <c r="X84" i="70"/>
  <c r="W84" i="70"/>
  <c r="V84" i="70"/>
  <c r="U84" i="70"/>
  <c r="T84" i="70"/>
  <c r="S84" i="70"/>
  <c r="O84" i="70"/>
  <c r="AD83" i="70"/>
  <c r="AC83" i="70"/>
  <c r="AB83" i="70"/>
  <c r="AA83" i="70"/>
  <c r="Z83" i="70"/>
  <c r="Y83" i="70"/>
  <c r="X83" i="70"/>
  <c r="W83" i="70"/>
  <c r="V83" i="70"/>
  <c r="U83" i="70"/>
  <c r="T83" i="70"/>
  <c r="S83" i="70"/>
  <c r="O83" i="70"/>
  <c r="AD82" i="70"/>
  <c r="AC82" i="70"/>
  <c r="AB82" i="70"/>
  <c r="AA82" i="70"/>
  <c r="Z82" i="70"/>
  <c r="Y82" i="70"/>
  <c r="X82" i="70"/>
  <c r="W82" i="70"/>
  <c r="V82" i="70"/>
  <c r="U82" i="70"/>
  <c r="T82" i="70"/>
  <c r="S82" i="70"/>
  <c r="O82" i="70"/>
  <c r="AD81" i="70"/>
  <c r="AC81" i="70"/>
  <c r="AB81" i="70"/>
  <c r="AA81" i="70"/>
  <c r="Z81" i="70"/>
  <c r="Y81" i="70"/>
  <c r="X81" i="70"/>
  <c r="W81" i="70"/>
  <c r="V81" i="70"/>
  <c r="U81" i="70"/>
  <c r="T81" i="70"/>
  <c r="S81" i="70"/>
  <c r="O81" i="70"/>
  <c r="AD80" i="70"/>
  <c r="AC80" i="70"/>
  <c r="AB80" i="70"/>
  <c r="AA80" i="70"/>
  <c r="Z80" i="70"/>
  <c r="Y80" i="70"/>
  <c r="X80" i="70"/>
  <c r="W80" i="70"/>
  <c r="V80" i="70"/>
  <c r="U80" i="70"/>
  <c r="T80" i="70"/>
  <c r="S80" i="70"/>
  <c r="O80" i="70"/>
  <c r="AD79" i="70"/>
  <c r="AC79" i="70"/>
  <c r="AB79" i="70"/>
  <c r="AA79" i="70"/>
  <c r="Z79" i="70"/>
  <c r="Y79" i="70"/>
  <c r="X79" i="70"/>
  <c r="W79" i="70"/>
  <c r="V79" i="70"/>
  <c r="U79" i="70"/>
  <c r="T79" i="70"/>
  <c r="S79" i="70"/>
  <c r="O79" i="70"/>
  <c r="AD78" i="70"/>
  <c r="AC78" i="70"/>
  <c r="AB78" i="70"/>
  <c r="AA78" i="70"/>
  <c r="Z78" i="70"/>
  <c r="Y78" i="70"/>
  <c r="X78" i="70"/>
  <c r="W78" i="70"/>
  <c r="V78" i="70"/>
  <c r="U78" i="70"/>
  <c r="T78" i="70"/>
  <c r="S78" i="70"/>
  <c r="O78" i="70"/>
  <c r="AD77" i="70"/>
  <c r="AC77" i="70"/>
  <c r="AB77" i="70"/>
  <c r="AA77" i="70"/>
  <c r="Z77" i="70"/>
  <c r="Y77" i="70"/>
  <c r="X77" i="70"/>
  <c r="W77" i="70"/>
  <c r="V77" i="70"/>
  <c r="U77" i="70"/>
  <c r="T77" i="70"/>
  <c r="S77" i="70"/>
  <c r="O77" i="70"/>
  <c r="AD76" i="70"/>
  <c r="AC76" i="70"/>
  <c r="AB76" i="70"/>
  <c r="AA76" i="70"/>
  <c r="Z76" i="70"/>
  <c r="Y76" i="70"/>
  <c r="X76" i="70"/>
  <c r="W76" i="70"/>
  <c r="V76" i="70"/>
  <c r="U76" i="70"/>
  <c r="T76" i="70"/>
  <c r="S76" i="70"/>
  <c r="O76" i="70"/>
  <c r="AD75" i="70"/>
  <c r="AC75" i="70"/>
  <c r="AB75" i="70"/>
  <c r="AA75" i="70"/>
  <c r="Z75" i="70"/>
  <c r="Y75" i="70"/>
  <c r="X75" i="70"/>
  <c r="W75" i="70"/>
  <c r="V75" i="70"/>
  <c r="U75" i="70"/>
  <c r="T75" i="70"/>
  <c r="S75" i="70"/>
  <c r="O75" i="70"/>
  <c r="AD74" i="70"/>
  <c r="AC74" i="70"/>
  <c r="AB74" i="70"/>
  <c r="AA74" i="70"/>
  <c r="Z74" i="70"/>
  <c r="Y74" i="70"/>
  <c r="X74" i="70"/>
  <c r="W74" i="70"/>
  <c r="V74" i="70"/>
  <c r="U74" i="70"/>
  <c r="T74" i="70"/>
  <c r="S74" i="70"/>
  <c r="O74" i="70"/>
  <c r="AD73" i="70"/>
  <c r="AC73" i="70"/>
  <c r="AB73" i="70"/>
  <c r="AA73" i="70"/>
  <c r="Z73" i="70"/>
  <c r="Y73" i="70"/>
  <c r="X73" i="70"/>
  <c r="W73" i="70"/>
  <c r="V73" i="70"/>
  <c r="U73" i="70"/>
  <c r="T73" i="70"/>
  <c r="S73" i="70"/>
  <c r="O73" i="70"/>
  <c r="N69" i="70"/>
  <c r="M69" i="70"/>
  <c r="L69" i="70"/>
  <c r="K69" i="70"/>
  <c r="J69" i="70"/>
  <c r="I69" i="70"/>
  <c r="H69" i="70"/>
  <c r="G69" i="70"/>
  <c r="F69" i="70"/>
  <c r="E69" i="70"/>
  <c r="D69" i="70"/>
  <c r="C69" i="70"/>
  <c r="AD68" i="70"/>
  <c r="AC68" i="70"/>
  <c r="AB68" i="70"/>
  <c r="AA68" i="70"/>
  <c r="Z68" i="70"/>
  <c r="Y68" i="70"/>
  <c r="X68" i="70"/>
  <c r="W68" i="70"/>
  <c r="V68" i="70"/>
  <c r="U68" i="70"/>
  <c r="T68" i="70"/>
  <c r="S68" i="70"/>
  <c r="O68" i="70"/>
  <c r="AD67" i="70"/>
  <c r="AC67" i="70"/>
  <c r="AB67" i="70"/>
  <c r="AA67" i="70"/>
  <c r="Z67" i="70"/>
  <c r="Y67" i="70"/>
  <c r="X67" i="70"/>
  <c r="W67" i="70"/>
  <c r="V67" i="70"/>
  <c r="U67" i="70"/>
  <c r="T67" i="70"/>
  <c r="S67" i="70"/>
  <c r="O67" i="70"/>
  <c r="AD66" i="70"/>
  <c r="AC66" i="70"/>
  <c r="AB66" i="70"/>
  <c r="AA66" i="70"/>
  <c r="Z66" i="70"/>
  <c r="Y66" i="70"/>
  <c r="X66" i="70"/>
  <c r="W66" i="70"/>
  <c r="V66" i="70"/>
  <c r="U66" i="70"/>
  <c r="T66" i="70"/>
  <c r="S66" i="70"/>
  <c r="O66" i="70"/>
  <c r="AD65" i="70"/>
  <c r="AC65" i="70"/>
  <c r="AB65" i="70"/>
  <c r="AA65" i="70"/>
  <c r="Z65" i="70"/>
  <c r="Y65" i="70"/>
  <c r="X65" i="70"/>
  <c r="W65" i="70"/>
  <c r="V65" i="70"/>
  <c r="U65" i="70"/>
  <c r="T65" i="70"/>
  <c r="S65" i="70"/>
  <c r="O65" i="70"/>
  <c r="AD64" i="70"/>
  <c r="AC64" i="70"/>
  <c r="AB64" i="70"/>
  <c r="AA64" i="70"/>
  <c r="Z64" i="70"/>
  <c r="Y64" i="70"/>
  <c r="X64" i="70"/>
  <c r="W64" i="70"/>
  <c r="V64" i="70"/>
  <c r="U64" i="70"/>
  <c r="T64" i="70"/>
  <c r="S64" i="70"/>
  <c r="O64" i="70"/>
  <c r="AD63" i="70"/>
  <c r="AC63" i="70"/>
  <c r="AB63" i="70"/>
  <c r="AA63" i="70"/>
  <c r="Z63" i="70"/>
  <c r="Y63" i="70"/>
  <c r="X63" i="70"/>
  <c r="W63" i="70"/>
  <c r="V63" i="70"/>
  <c r="U63" i="70"/>
  <c r="T63" i="70"/>
  <c r="S63" i="70"/>
  <c r="O63" i="70"/>
  <c r="AD62" i="70"/>
  <c r="AC62" i="70"/>
  <c r="AB62" i="70"/>
  <c r="AA62" i="70"/>
  <c r="Z62" i="70"/>
  <c r="Y62" i="70"/>
  <c r="X62" i="70"/>
  <c r="W62" i="70"/>
  <c r="V62" i="70"/>
  <c r="U62" i="70"/>
  <c r="T62" i="70"/>
  <c r="S62" i="70"/>
  <c r="O62" i="70"/>
  <c r="AD61" i="70"/>
  <c r="AC61" i="70"/>
  <c r="AB61" i="70"/>
  <c r="AA61" i="70"/>
  <c r="Z61" i="70"/>
  <c r="Y61" i="70"/>
  <c r="X61" i="70"/>
  <c r="W61" i="70"/>
  <c r="V61" i="70"/>
  <c r="U61" i="70"/>
  <c r="T61" i="70"/>
  <c r="S61" i="70"/>
  <c r="O61" i="70"/>
  <c r="AD60" i="70"/>
  <c r="AC60" i="70"/>
  <c r="AB60" i="70"/>
  <c r="AA60" i="70"/>
  <c r="Z60" i="70"/>
  <c r="Y60" i="70"/>
  <c r="X60" i="70"/>
  <c r="W60" i="70"/>
  <c r="V60" i="70"/>
  <c r="U60" i="70"/>
  <c r="T60" i="70"/>
  <c r="S60" i="70"/>
  <c r="O60" i="70"/>
  <c r="AD59" i="70"/>
  <c r="AC59" i="70"/>
  <c r="AB59" i="70"/>
  <c r="AA59" i="70"/>
  <c r="Z59" i="70"/>
  <c r="Y59" i="70"/>
  <c r="X59" i="70"/>
  <c r="W59" i="70"/>
  <c r="V59" i="70"/>
  <c r="U59" i="70"/>
  <c r="T59" i="70"/>
  <c r="S59" i="70"/>
  <c r="O59" i="70"/>
  <c r="AD58" i="70"/>
  <c r="AC58" i="70"/>
  <c r="AB58" i="70"/>
  <c r="AA58" i="70"/>
  <c r="Z58" i="70"/>
  <c r="Y58" i="70"/>
  <c r="X58" i="70"/>
  <c r="W58" i="70"/>
  <c r="V58" i="70"/>
  <c r="U58" i="70"/>
  <c r="T58" i="70"/>
  <c r="S58" i="70"/>
  <c r="O58" i="70"/>
  <c r="AD57" i="70"/>
  <c r="AC57" i="70"/>
  <c r="AB57" i="70"/>
  <c r="AA57" i="70"/>
  <c r="Z57" i="70"/>
  <c r="Y57" i="70"/>
  <c r="X57" i="70"/>
  <c r="W57" i="70"/>
  <c r="V57" i="70"/>
  <c r="U57" i="70"/>
  <c r="T57" i="70"/>
  <c r="S57" i="70"/>
  <c r="O57" i="70"/>
  <c r="N53" i="70"/>
  <c r="M53" i="70"/>
  <c r="L53" i="70"/>
  <c r="K53" i="70"/>
  <c r="J53" i="70"/>
  <c r="I53" i="70"/>
  <c r="H53" i="70"/>
  <c r="G53" i="70"/>
  <c r="F53" i="70"/>
  <c r="E53" i="70"/>
  <c r="D53" i="70"/>
  <c r="C53" i="70"/>
  <c r="AD52" i="70"/>
  <c r="AC52" i="70"/>
  <c r="AB52" i="70"/>
  <c r="AA52" i="70"/>
  <c r="Z52" i="70"/>
  <c r="Y52" i="70"/>
  <c r="X52" i="70"/>
  <c r="W52" i="70"/>
  <c r="V52" i="70"/>
  <c r="U52" i="70"/>
  <c r="T52" i="70"/>
  <c r="S52" i="70"/>
  <c r="O52" i="70"/>
  <c r="AD51" i="70"/>
  <c r="AC51" i="70"/>
  <c r="AB51" i="70"/>
  <c r="AA51" i="70"/>
  <c r="Z51" i="70"/>
  <c r="Y51" i="70"/>
  <c r="X51" i="70"/>
  <c r="W51" i="70"/>
  <c r="V51" i="70"/>
  <c r="U51" i="70"/>
  <c r="T51" i="70"/>
  <c r="S51" i="70"/>
  <c r="O51" i="70"/>
  <c r="AD50" i="70"/>
  <c r="AC50" i="70"/>
  <c r="AB50" i="70"/>
  <c r="AA50" i="70"/>
  <c r="Z50" i="70"/>
  <c r="Y50" i="70"/>
  <c r="X50" i="70"/>
  <c r="W50" i="70"/>
  <c r="V50" i="70"/>
  <c r="U50" i="70"/>
  <c r="T50" i="70"/>
  <c r="S50" i="70"/>
  <c r="O50" i="70"/>
  <c r="AD49" i="70"/>
  <c r="AC49" i="70"/>
  <c r="AB49" i="70"/>
  <c r="AA49" i="70"/>
  <c r="Z49" i="70"/>
  <c r="Y49" i="70"/>
  <c r="X49" i="70"/>
  <c r="W49" i="70"/>
  <c r="V49" i="70"/>
  <c r="U49" i="70"/>
  <c r="T49" i="70"/>
  <c r="S49" i="70"/>
  <c r="O49" i="70"/>
  <c r="AD48" i="70"/>
  <c r="AC48" i="70"/>
  <c r="AB48" i="70"/>
  <c r="AA48" i="70"/>
  <c r="Z48" i="70"/>
  <c r="Y48" i="70"/>
  <c r="X48" i="70"/>
  <c r="W48" i="70"/>
  <c r="V48" i="70"/>
  <c r="U48" i="70"/>
  <c r="T48" i="70"/>
  <c r="S48" i="70"/>
  <c r="O48" i="70"/>
  <c r="AD47" i="70"/>
  <c r="AC47" i="70"/>
  <c r="AB47" i="70"/>
  <c r="AA47" i="70"/>
  <c r="Z47" i="70"/>
  <c r="Y47" i="70"/>
  <c r="X47" i="70"/>
  <c r="W47" i="70"/>
  <c r="V47" i="70"/>
  <c r="U47" i="70"/>
  <c r="T47" i="70"/>
  <c r="S47" i="70"/>
  <c r="O47" i="70"/>
  <c r="AD46" i="70"/>
  <c r="AC46" i="70"/>
  <c r="AB46" i="70"/>
  <c r="AA46" i="70"/>
  <c r="Z46" i="70"/>
  <c r="Y46" i="70"/>
  <c r="X46" i="70"/>
  <c r="W46" i="70"/>
  <c r="V46" i="70"/>
  <c r="U46" i="70"/>
  <c r="T46" i="70"/>
  <c r="S46" i="70"/>
  <c r="O46" i="70"/>
  <c r="AD45" i="70"/>
  <c r="AC45" i="70"/>
  <c r="AB45" i="70"/>
  <c r="AA45" i="70"/>
  <c r="Z45" i="70"/>
  <c r="Y45" i="70"/>
  <c r="X45" i="70"/>
  <c r="W45" i="70"/>
  <c r="V45" i="70"/>
  <c r="U45" i="70"/>
  <c r="T45" i="70"/>
  <c r="S45" i="70"/>
  <c r="O45" i="70"/>
  <c r="AD44" i="70"/>
  <c r="AC44" i="70"/>
  <c r="AB44" i="70"/>
  <c r="AA44" i="70"/>
  <c r="Z44" i="70"/>
  <c r="Y44" i="70"/>
  <c r="X44" i="70"/>
  <c r="W44" i="70"/>
  <c r="V44" i="70"/>
  <c r="U44" i="70"/>
  <c r="T44" i="70"/>
  <c r="S44" i="70"/>
  <c r="O44" i="70"/>
  <c r="AD43" i="70"/>
  <c r="AC43" i="70"/>
  <c r="AB43" i="70"/>
  <c r="AA43" i="70"/>
  <c r="Z43" i="70"/>
  <c r="Y43" i="70"/>
  <c r="X43" i="70"/>
  <c r="W43" i="70"/>
  <c r="V43" i="70"/>
  <c r="U43" i="70"/>
  <c r="T43" i="70"/>
  <c r="S43" i="70"/>
  <c r="O43" i="70"/>
  <c r="AD42" i="70"/>
  <c r="AC42" i="70"/>
  <c r="AB42" i="70"/>
  <c r="AA42" i="70"/>
  <c r="Z42" i="70"/>
  <c r="Y42" i="70"/>
  <c r="X42" i="70"/>
  <c r="W42" i="70"/>
  <c r="V42" i="70"/>
  <c r="U42" i="70"/>
  <c r="T42" i="70"/>
  <c r="S42" i="70"/>
  <c r="O42" i="70"/>
  <c r="AD41" i="70"/>
  <c r="AC41" i="70"/>
  <c r="AB41" i="70"/>
  <c r="AA41" i="70"/>
  <c r="Z41" i="70"/>
  <c r="Y41" i="70"/>
  <c r="X41" i="70"/>
  <c r="W41" i="70"/>
  <c r="V41" i="70"/>
  <c r="U41" i="70"/>
  <c r="T41" i="70"/>
  <c r="S41" i="70"/>
  <c r="O41" i="70"/>
  <c r="N37" i="70"/>
  <c r="M37" i="70"/>
  <c r="L37" i="70"/>
  <c r="K37" i="70"/>
  <c r="J37" i="70"/>
  <c r="I37" i="70"/>
  <c r="H37" i="70"/>
  <c r="G37" i="70"/>
  <c r="F37" i="70"/>
  <c r="E37" i="70"/>
  <c r="D37" i="70"/>
  <c r="C37" i="70"/>
  <c r="AD36" i="70"/>
  <c r="AC36" i="70"/>
  <c r="AB36" i="70"/>
  <c r="AA36" i="70"/>
  <c r="Z36" i="70"/>
  <c r="Y36" i="70"/>
  <c r="X36" i="70"/>
  <c r="W36" i="70"/>
  <c r="V36" i="70"/>
  <c r="U36" i="70"/>
  <c r="T36" i="70"/>
  <c r="S36" i="70"/>
  <c r="O36" i="70"/>
  <c r="AD35" i="70"/>
  <c r="AC35" i="70"/>
  <c r="AB35" i="70"/>
  <c r="AA35" i="70"/>
  <c r="Z35" i="70"/>
  <c r="Y35" i="70"/>
  <c r="X35" i="70"/>
  <c r="W35" i="70"/>
  <c r="V35" i="70"/>
  <c r="U35" i="70"/>
  <c r="T35" i="70"/>
  <c r="S35" i="70"/>
  <c r="O35" i="70"/>
  <c r="AD34" i="70"/>
  <c r="AC34" i="70"/>
  <c r="AB34" i="70"/>
  <c r="AA34" i="70"/>
  <c r="Z34" i="70"/>
  <c r="Y34" i="70"/>
  <c r="X34" i="70"/>
  <c r="W34" i="70"/>
  <c r="V34" i="70"/>
  <c r="U34" i="70"/>
  <c r="T34" i="70"/>
  <c r="S34" i="70"/>
  <c r="O34" i="70"/>
  <c r="AD33" i="70"/>
  <c r="AC33" i="70"/>
  <c r="AB33" i="70"/>
  <c r="AA33" i="70"/>
  <c r="Z33" i="70"/>
  <c r="Y33" i="70"/>
  <c r="X33" i="70"/>
  <c r="W33" i="70"/>
  <c r="V33" i="70"/>
  <c r="U33" i="70"/>
  <c r="T33" i="70"/>
  <c r="S33" i="70"/>
  <c r="O33" i="70"/>
  <c r="AD32" i="70"/>
  <c r="AC32" i="70"/>
  <c r="AB32" i="70"/>
  <c r="AA32" i="70"/>
  <c r="Z32" i="70"/>
  <c r="Y32" i="70"/>
  <c r="X32" i="70"/>
  <c r="W32" i="70"/>
  <c r="V32" i="70"/>
  <c r="U32" i="70"/>
  <c r="T32" i="70"/>
  <c r="S32" i="70"/>
  <c r="O32" i="70"/>
  <c r="AD31" i="70"/>
  <c r="AC31" i="70"/>
  <c r="AB31" i="70"/>
  <c r="AA31" i="70"/>
  <c r="Z31" i="70"/>
  <c r="Y31" i="70"/>
  <c r="X31" i="70"/>
  <c r="W31" i="70"/>
  <c r="V31" i="70"/>
  <c r="U31" i="70"/>
  <c r="T31" i="70"/>
  <c r="S31" i="70"/>
  <c r="O31" i="70"/>
  <c r="AD30" i="70"/>
  <c r="AC30" i="70"/>
  <c r="AB30" i="70"/>
  <c r="AA30" i="70"/>
  <c r="Z30" i="70"/>
  <c r="Y30" i="70"/>
  <c r="X30" i="70"/>
  <c r="W30" i="70"/>
  <c r="V30" i="70"/>
  <c r="U30" i="70"/>
  <c r="T30" i="70"/>
  <c r="S30" i="70"/>
  <c r="O30" i="70"/>
  <c r="AD29" i="70"/>
  <c r="AC29" i="70"/>
  <c r="AB29" i="70"/>
  <c r="AA29" i="70"/>
  <c r="Z29" i="70"/>
  <c r="Y29" i="70"/>
  <c r="X29" i="70"/>
  <c r="W29" i="70"/>
  <c r="V29" i="70"/>
  <c r="U29" i="70"/>
  <c r="T29" i="70"/>
  <c r="S29" i="70"/>
  <c r="O29" i="70"/>
  <c r="AD28" i="70"/>
  <c r="AC28" i="70"/>
  <c r="AB28" i="70"/>
  <c r="AA28" i="70"/>
  <c r="Z28" i="70"/>
  <c r="Y28" i="70"/>
  <c r="X28" i="70"/>
  <c r="W28" i="70"/>
  <c r="V28" i="70"/>
  <c r="U28" i="70"/>
  <c r="T28" i="70"/>
  <c r="S28" i="70"/>
  <c r="O28" i="70"/>
  <c r="AD27" i="70"/>
  <c r="AC27" i="70"/>
  <c r="AB27" i="70"/>
  <c r="AA27" i="70"/>
  <c r="Z27" i="70"/>
  <c r="Y27" i="70"/>
  <c r="X27" i="70"/>
  <c r="W27" i="70"/>
  <c r="V27" i="70"/>
  <c r="U27" i="70"/>
  <c r="T27" i="70"/>
  <c r="S27" i="70"/>
  <c r="O27" i="70"/>
  <c r="AD26" i="70"/>
  <c r="AC26" i="70"/>
  <c r="AB26" i="70"/>
  <c r="AA26" i="70"/>
  <c r="Z26" i="70"/>
  <c r="Y26" i="70"/>
  <c r="X26" i="70"/>
  <c r="W26" i="70"/>
  <c r="V26" i="70"/>
  <c r="U26" i="70"/>
  <c r="T26" i="70"/>
  <c r="S26" i="70"/>
  <c r="O26" i="70"/>
  <c r="AD25" i="70"/>
  <c r="AC25" i="70"/>
  <c r="AB25" i="70"/>
  <c r="AA25" i="70"/>
  <c r="Z25" i="70"/>
  <c r="Y25" i="70"/>
  <c r="X25" i="70"/>
  <c r="W25" i="70"/>
  <c r="V25" i="70"/>
  <c r="U25" i="70"/>
  <c r="T25" i="70"/>
  <c r="S25" i="70"/>
  <c r="O25" i="70"/>
  <c r="N21" i="70"/>
  <c r="M21" i="70"/>
  <c r="L21" i="70"/>
  <c r="K21" i="70"/>
  <c r="J21" i="70"/>
  <c r="I21" i="70"/>
  <c r="H21" i="70"/>
  <c r="G21" i="70"/>
  <c r="F21" i="70"/>
  <c r="E21" i="70"/>
  <c r="D21" i="70"/>
  <c r="C21" i="70"/>
  <c r="AD20" i="70"/>
  <c r="AC20" i="70"/>
  <c r="AB20" i="70"/>
  <c r="AA20" i="70"/>
  <c r="Z20" i="70"/>
  <c r="Y20" i="70"/>
  <c r="X20" i="70"/>
  <c r="W20" i="70"/>
  <c r="V20" i="70"/>
  <c r="U20" i="70"/>
  <c r="T20" i="70"/>
  <c r="S20" i="70"/>
  <c r="O20" i="70"/>
  <c r="AD19" i="70"/>
  <c r="AC19" i="70"/>
  <c r="AB19" i="70"/>
  <c r="AA19" i="70"/>
  <c r="Z19" i="70"/>
  <c r="Y19" i="70"/>
  <c r="X19" i="70"/>
  <c r="W19" i="70"/>
  <c r="V19" i="70"/>
  <c r="U19" i="70"/>
  <c r="T19" i="70"/>
  <c r="S19" i="70"/>
  <c r="O19" i="70"/>
  <c r="AD18" i="70"/>
  <c r="AC18" i="70"/>
  <c r="AB18" i="70"/>
  <c r="AA18" i="70"/>
  <c r="Z18" i="70"/>
  <c r="Y18" i="70"/>
  <c r="X18" i="70"/>
  <c r="W18" i="70"/>
  <c r="V18" i="70"/>
  <c r="U18" i="70"/>
  <c r="T18" i="70"/>
  <c r="S18" i="70"/>
  <c r="O18" i="70"/>
  <c r="AD17" i="70"/>
  <c r="AC17" i="70"/>
  <c r="AB17" i="70"/>
  <c r="AA17" i="70"/>
  <c r="Z17" i="70"/>
  <c r="Y17" i="70"/>
  <c r="X17" i="70"/>
  <c r="W17" i="70"/>
  <c r="V17" i="70"/>
  <c r="U17" i="70"/>
  <c r="T17" i="70"/>
  <c r="S17" i="70"/>
  <c r="O17" i="70"/>
  <c r="AD16" i="70"/>
  <c r="AC16" i="70"/>
  <c r="AB16" i="70"/>
  <c r="AA16" i="70"/>
  <c r="Z16" i="70"/>
  <c r="Y16" i="70"/>
  <c r="X16" i="70"/>
  <c r="W16" i="70"/>
  <c r="V16" i="70"/>
  <c r="U16" i="70"/>
  <c r="T16" i="70"/>
  <c r="S16" i="70"/>
  <c r="O16" i="70"/>
  <c r="AD15" i="70"/>
  <c r="AC15" i="70"/>
  <c r="AB15" i="70"/>
  <c r="AA15" i="70"/>
  <c r="Z15" i="70"/>
  <c r="Y15" i="70"/>
  <c r="X15" i="70"/>
  <c r="W15" i="70"/>
  <c r="V15" i="70"/>
  <c r="U15" i="70"/>
  <c r="T15" i="70"/>
  <c r="S15" i="70"/>
  <c r="O15" i="70"/>
  <c r="AD14" i="70"/>
  <c r="AC14" i="70"/>
  <c r="AB14" i="70"/>
  <c r="AA14" i="70"/>
  <c r="Z14" i="70"/>
  <c r="Y14" i="70"/>
  <c r="X14" i="70"/>
  <c r="W14" i="70"/>
  <c r="V14" i="70"/>
  <c r="U14" i="70"/>
  <c r="T14" i="70"/>
  <c r="S14" i="70"/>
  <c r="O14" i="70"/>
  <c r="AD13" i="70"/>
  <c r="AC13" i="70"/>
  <c r="AB13" i="70"/>
  <c r="AA13" i="70"/>
  <c r="Z13" i="70"/>
  <c r="Y13" i="70"/>
  <c r="X13" i="70"/>
  <c r="W13" i="70"/>
  <c r="V13" i="70"/>
  <c r="U13" i="70"/>
  <c r="T13" i="70"/>
  <c r="S13" i="70"/>
  <c r="O13" i="70"/>
  <c r="AD12" i="70"/>
  <c r="AC12" i="70"/>
  <c r="AB12" i="70"/>
  <c r="AA12" i="70"/>
  <c r="Z12" i="70"/>
  <c r="Y12" i="70"/>
  <c r="X12" i="70"/>
  <c r="W12" i="70"/>
  <c r="V12" i="70"/>
  <c r="U12" i="70"/>
  <c r="T12" i="70"/>
  <c r="S12" i="70"/>
  <c r="O12" i="70"/>
  <c r="AD11" i="70"/>
  <c r="AC11" i="70"/>
  <c r="AB11" i="70"/>
  <c r="AA11" i="70"/>
  <c r="Z11" i="70"/>
  <c r="Y11" i="70"/>
  <c r="X11" i="70"/>
  <c r="W11" i="70"/>
  <c r="V11" i="70"/>
  <c r="U11" i="70"/>
  <c r="T11" i="70"/>
  <c r="S11" i="70"/>
  <c r="O11" i="70"/>
  <c r="AD10" i="70"/>
  <c r="AC10" i="70"/>
  <c r="AB10" i="70"/>
  <c r="AA10" i="70"/>
  <c r="Z10" i="70"/>
  <c r="Y10" i="70"/>
  <c r="X10" i="70"/>
  <c r="W10" i="70"/>
  <c r="V10" i="70"/>
  <c r="U10" i="70"/>
  <c r="T10" i="70"/>
  <c r="S10" i="70"/>
  <c r="O10" i="70"/>
  <c r="AD9" i="70"/>
  <c r="AC9" i="70"/>
  <c r="AB9" i="70"/>
  <c r="AA9" i="70"/>
  <c r="Z9" i="70"/>
  <c r="Y9" i="70"/>
  <c r="X9" i="70"/>
  <c r="W9" i="70"/>
  <c r="V9" i="70"/>
  <c r="U9" i="70"/>
  <c r="T9" i="70"/>
  <c r="S9" i="70"/>
  <c r="O9" i="70"/>
  <c r="AD221" i="69"/>
  <c r="AC221" i="69"/>
  <c r="AB221" i="69"/>
  <c r="AA221" i="69"/>
  <c r="Z221" i="69"/>
  <c r="Y221" i="69"/>
  <c r="X221" i="69"/>
  <c r="W221" i="69"/>
  <c r="V221" i="69"/>
  <c r="U221" i="69"/>
  <c r="T221" i="69"/>
  <c r="S221" i="69"/>
  <c r="AD220" i="69"/>
  <c r="AC220" i="69"/>
  <c r="AB220" i="69"/>
  <c r="AA220" i="69"/>
  <c r="Z220" i="69"/>
  <c r="Y220" i="69"/>
  <c r="X220" i="69"/>
  <c r="W220" i="69"/>
  <c r="V220" i="69"/>
  <c r="U220" i="69"/>
  <c r="T220" i="69"/>
  <c r="S220" i="69"/>
  <c r="AD219" i="69"/>
  <c r="AC219" i="69"/>
  <c r="AB219" i="69"/>
  <c r="AA219" i="69"/>
  <c r="Z219" i="69"/>
  <c r="Y219" i="69"/>
  <c r="X219" i="69"/>
  <c r="W219" i="69"/>
  <c r="V219" i="69"/>
  <c r="U219" i="69"/>
  <c r="T219" i="69"/>
  <c r="S219" i="69"/>
  <c r="AD218" i="69"/>
  <c r="AC218" i="69"/>
  <c r="AB218" i="69"/>
  <c r="AA218" i="69"/>
  <c r="Z218" i="69"/>
  <c r="Y218" i="69"/>
  <c r="X218" i="69"/>
  <c r="W218" i="69"/>
  <c r="V218" i="69"/>
  <c r="U218" i="69"/>
  <c r="T218" i="69"/>
  <c r="S218" i="69"/>
  <c r="AD217" i="69"/>
  <c r="AC217" i="69"/>
  <c r="AB217" i="69"/>
  <c r="AA217" i="69"/>
  <c r="Z217" i="69"/>
  <c r="Y217" i="69"/>
  <c r="X217" i="69"/>
  <c r="W217" i="69"/>
  <c r="V217" i="69"/>
  <c r="U217" i="69"/>
  <c r="T217" i="69"/>
  <c r="S217" i="69"/>
  <c r="AD216" i="69"/>
  <c r="AC216" i="69"/>
  <c r="AB216" i="69"/>
  <c r="AA216" i="69"/>
  <c r="Z216" i="69"/>
  <c r="Y216" i="69"/>
  <c r="X216" i="69"/>
  <c r="W216" i="69"/>
  <c r="V216" i="69"/>
  <c r="U216" i="69"/>
  <c r="T216" i="69"/>
  <c r="S216" i="69"/>
  <c r="AD215" i="69"/>
  <c r="AC215" i="69"/>
  <c r="AB215" i="69"/>
  <c r="AA215" i="69"/>
  <c r="Z215" i="69"/>
  <c r="Y215" i="69"/>
  <c r="X215" i="69"/>
  <c r="W215" i="69"/>
  <c r="V215" i="69"/>
  <c r="U215" i="69"/>
  <c r="T215" i="69"/>
  <c r="S215" i="69"/>
  <c r="AD214" i="69"/>
  <c r="AC214" i="69"/>
  <c r="AB214" i="69"/>
  <c r="AA214" i="69"/>
  <c r="Z214" i="69"/>
  <c r="Y214" i="69"/>
  <c r="X214" i="69"/>
  <c r="W214" i="69"/>
  <c r="V214" i="69"/>
  <c r="U214" i="69"/>
  <c r="T214" i="69"/>
  <c r="S214" i="69"/>
  <c r="AD213" i="69"/>
  <c r="AC213" i="69"/>
  <c r="AB213" i="69"/>
  <c r="AA213" i="69"/>
  <c r="Z213" i="69"/>
  <c r="Y213" i="69"/>
  <c r="X213" i="69"/>
  <c r="W213" i="69"/>
  <c r="V213" i="69"/>
  <c r="U213" i="69"/>
  <c r="T213" i="69"/>
  <c r="S213" i="69"/>
  <c r="AD212" i="69"/>
  <c r="AC212" i="69"/>
  <c r="AB212" i="69"/>
  <c r="AA212" i="69"/>
  <c r="Z212" i="69"/>
  <c r="Y212" i="69"/>
  <c r="X212" i="69"/>
  <c r="W212" i="69"/>
  <c r="V212" i="69"/>
  <c r="U212" i="69"/>
  <c r="T212" i="69"/>
  <c r="S212" i="69"/>
  <c r="AD211" i="69"/>
  <c r="AC211" i="69"/>
  <c r="AB211" i="69"/>
  <c r="AA211" i="69"/>
  <c r="Z211" i="69"/>
  <c r="Y211" i="69"/>
  <c r="X211" i="69"/>
  <c r="W211" i="69"/>
  <c r="V211" i="69"/>
  <c r="U211" i="69"/>
  <c r="T211" i="69"/>
  <c r="S211" i="69"/>
  <c r="AD210" i="69"/>
  <c r="AC210" i="69"/>
  <c r="AB210" i="69"/>
  <c r="AA210" i="69"/>
  <c r="Z210" i="69"/>
  <c r="Y210" i="69"/>
  <c r="X210" i="69"/>
  <c r="W210" i="69"/>
  <c r="V210" i="69"/>
  <c r="U210" i="69"/>
  <c r="T210" i="69"/>
  <c r="S210" i="69"/>
  <c r="Q210" i="69"/>
  <c r="A210" i="69"/>
  <c r="A185" i="70" s="1"/>
  <c r="S208" i="69"/>
  <c r="Q208" i="69"/>
  <c r="C208" i="69"/>
  <c r="C183" i="70" s="1"/>
  <c r="A208" i="69"/>
  <c r="AD205" i="69"/>
  <c r="AC205" i="69"/>
  <c r="AB205" i="69"/>
  <c r="AA205" i="69"/>
  <c r="Z205" i="69"/>
  <c r="Y205" i="69"/>
  <c r="X205" i="69"/>
  <c r="W205" i="69"/>
  <c r="V205" i="69"/>
  <c r="U205" i="69"/>
  <c r="T205" i="69"/>
  <c r="S205" i="69"/>
  <c r="AD204" i="69"/>
  <c r="AC204" i="69"/>
  <c r="AB204" i="69"/>
  <c r="AA204" i="69"/>
  <c r="Z204" i="69"/>
  <c r="Y204" i="69"/>
  <c r="X204" i="69"/>
  <c r="W204" i="69"/>
  <c r="V204" i="69"/>
  <c r="U204" i="69"/>
  <c r="T204" i="69"/>
  <c r="S204" i="69"/>
  <c r="AD203" i="69"/>
  <c r="AC203" i="69"/>
  <c r="AB203" i="69"/>
  <c r="AA203" i="69"/>
  <c r="Z203" i="69"/>
  <c r="Y203" i="69"/>
  <c r="X203" i="69"/>
  <c r="W203" i="69"/>
  <c r="V203" i="69"/>
  <c r="U203" i="69"/>
  <c r="T203" i="69"/>
  <c r="S203" i="69"/>
  <c r="AD202" i="69"/>
  <c r="AC202" i="69"/>
  <c r="AB202" i="69"/>
  <c r="AA202" i="69"/>
  <c r="Z202" i="69"/>
  <c r="Y202" i="69"/>
  <c r="X202" i="69"/>
  <c r="W202" i="69"/>
  <c r="V202" i="69"/>
  <c r="U202" i="69"/>
  <c r="T202" i="69"/>
  <c r="S202" i="69"/>
  <c r="AD201" i="69"/>
  <c r="AC201" i="69"/>
  <c r="AB201" i="69"/>
  <c r="AA201" i="69"/>
  <c r="Z201" i="69"/>
  <c r="Y201" i="69"/>
  <c r="X201" i="69"/>
  <c r="W201" i="69"/>
  <c r="V201" i="69"/>
  <c r="U201" i="69"/>
  <c r="T201" i="69"/>
  <c r="S201" i="69"/>
  <c r="AD200" i="69"/>
  <c r="AC200" i="69"/>
  <c r="AB200" i="69"/>
  <c r="AA200" i="69"/>
  <c r="Z200" i="69"/>
  <c r="Y200" i="69"/>
  <c r="X200" i="69"/>
  <c r="W200" i="69"/>
  <c r="V200" i="69"/>
  <c r="U200" i="69"/>
  <c r="T200" i="69"/>
  <c r="S200" i="69"/>
  <c r="AD199" i="69"/>
  <c r="AC199" i="69"/>
  <c r="AB199" i="69"/>
  <c r="AA199" i="69"/>
  <c r="Z199" i="69"/>
  <c r="Y199" i="69"/>
  <c r="X199" i="69"/>
  <c r="W199" i="69"/>
  <c r="V199" i="69"/>
  <c r="U199" i="69"/>
  <c r="T199" i="69"/>
  <c r="S199" i="69"/>
  <c r="AD198" i="69"/>
  <c r="AC198" i="69"/>
  <c r="AB198" i="69"/>
  <c r="AA198" i="69"/>
  <c r="Z198" i="69"/>
  <c r="Y198" i="69"/>
  <c r="X198" i="69"/>
  <c r="W198" i="69"/>
  <c r="V198" i="69"/>
  <c r="U198" i="69"/>
  <c r="T198" i="69"/>
  <c r="S198" i="69"/>
  <c r="AD197" i="69"/>
  <c r="AC197" i="69"/>
  <c r="AB197" i="69"/>
  <c r="AA197" i="69"/>
  <c r="Z197" i="69"/>
  <c r="Y197" i="69"/>
  <c r="X197" i="69"/>
  <c r="W197" i="69"/>
  <c r="V197" i="69"/>
  <c r="U197" i="69"/>
  <c r="T197" i="69"/>
  <c r="S197" i="69"/>
  <c r="AD196" i="69"/>
  <c r="AC196" i="69"/>
  <c r="AB196" i="69"/>
  <c r="AA196" i="69"/>
  <c r="Z196" i="69"/>
  <c r="Y196" i="69"/>
  <c r="X196" i="69"/>
  <c r="W196" i="69"/>
  <c r="V196" i="69"/>
  <c r="U196" i="69"/>
  <c r="T196" i="69"/>
  <c r="S196" i="69"/>
  <c r="AD195" i="69"/>
  <c r="AC195" i="69"/>
  <c r="AB195" i="69"/>
  <c r="AA195" i="69"/>
  <c r="Z195" i="69"/>
  <c r="Y195" i="69"/>
  <c r="X195" i="69"/>
  <c r="W195" i="69"/>
  <c r="V195" i="69"/>
  <c r="U195" i="69"/>
  <c r="T195" i="69"/>
  <c r="S195" i="69"/>
  <c r="AD194" i="69"/>
  <c r="AC194" i="69"/>
  <c r="AB194" i="69"/>
  <c r="AA194" i="69"/>
  <c r="Z194" i="69"/>
  <c r="Y194" i="69"/>
  <c r="X194" i="69"/>
  <c r="W194" i="69"/>
  <c r="V194" i="69"/>
  <c r="U194" i="69"/>
  <c r="T194" i="69"/>
  <c r="S194" i="69"/>
  <c r="Q194" i="69"/>
  <c r="A194" i="69"/>
  <c r="S192" i="69"/>
  <c r="Q192" i="69"/>
  <c r="C192" i="69"/>
  <c r="C167" i="70" s="1"/>
  <c r="A192" i="69"/>
  <c r="AD189" i="69"/>
  <c r="AC189" i="69"/>
  <c r="AB189" i="69"/>
  <c r="AA189" i="69"/>
  <c r="Z189" i="69"/>
  <c r="Y189" i="69"/>
  <c r="X189" i="69"/>
  <c r="W189" i="69"/>
  <c r="V189" i="69"/>
  <c r="U189" i="69"/>
  <c r="T189" i="69"/>
  <c r="S189" i="69"/>
  <c r="AD188" i="69"/>
  <c r="AC188" i="69"/>
  <c r="AB188" i="69"/>
  <c r="AA188" i="69"/>
  <c r="Z188" i="69"/>
  <c r="Y188" i="69"/>
  <c r="X188" i="69"/>
  <c r="W188" i="69"/>
  <c r="V188" i="69"/>
  <c r="U188" i="69"/>
  <c r="T188" i="69"/>
  <c r="S188" i="69"/>
  <c r="AD187" i="69"/>
  <c r="AC187" i="69"/>
  <c r="AB187" i="69"/>
  <c r="AA187" i="69"/>
  <c r="Z187" i="69"/>
  <c r="Y187" i="69"/>
  <c r="X187" i="69"/>
  <c r="W187" i="69"/>
  <c r="V187" i="69"/>
  <c r="U187" i="69"/>
  <c r="T187" i="69"/>
  <c r="S187" i="69"/>
  <c r="AD186" i="69"/>
  <c r="AC186" i="69"/>
  <c r="AB186" i="69"/>
  <c r="AA186" i="69"/>
  <c r="Z186" i="69"/>
  <c r="Y186" i="69"/>
  <c r="X186" i="69"/>
  <c r="W186" i="69"/>
  <c r="V186" i="69"/>
  <c r="U186" i="69"/>
  <c r="T186" i="69"/>
  <c r="S186" i="69"/>
  <c r="AD185" i="69"/>
  <c r="AC185" i="69"/>
  <c r="AB185" i="69"/>
  <c r="AA185" i="69"/>
  <c r="Z185" i="69"/>
  <c r="Y185" i="69"/>
  <c r="X185" i="69"/>
  <c r="W185" i="69"/>
  <c r="V185" i="69"/>
  <c r="U185" i="69"/>
  <c r="T185" i="69"/>
  <c r="S185" i="69"/>
  <c r="AD184" i="69"/>
  <c r="AC184" i="69"/>
  <c r="AB184" i="69"/>
  <c r="AA184" i="69"/>
  <c r="Z184" i="69"/>
  <c r="Y184" i="69"/>
  <c r="X184" i="69"/>
  <c r="W184" i="69"/>
  <c r="V184" i="69"/>
  <c r="U184" i="69"/>
  <c r="T184" i="69"/>
  <c r="S184" i="69"/>
  <c r="AD183" i="69"/>
  <c r="AC183" i="69"/>
  <c r="AB183" i="69"/>
  <c r="AA183" i="69"/>
  <c r="Z183" i="69"/>
  <c r="Y183" i="69"/>
  <c r="X183" i="69"/>
  <c r="W183" i="69"/>
  <c r="V183" i="69"/>
  <c r="U183" i="69"/>
  <c r="T183" i="69"/>
  <c r="S183" i="69"/>
  <c r="AD182" i="69"/>
  <c r="AC182" i="69"/>
  <c r="AB182" i="69"/>
  <c r="AA182" i="69"/>
  <c r="Z182" i="69"/>
  <c r="Y182" i="69"/>
  <c r="X182" i="69"/>
  <c r="W182" i="69"/>
  <c r="V182" i="69"/>
  <c r="U182" i="69"/>
  <c r="T182" i="69"/>
  <c r="S182" i="69"/>
  <c r="AD181" i="69"/>
  <c r="AC181" i="69"/>
  <c r="AB181" i="69"/>
  <c r="AA181" i="69"/>
  <c r="Z181" i="69"/>
  <c r="Y181" i="69"/>
  <c r="X181" i="69"/>
  <c r="W181" i="69"/>
  <c r="V181" i="69"/>
  <c r="U181" i="69"/>
  <c r="T181" i="69"/>
  <c r="S181" i="69"/>
  <c r="AD180" i="69"/>
  <c r="AC180" i="69"/>
  <c r="AB180" i="69"/>
  <c r="AA180" i="69"/>
  <c r="Z180" i="69"/>
  <c r="Y180" i="69"/>
  <c r="X180" i="69"/>
  <c r="W180" i="69"/>
  <c r="V180" i="69"/>
  <c r="U180" i="69"/>
  <c r="T180" i="69"/>
  <c r="S180" i="69"/>
  <c r="AD179" i="69"/>
  <c r="AC179" i="69"/>
  <c r="AB179" i="69"/>
  <c r="AA179" i="69"/>
  <c r="Z179" i="69"/>
  <c r="Y179" i="69"/>
  <c r="X179" i="69"/>
  <c r="W179" i="69"/>
  <c r="V179" i="69"/>
  <c r="U179" i="69"/>
  <c r="T179" i="69"/>
  <c r="S179" i="69"/>
  <c r="AD178" i="69"/>
  <c r="AC178" i="69"/>
  <c r="AB178" i="69"/>
  <c r="AA178" i="69"/>
  <c r="Z178" i="69"/>
  <c r="Y178" i="69"/>
  <c r="X178" i="69"/>
  <c r="W178" i="69"/>
  <c r="V178" i="69"/>
  <c r="U178" i="69"/>
  <c r="T178" i="69"/>
  <c r="S178" i="69"/>
  <c r="Q178" i="69"/>
  <c r="A178" i="69"/>
  <c r="S176" i="69"/>
  <c r="Q176" i="69"/>
  <c r="C176" i="69"/>
  <c r="C151" i="70" s="1"/>
  <c r="A176" i="69"/>
  <c r="AD173" i="69"/>
  <c r="AC173" i="69"/>
  <c r="AB173" i="69"/>
  <c r="AA173" i="69"/>
  <c r="Z173" i="69"/>
  <c r="Y173" i="69"/>
  <c r="X173" i="69"/>
  <c r="W173" i="69"/>
  <c r="V173" i="69"/>
  <c r="U173" i="69"/>
  <c r="T173" i="69"/>
  <c r="S173" i="69"/>
  <c r="AD172" i="69"/>
  <c r="AC172" i="69"/>
  <c r="AB172" i="69"/>
  <c r="AA172" i="69"/>
  <c r="Z172" i="69"/>
  <c r="Y172" i="69"/>
  <c r="X172" i="69"/>
  <c r="W172" i="69"/>
  <c r="V172" i="69"/>
  <c r="U172" i="69"/>
  <c r="T172" i="69"/>
  <c r="S172" i="69"/>
  <c r="AD171" i="69"/>
  <c r="AC171" i="69"/>
  <c r="AB171" i="69"/>
  <c r="AA171" i="69"/>
  <c r="Z171" i="69"/>
  <c r="Y171" i="69"/>
  <c r="X171" i="69"/>
  <c r="W171" i="69"/>
  <c r="V171" i="69"/>
  <c r="U171" i="69"/>
  <c r="T171" i="69"/>
  <c r="S171" i="69"/>
  <c r="AD170" i="69"/>
  <c r="AC170" i="69"/>
  <c r="AB170" i="69"/>
  <c r="AA170" i="69"/>
  <c r="Z170" i="69"/>
  <c r="Y170" i="69"/>
  <c r="X170" i="69"/>
  <c r="W170" i="69"/>
  <c r="V170" i="69"/>
  <c r="U170" i="69"/>
  <c r="T170" i="69"/>
  <c r="S170" i="69"/>
  <c r="AD169" i="69"/>
  <c r="AC169" i="69"/>
  <c r="AB169" i="69"/>
  <c r="AA169" i="69"/>
  <c r="Z169" i="69"/>
  <c r="Y169" i="69"/>
  <c r="X169" i="69"/>
  <c r="W169" i="69"/>
  <c r="V169" i="69"/>
  <c r="U169" i="69"/>
  <c r="T169" i="69"/>
  <c r="S169" i="69"/>
  <c r="AD168" i="69"/>
  <c r="AC168" i="69"/>
  <c r="AB168" i="69"/>
  <c r="AA168" i="69"/>
  <c r="Z168" i="69"/>
  <c r="Y168" i="69"/>
  <c r="X168" i="69"/>
  <c r="W168" i="69"/>
  <c r="V168" i="69"/>
  <c r="U168" i="69"/>
  <c r="T168" i="69"/>
  <c r="S168" i="69"/>
  <c r="AD167" i="69"/>
  <c r="AC167" i="69"/>
  <c r="AB167" i="69"/>
  <c r="AA167" i="69"/>
  <c r="Z167" i="69"/>
  <c r="Y167" i="69"/>
  <c r="X167" i="69"/>
  <c r="W167" i="69"/>
  <c r="V167" i="69"/>
  <c r="U167" i="69"/>
  <c r="T167" i="69"/>
  <c r="S167" i="69"/>
  <c r="AD166" i="69"/>
  <c r="AC166" i="69"/>
  <c r="AB166" i="69"/>
  <c r="AA166" i="69"/>
  <c r="Z166" i="69"/>
  <c r="Y166" i="69"/>
  <c r="X166" i="69"/>
  <c r="W166" i="69"/>
  <c r="V166" i="69"/>
  <c r="U166" i="69"/>
  <c r="T166" i="69"/>
  <c r="S166" i="69"/>
  <c r="AD165" i="69"/>
  <c r="AC165" i="69"/>
  <c r="AB165" i="69"/>
  <c r="AA165" i="69"/>
  <c r="Z165" i="69"/>
  <c r="Y165" i="69"/>
  <c r="X165" i="69"/>
  <c r="W165" i="69"/>
  <c r="V165" i="69"/>
  <c r="U165" i="69"/>
  <c r="T165" i="69"/>
  <c r="S165" i="69"/>
  <c r="AD164" i="69"/>
  <c r="AC164" i="69"/>
  <c r="AB164" i="69"/>
  <c r="AA164" i="69"/>
  <c r="Z164" i="69"/>
  <c r="Y164" i="69"/>
  <c r="X164" i="69"/>
  <c r="W164" i="69"/>
  <c r="V164" i="69"/>
  <c r="U164" i="69"/>
  <c r="T164" i="69"/>
  <c r="S164" i="69"/>
  <c r="AD163" i="69"/>
  <c r="AC163" i="69"/>
  <c r="AB163" i="69"/>
  <c r="AA163" i="69"/>
  <c r="Z163" i="69"/>
  <c r="Y163" i="69"/>
  <c r="X163" i="69"/>
  <c r="W163" i="69"/>
  <c r="V163" i="69"/>
  <c r="U163" i="69"/>
  <c r="T163" i="69"/>
  <c r="S163" i="69"/>
  <c r="AD162" i="69"/>
  <c r="AC162" i="69"/>
  <c r="AB162" i="69"/>
  <c r="AA162" i="69"/>
  <c r="Z162" i="69"/>
  <c r="Y162" i="69"/>
  <c r="X162" i="69"/>
  <c r="W162" i="69"/>
  <c r="V162" i="69"/>
  <c r="U162" i="69"/>
  <c r="T162" i="69"/>
  <c r="S162" i="69"/>
  <c r="Q162" i="69"/>
  <c r="A162" i="69"/>
  <c r="S160" i="69"/>
  <c r="Q160" i="69"/>
  <c r="C160" i="69"/>
  <c r="A160" i="69"/>
  <c r="AD157" i="69"/>
  <c r="AC157" i="69"/>
  <c r="AB157" i="69"/>
  <c r="AA157" i="69"/>
  <c r="Z157" i="69"/>
  <c r="Y157" i="69"/>
  <c r="X157" i="69"/>
  <c r="W157" i="69"/>
  <c r="V157" i="69"/>
  <c r="U157" i="69"/>
  <c r="T157" i="69"/>
  <c r="S157" i="69"/>
  <c r="AD156" i="69"/>
  <c r="AC156" i="69"/>
  <c r="AB156" i="69"/>
  <c r="AA156" i="69"/>
  <c r="Z156" i="69"/>
  <c r="Y156" i="69"/>
  <c r="X156" i="69"/>
  <c r="W156" i="69"/>
  <c r="V156" i="69"/>
  <c r="U156" i="69"/>
  <c r="T156" i="69"/>
  <c r="S156" i="69"/>
  <c r="AD155" i="69"/>
  <c r="AC155" i="69"/>
  <c r="AB155" i="69"/>
  <c r="AA155" i="69"/>
  <c r="Z155" i="69"/>
  <c r="Y155" i="69"/>
  <c r="X155" i="69"/>
  <c r="W155" i="69"/>
  <c r="V155" i="69"/>
  <c r="U155" i="69"/>
  <c r="T155" i="69"/>
  <c r="S155" i="69"/>
  <c r="AD154" i="69"/>
  <c r="AC154" i="69"/>
  <c r="AB154" i="69"/>
  <c r="AA154" i="69"/>
  <c r="Z154" i="69"/>
  <c r="Y154" i="69"/>
  <c r="X154" i="69"/>
  <c r="W154" i="69"/>
  <c r="V154" i="69"/>
  <c r="U154" i="69"/>
  <c r="T154" i="69"/>
  <c r="S154" i="69"/>
  <c r="AD153" i="69"/>
  <c r="AC153" i="69"/>
  <c r="AB153" i="69"/>
  <c r="AA153" i="69"/>
  <c r="Z153" i="69"/>
  <c r="Y153" i="69"/>
  <c r="X153" i="69"/>
  <c r="W153" i="69"/>
  <c r="V153" i="69"/>
  <c r="U153" i="69"/>
  <c r="T153" i="69"/>
  <c r="S153" i="69"/>
  <c r="AD152" i="69"/>
  <c r="AC152" i="69"/>
  <c r="AB152" i="69"/>
  <c r="AA152" i="69"/>
  <c r="Z152" i="69"/>
  <c r="Y152" i="69"/>
  <c r="X152" i="69"/>
  <c r="W152" i="69"/>
  <c r="V152" i="69"/>
  <c r="U152" i="69"/>
  <c r="T152" i="69"/>
  <c r="S152" i="69"/>
  <c r="AD151" i="69"/>
  <c r="AC151" i="69"/>
  <c r="AB151" i="69"/>
  <c r="AA151" i="69"/>
  <c r="Z151" i="69"/>
  <c r="Y151" i="69"/>
  <c r="X151" i="69"/>
  <c r="W151" i="69"/>
  <c r="V151" i="69"/>
  <c r="U151" i="69"/>
  <c r="T151" i="69"/>
  <c r="S151" i="69"/>
  <c r="AD150" i="69"/>
  <c r="AC150" i="69"/>
  <c r="AB150" i="69"/>
  <c r="AA150" i="69"/>
  <c r="Z150" i="69"/>
  <c r="Y150" i="69"/>
  <c r="X150" i="69"/>
  <c r="W150" i="69"/>
  <c r="V150" i="69"/>
  <c r="U150" i="69"/>
  <c r="T150" i="69"/>
  <c r="S150" i="69"/>
  <c r="AD149" i="69"/>
  <c r="AC149" i="69"/>
  <c r="AB149" i="69"/>
  <c r="AA149" i="69"/>
  <c r="Z149" i="69"/>
  <c r="Y149" i="69"/>
  <c r="X149" i="69"/>
  <c r="W149" i="69"/>
  <c r="V149" i="69"/>
  <c r="U149" i="69"/>
  <c r="T149" i="69"/>
  <c r="S149" i="69"/>
  <c r="AD148" i="69"/>
  <c r="AC148" i="69"/>
  <c r="AB148" i="69"/>
  <c r="AA148" i="69"/>
  <c r="Z148" i="69"/>
  <c r="Y148" i="69"/>
  <c r="X148" i="69"/>
  <c r="W148" i="69"/>
  <c r="V148" i="69"/>
  <c r="U148" i="69"/>
  <c r="T148" i="69"/>
  <c r="S148" i="69"/>
  <c r="AD147" i="69"/>
  <c r="AC147" i="69"/>
  <c r="AB147" i="69"/>
  <c r="AA147" i="69"/>
  <c r="Z147" i="69"/>
  <c r="Y147" i="69"/>
  <c r="X147" i="69"/>
  <c r="W147" i="69"/>
  <c r="V147" i="69"/>
  <c r="U147" i="69"/>
  <c r="T147" i="69"/>
  <c r="S147" i="69"/>
  <c r="AD146" i="69"/>
  <c r="AC146" i="69"/>
  <c r="AB146" i="69"/>
  <c r="AA146" i="69"/>
  <c r="Z146" i="69"/>
  <c r="Y146" i="69"/>
  <c r="X146" i="69"/>
  <c r="W146" i="69"/>
  <c r="V146" i="69"/>
  <c r="U146" i="69"/>
  <c r="T146" i="69"/>
  <c r="S146" i="69"/>
  <c r="Q146" i="69"/>
  <c r="A146" i="69"/>
  <c r="S144" i="69"/>
  <c r="Q144" i="69"/>
  <c r="C144" i="69"/>
  <c r="A144" i="69"/>
  <c r="AD141" i="69"/>
  <c r="AC141" i="69"/>
  <c r="AB141" i="69"/>
  <c r="AA141" i="69"/>
  <c r="Z141" i="69"/>
  <c r="Y141" i="69"/>
  <c r="X141" i="69"/>
  <c r="W141" i="69"/>
  <c r="V141" i="69"/>
  <c r="U141" i="69"/>
  <c r="T141" i="69"/>
  <c r="S141" i="69"/>
  <c r="AD140" i="69"/>
  <c r="AC140" i="69"/>
  <c r="AB140" i="69"/>
  <c r="AA140" i="69"/>
  <c r="Z140" i="69"/>
  <c r="Y140" i="69"/>
  <c r="X140" i="69"/>
  <c r="W140" i="69"/>
  <c r="V140" i="69"/>
  <c r="U140" i="69"/>
  <c r="T140" i="69"/>
  <c r="S140" i="69"/>
  <c r="AD139" i="69"/>
  <c r="AC139" i="69"/>
  <c r="AB139" i="69"/>
  <c r="AA139" i="69"/>
  <c r="Z139" i="69"/>
  <c r="Y139" i="69"/>
  <c r="X139" i="69"/>
  <c r="W139" i="69"/>
  <c r="V139" i="69"/>
  <c r="U139" i="69"/>
  <c r="T139" i="69"/>
  <c r="S139" i="69"/>
  <c r="AD138" i="69"/>
  <c r="AC138" i="69"/>
  <c r="AB138" i="69"/>
  <c r="AA138" i="69"/>
  <c r="Z138" i="69"/>
  <c r="Y138" i="69"/>
  <c r="X138" i="69"/>
  <c r="W138" i="69"/>
  <c r="V138" i="69"/>
  <c r="U138" i="69"/>
  <c r="T138" i="69"/>
  <c r="S138" i="69"/>
  <c r="AD137" i="69"/>
  <c r="AC137" i="69"/>
  <c r="AB137" i="69"/>
  <c r="AA137" i="69"/>
  <c r="Z137" i="69"/>
  <c r="Y137" i="69"/>
  <c r="X137" i="69"/>
  <c r="W137" i="69"/>
  <c r="V137" i="69"/>
  <c r="U137" i="69"/>
  <c r="T137" i="69"/>
  <c r="S137" i="69"/>
  <c r="AD136" i="69"/>
  <c r="AC136" i="69"/>
  <c r="AB136" i="69"/>
  <c r="AA136" i="69"/>
  <c r="Z136" i="69"/>
  <c r="Y136" i="69"/>
  <c r="X136" i="69"/>
  <c r="W136" i="69"/>
  <c r="V136" i="69"/>
  <c r="U136" i="69"/>
  <c r="T136" i="69"/>
  <c r="S136" i="69"/>
  <c r="AD135" i="69"/>
  <c r="AC135" i="69"/>
  <c r="AB135" i="69"/>
  <c r="AA135" i="69"/>
  <c r="Z135" i="69"/>
  <c r="Y135" i="69"/>
  <c r="X135" i="69"/>
  <c r="W135" i="69"/>
  <c r="V135" i="69"/>
  <c r="U135" i="69"/>
  <c r="T135" i="69"/>
  <c r="S135" i="69"/>
  <c r="AD134" i="69"/>
  <c r="AC134" i="69"/>
  <c r="AB134" i="69"/>
  <c r="AA134" i="69"/>
  <c r="Z134" i="69"/>
  <c r="Y134" i="69"/>
  <c r="X134" i="69"/>
  <c r="W134" i="69"/>
  <c r="V134" i="69"/>
  <c r="U134" i="69"/>
  <c r="T134" i="69"/>
  <c r="S134" i="69"/>
  <c r="AD133" i="69"/>
  <c r="AC133" i="69"/>
  <c r="AB133" i="69"/>
  <c r="AA133" i="69"/>
  <c r="Z133" i="69"/>
  <c r="Y133" i="69"/>
  <c r="X133" i="69"/>
  <c r="W133" i="69"/>
  <c r="V133" i="69"/>
  <c r="U133" i="69"/>
  <c r="T133" i="69"/>
  <c r="S133" i="69"/>
  <c r="AD132" i="69"/>
  <c r="AC132" i="69"/>
  <c r="AB132" i="69"/>
  <c r="AA132" i="69"/>
  <c r="Z132" i="69"/>
  <c r="Y132" i="69"/>
  <c r="X132" i="69"/>
  <c r="W132" i="69"/>
  <c r="V132" i="69"/>
  <c r="U132" i="69"/>
  <c r="T132" i="69"/>
  <c r="S132" i="69"/>
  <c r="AD131" i="69"/>
  <c r="AC131" i="69"/>
  <c r="AB131" i="69"/>
  <c r="AA131" i="69"/>
  <c r="Z131" i="69"/>
  <c r="Y131" i="69"/>
  <c r="X131" i="69"/>
  <c r="W131" i="69"/>
  <c r="V131" i="69"/>
  <c r="U131" i="69"/>
  <c r="T131" i="69"/>
  <c r="S131" i="69"/>
  <c r="AD130" i="69"/>
  <c r="AC130" i="69"/>
  <c r="AB130" i="69"/>
  <c r="AA130" i="69"/>
  <c r="Z130" i="69"/>
  <c r="Y130" i="69"/>
  <c r="X130" i="69"/>
  <c r="W130" i="69"/>
  <c r="V130" i="69"/>
  <c r="U130" i="69"/>
  <c r="T130" i="69"/>
  <c r="S130" i="69"/>
  <c r="Q130" i="69"/>
  <c r="A130" i="69"/>
  <c r="S128" i="69"/>
  <c r="Q128" i="69"/>
  <c r="C128" i="69"/>
  <c r="A128" i="69"/>
  <c r="AD125" i="69"/>
  <c r="AC125" i="69"/>
  <c r="AB125" i="69"/>
  <c r="AA125" i="69"/>
  <c r="Z125" i="69"/>
  <c r="Y125" i="69"/>
  <c r="X125" i="69"/>
  <c r="W125" i="69"/>
  <c r="V125" i="69"/>
  <c r="U125" i="69"/>
  <c r="T125" i="69"/>
  <c r="S125" i="69"/>
  <c r="AD124" i="69"/>
  <c r="AC124" i="69"/>
  <c r="AB124" i="69"/>
  <c r="AA124" i="69"/>
  <c r="Z124" i="69"/>
  <c r="Y124" i="69"/>
  <c r="X124" i="69"/>
  <c r="W124" i="69"/>
  <c r="V124" i="69"/>
  <c r="U124" i="69"/>
  <c r="T124" i="69"/>
  <c r="S124" i="69"/>
  <c r="AD123" i="69"/>
  <c r="AC123" i="69"/>
  <c r="AB123" i="69"/>
  <c r="AA123" i="69"/>
  <c r="Z123" i="69"/>
  <c r="Y123" i="69"/>
  <c r="X123" i="69"/>
  <c r="W123" i="69"/>
  <c r="V123" i="69"/>
  <c r="U123" i="69"/>
  <c r="T123" i="69"/>
  <c r="S123" i="69"/>
  <c r="AD122" i="69"/>
  <c r="AC122" i="69"/>
  <c r="AB122" i="69"/>
  <c r="AA122" i="69"/>
  <c r="Z122" i="69"/>
  <c r="Y122" i="69"/>
  <c r="X122" i="69"/>
  <c r="W122" i="69"/>
  <c r="V122" i="69"/>
  <c r="U122" i="69"/>
  <c r="T122" i="69"/>
  <c r="S122" i="69"/>
  <c r="AD121" i="69"/>
  <c r="AC121" i="69"/>
  <c r="AB121" i="69"/>
  <c r="AA121" i="69"/>
  <c r="Z121" i="69"/>
  <c r="Y121" i="69"/>
  <c r="X121" i="69"/>
  <c r="W121" i="69"/>
  <c r="V121" i="69"/>
  <c r="U121" i="69"/>
  <c r="T121" i="69"/>
  <c r="S121" i="69"/>
  <c r="AD120" i="69"/>
  <c r="AC120" i="69"/>
  <c r="AB120" i="69"/>
  <c r="AA120" i="69"/>
  <c r="Z120" i="69"/>
  <c r="Y120" i="69"/>
  <c r="X120" i="69"/>
  <c r="W120" i="69"/>
  <c r="V120" i="69"/>
  <c r="U120" i="69"/>
  <c r="T120" i="69"/>
  <c r="S120" i="69"/>
  <c r="AD119" i="69"/>
  <c r="AC119" i="69"/>
  <c r="AB119" i="69"/>
  <c r="AA119" i="69"/>
  <c r="Z119" i="69"/>
  <c r="Y119" i="69"/>
  <c r="X119" i="69"/>
  <c r="W119" i="69"/>
  <c r="V119" i="69"/>
  <c r="U119" i="69"/>
  <c r="T119" i="69"/>
  <c r="S119" i="69"/>
  <c r="AD118" i="69"/>
  <c r="AC118" i="69"/>
  <c r="AB118" i="69"/>
  <c r="AA118" i="69"/>
  <c r="Z118" i="69"/>
  <c r="Y118" i="69"/>
  <c r="X118" i="69"/>
  <c r="W118" i="69"/>
  <c r="V118" i="69"/>
  <c r="U118" i="69"/>
  <c r="T118" i="69"/>
  <c r="S118" i="69"/>
  <c r="AD117" i="69"/>
  <c r="AC117" i="69"/>
  <c r="AB117" i="69"/>
  <c r="AA117" i="69"/>
  <c r="Z117" i="69"/>
  <c r="Y117" i="69"/>
  <c r="X117" i="69"/>
  <c r="W117" i="69"/>
  <c r="V117" i="69"/>
  <c r="U117" i="69"/>
  <c r="T117" i="69"/>
  <c r="S117" i="69"/>
  <c r="AD116" i="69"/>
  <c r="AC116" i="69"/>
  <c r="AB116" i="69"/>
  <c r="AA116" i="69"/>
  <c r="Z116" i="69"/>
  <c r="Y116" i="69"/>
  <c r="X116" i="69"/>
  <c r="W116" i="69"/>
  <c r="V116" i="69"/>
  <c r="U116" i="69"/>
  <c r="T116" i="69"/>
  <c r="S116" i="69"/>
  <c r="AD115" i="69"/>
  <c r="AC115" i="69"/>
  <c r="AB115" i="69"/>
  <c r="AA115" i="69"/>
  <c r="Z115" i="69"/>
  <c r="Y115" i="69"/>
  <c r="X115" i="69"/>
  <c r="W115" i="69"/>
  <c r="V115" i="69"/>
  <c r="U115" i="69"/>
  <c r="T115" i="69"/>
  <c r="S115" i="69"/>
  <c r="AD114" i="69"/>
  <c r="AC114" i="69"/>
  <c r="AB114" i="69"/>
  <c r="AA114" i="69"/>
  <c r="Z114" i="69"/>
  <c r="Y114" i="69"/>
  <c r="X114" i="69"/>
  <c r="W114" i="69"/>
  <c r="V114" i="69"/>
  <c r="U114" i="69"/>
  <c r="T114" i="69"/>
  <c r="S114" i="69"/>
  <c r="Q114" i="69"/>
  <c r="A114" i="69"/>
  <c r="S112" i="69"/>
  <c r="Q112" i="69"/>
  <c r="C112" i="69"/>
  <c r="A112" i="69"/>
  <c r="AD109" i="69"/>
  <c r="AC109" i="69"/>
  <c r="AB109" i="69"/>
  <c r="AA109" i="69"/>
  <c r="Z109" i="69"/>
  <c r="Y109" i="69"/>
  <c r="X109" i="69"/>
  <c r="W109" i="69"/>
  <c r="V109" i="69"/>
  <c r="U109" i="69"/>
  <c r="T109" i="69"/>
  <c r="S109" i="69"/>
  <c r="AD108" i="69"/>
  <c r="AC108" i="69"/>
  <c r="AB108" i="69"/>
  <c r="AA108" i="69"/>
  <c r="Z108" i="69"/>
  <c r="Y108" i="69"/>
  <c r="X108" i="69"/>
  <c r="W108" i="69"/>
  <c r="V108" i="69"/>
  <c r="U108" i="69"/>
  <c r="T108" i="69"/>
  <c r="S108" i="69"/>
  <c r="AD107" i="69"/>
  <c r="AC107" i="69"/>
  <c r="AB107" i="69"/>
  <c r="AA107" i="69"/>
  <c r="Z107" i="69"/>
  <c r="Y107" i="69"/>
  <c r="X107" i="69"/>
  <c r="W107" i="69"/>
  <c r="V107" i="69"/>
  <c r="U107" i="69"/>
  <c r="T107" i="69"/>
  <c r="S107" i="69"/>
  <c r="AD106" i="69"/>
  <c r="AC106" i="69"/>
  <c r="AB106" i="69"/>
  <c r="AA106" i="69"/>
  <c r="Z106" i="69"/>
  <c r="Y106" i="69"/>
  <c r="X106" i="69"/>
  <c r="W106" i="69"/>
  <c r="V106" i="69"/>
  <c r="U106" i="69"/>
  <c r="T106" i="69"/>
  <c r="S106" i="69"/>
  <c r="AD105" i="69"/>
  <c r="AC105" i="69"/>
  <c r="AB105" i="69"/>
  <c r="AA105" i="69"/>
  <c r="Z105" i="69"/>
  <c r="Y105" i="69"/>
  <c r="X105" i="69"/>
  <c r="W105" i="69"/>
  <c r="V105" i="69"/>
  <c r="U105" i="69"/>
  <c r="T105" i="69"/>
  <c r="S105" i="69"/>
  <c r="AD104" i="69"/>
  <c r="AC104" i="69"/>
  <c r="AB104" i="69"/>
  <c r="AA104" i="69"/>
  <c r="Z104" i="69"/>
  <c r="Y104" i="69"/>
  <c r="X104" i="69"/>
  <c r="W104" i="69"/>
  <c r="V104" i="69"/>
  <c r="U104" i="69"/>
  <c r="T104" i="69"/>
  <c r="S104" i="69"/>
  <c r="AD103" i="69"/>
  <c r="AC103" i="69"/>
  <c r="AB103" i="69"/>
  <c r="AA103" i="69"/>
  <c r="Z103" i="69"/>
  <c r="Y103" i="69"/>
  <c r="X103" i="69"/>
  <c r="W103" i="69"/>
  <c r="V103" i="69"/>
  <c r="U103" i="69"/>
  <c r="T103" i="69"/>
  <c r="S103" i="69"/>
  <c r="AD102" i="69"/>
  <c r="AC102" i="69"/>
  <c r="AB102" i="69"/>
  <c r="AA102" i="69"/>
  <c r="Z102" i="69"/>
  <c r="Y102" i="69"/>
  <c r="X102" i="69"/>
  <c r="W102" i="69"/>
  <c r="V102" i="69"/>
  <c r="U102" i="69"/>
  <c r="T102" i="69"/>
  <c r="S102" i="69"/>
  <c r="AD101" i="69"/>
  <c r="AC101" i="69"/>
  <c r="AB101" i="69"/>
  <c r="AA101" i="69"/>
  <c r="Z101" i="69"/>
  <c r="Y101" i="69"/>
  <c r="X101" i="69"/>
  <c r="W101" i="69"/>
  <c r="V101" i="69"/>
  <c r="U101" i="69"/>
  <c r="T101" i="69"/>
  <c r="S101" i="69"/>
  <c r="AD100" i="69"/>
  <c r="AC100" i="69"/>
  <c r="AB100" i="69"/>
  <c r="AA100" i="69"/>
  <c r="Z100" i="69"/>
  <c r="Y100" i="69"/>
  <c r="X100" i="69"/>
  <c r="W100" i="69"/>
  <c r="V100" i="69"/>
  <c r="U100" i="69"/>
  <c r="T100" i="69"/>
  <c r="S100" i="69"/>
  <c r="AD99" i="69"/>
  <c r="AC99" i="69"/>
  <c r="AB99" i="69"/>
  <c r="AA99" i="69"/>
  <c r="Z99" i="69"/>
  <c r="Y99" i="69"/>
  <c r="X99" i="69"/>
  <c r="W99" i="69"/>
  <c r="V99" i="69"/>
  <c r="U99" i="69"/>
  <c r="T99" i="69"/>
  <c r="S99" i="69"/>
  <c r="AD98" i="69"/>
  <c r="AC98" i="69"/>
  <c r="AB98" i="69"/>
  <c r="AA98" i="69"/>
  <c r="Z98" i="69"/>
  <c r="Y98" i="69"/>
  <c r="X98" i="69"/>
  <c r="W98" i="69"/>
  <c r="V98" i="69"/>
  <c r="U98" i="69"/>
  <c r="T98" i="69"/>
  <c r="S98" i="69"/>
  <c r="Q98" i="69"/>
  <c r="A98" i="69"/>
  <c r="S96" i="69"/>
  <c r="Q96" i="69"/>
  <c r="C96" i="69"/>
  <c r="A96" i="69"/>
  <c r="AD93" i="69"/>
  <c r="AC93" i="69"/>
  <c r="AB93" i="69"/>
  <c r="AA93" i="69"/>
  <c r="Z93" i="69"/>
  <c r="Y93" i="69"/>
  <c r="X93" i="69"/>
  <c r="W93" i="69"/>
  <c r="V93" i="69"/>
  <c r="U93" i="69"/>
  <c r="T93" i="69"/>
  <c r="S93" i="69"/>
  <c r="AD92" i="69"/>
  <c r="AC92" i="69"/>
  <c r="AB92" i="69"/>
  <c r="AA92" i="69"/>
  <c r="Z92" i="69"/>
  <c r="Y92" i="69"/>
  <c r="X92" i="69"/>
  <c r="W92" i="69"/>
  <c r="V92" i="69"/>
  <c r="U92" i="69"/>
  <c r="T92" i="69"/>
  <c r="S92" i="69"/>
  <c r="AD91" i="69"/>
  <c r="AC91" i="69"/>
  <c r="AB91" i="69"/>
  <c r="AA91" i="69"/>
  <c r="Z91" i="69"/>
  <c r="Y91" i="69"/>
  <c r="X91" i="69"/>
  <c r="W91" i="69"/>
  <c r="V91" i="69"/>
  <c r="U91" i="69"/>
  <c r="T91" i="69"/>
  <c r="S91" i="69"/>
  <c r="AD90" i="69"/>
  <c r="AC90" i="69"/>
  <c r="AB90" i="69"/>
  <c r="AA90" i="69"/>
  <c r="Z90" i="69"/>
  <c r="Y90" i="69"/>
  <c r="X90" i="69"/>
  <c r="W90" i="69"/>
  <c r="V90" i="69"/>
  <c r="U90" i="69"/>
  <c r="T90" i="69"/>
  <c r="S90" i="69"/>
  <c r="AD89" i="69"/>
  <c r="AC89" i="69"/>
  <c r="AB89" i="69"/>
  <c r="AA89" i="69"/>
  <c r="Z89" i="69"/>
  <c r="Y89" i="69"/>
  <c r="X89" i="69"/>
  <c r="W89" i="69"/>
  <c r="V89" i="69"/>
  <c r="U89" i="69"/>
  <c r="T89" i="69"/>
  <c r="S89" i="69"/>
  <c r="AD88" i="69"/>
  <c r="AC88" i="69"/>
  <c r="AB88" i="69"/>
  <c r="AA88" i="69"/>
  <c r="Z88" i="69"/>
  <c r="Y88" i="69"/>
  <c r="X88" i="69"/>
  <c r="W88" i="69"/>
  <c r="V88" i="69"/>
  <c r="U88" i="69"/>
  <c r="T88" i="69"/>
  <c r="S88" i="69"/>
  <c r="AD87" i="69"/>
  <c r="AC87" i="69"/>
  <c r="AB87" i="69"/>
  <c r="AA87" i="69"/>
  <c r="Z87" i="69"/>
  <c r="Y87" i="69"/>
  <c r="X87" i="69"/>
  <c r="W87" i="69"/>
  <c r="V87" i="69"/>
  <c r="U87" i="69"/>
  <c r="T87" i="69"/>
  <c r="S87" i="69"/>
  <c r="AD86" i="69"/>
  <c r="AC86" i="69"/>
  <c r="AB86" i="69"/>
  <c r="AA86" i="69"/>
  <c r="Z86" i="69"/>
  <c r="Y86" i="69"/>
  <c r="X86" i="69"/>
  <c r="W86" i="69"/>
  <c r="V86" i="69"/>
  <c r="U86" i="69"/>
  <c r="T86" i="69"/>
  <c r="S86" i="69"/>
  <c r="AD85" i="69"/>
  <c r="AC85" i="69"/>
  <c r="AB85" i="69"/>
  <c r="AA85" i="69"/>
  <c r="Z85" i="69"/>
  <c r="Y85" i="69"/>
  <c r="X85" i="69"/>
  <c r="W85" i="69"/>
  <c r="V85" i="69"/>
  <c r="U85" i="69"/>
  <c r="T85" i="69"/>
  <c r="S85" i="69"/>
  <c r="AD84" i="69"/>
  <c r="AC84" i="69"/>
  <c r="AB84" i="69"/>
  <c r="AA84" i="69"/>
  <c r="Z84" i="69"/>
  <c r="Y84" i="69"/>
  <c r="X84" i="69"/>
  <c r="W84" i="69"/>
  <c r="V84" i="69"/>
  <c r="U84" i="69"/>
  <c r="T84" i="69"/>
  <c r="S84" i="69"/>
  <c r="AD83" i="69"/>
  <c r="AC83" i="69"/>
  <c r="AB83" i="69"/>
  <c r="AA83" i="69"/>
  <c r="Z83" i="69"/>
  <c r="Y83" i="69"/>
  <c r="X83" i="69"/>
  <c r="W83" i="69"/>
  <c r="V83" i="69"/>
  <c r="U83" i="69"/>
  <c r="T83" i="69"/>
  <c r="S83" i="69"/>
  <c r="AD82" i="69"/>
  <c r="AC82" i="69"/>
  <c r="AB82" i="69"/>
  <c r="AA82" i="69"/>
  <c r="Z82" i="69"/>
  <c r="Y82" i="69"/>
  <c r="X82" i="69"/>
  <c r="W82" i="69"/>
  <c r="V82" i="69"/>
  <c r="U82" i="69"/>
  <c r="T82" i="69"/>
  <c r="S82" i="69"/>
  <c r="Q82" i="69"/>
  <c r="A82" i="69"/>
  <c r="S80" i="69"/>
  <c r="Q80" i="69"/>
  <c r="C80" i="69"/>
  <c r="A80" i="69"/>
  <c r="AD77" i="69"/>
  <c r="AC77" i="69"/>
  <c r="AB77" i="69"/>
  <c r="AA77" i="69"/>
  <c r="Z77" i="69"/>
  <c r="Y77" i="69"/>
  <c r="X77" i="69"/>
  <c r="W77" i="69"/>
  <c r="V77" i="69"/>
  <c r="U77" i="69"/>
  <c r="T77" i="69"/>
  <c r="S77" i="69"/>
  <c r="AD76" i="69"/>
  <c r="AC76" i="69"/>
  <c r="AB76" i="69"/>
  <c r="AA76" i="69"/>
  <c r="Z76" i="69"/>
  <c r="Y76" i="69"/>
  <c r="X76" i="69"/>
  <c r="W76" i="69"/>
  <c r="V76" i="69"/>
  <c r="U76" i="69"/>
  <c r="T76" i="69"/>
  <c r="S76" i="69"/>
  <c r="AD75" i="69"/>
  <c r="AC75" i="69"/>
  <c r="AB75" i="69"/>
  <c r="AA75" i="69"/>
  <c r="Z75" i="69"/>
  <c r="Y75" i="69"/>
  <c r="X75" i="69"/>
  <c r="W75" i="69"/>
  <c r="V75" i="69"/>
  <c r="U75" i="69"/>
  <c r="T75" i="69"/>
  <c r="S75" i="69"/>
  <c r="AD74" i="69"/>
  <c r="AC74" i="69"/>
  <c r="AB74" i="69"/>
  <c r="AA74" i="69"/>
  <c r="Z74" i="69"/>
  <c r="Y74" i="69"/>
  <c r="X74" i="69"/>
  <c r="W74" i="69"/>
  <c r="V74" i="69"/>
  <c r="U74" i="69"/>
  <c r="T74" i="69"/>
  <c r="S74" i="69"/>
  <c r="AD73" i="69"/>
  <c r="AC73" i="69"/>
  <c r="AB73" i="69"/>
  <c r="AA73" i="69"/>
  <c r="Z73" i="69"/>
  <c r="Y73" i="69"/>
  <c r="X73" i="69"/>
  <c r="W73" i="69"/>
  <c r="V73" i="69"/>
  <c r="U73" i="69"/>
  <c r="T73" i="69"/>
  <c r="S73" i="69"/>
  <c r="AD72" i="69"/>
  <c r="AC72" i="69"/>
  <c r="AB72" i="69"/>
  <c r="AA72" i="69"/>
  <c r="Z72" i="69"/>
  <c r="Y72" i="69"/>
  <c r="X72" i="69"/>
  <c r="W72" i="69"/>
  <c r="V72" i="69"/>
  <c r="U72" i="69"/>
  <c r="T72" i="69"/>
  <c r="S72" i="69"/>
  <c r="AD71" i="69"/>
  <c r="AC71" i="69"/>
  <c r="AB71" i="69"/>
  <c r="AA71" i="69"/>
  <c r="Z71" i="69"/>
  <c r="Y71" i="69"/>
  <c r="X71" i="69"/>
  <c r="W71" i="69"/>
  <c r="V71" i="69"/>
  <c r="U71" i="69"/>
  <c r="T71" i="69"/>
  <c r="S71" i="69"/>
  <c r="AD70" i="69"/>
  <c r="AC70" i="69"/>
  <c r="AB70" i="69"/>
  <c r="AA70" i="69"/>
  <c r="Z70" i="69"/>
  <c r="Y70" i="69"/>
  <c r="X70" i="69"/>
  <c r="W70" i="69"/>
  <c r="V70" i="69"/>
  <c r="U70" i="69"/>
  <c r="T70" i="69"/>
  <c r="S70" i="69"/>
  <c r="AD69" i="69"/>
  <c r="AC69" i="69"/>
  <c r="AB69" i="69"/>
  <c r="AA69" i="69"/>
  <c r="Z69" i="69"/>
  <c r="Y69" i="69"/>
  <c r="X69" i="69"/>
  <c r="W69" i="69"/>
  <c r="V69" i="69"/>
  <c r="U69" i="69"/>
  <c r="T69" i="69"/>
  <c r="S69" i="69"/>
  <c r="AD68" i="69"/>
  <c r="AC68" i="69"/>
  <c r="AB68" i="69"/>
  <c r="AA68" i="69"/>
  <c r="Z68" i="69"/>
  <c r="Y68" i="69"/>
  <c r="X68" i="69"/>
  <c r="W68" i="69"/>
  <c r="V68" i="69"/>
  <c r="U68" i="69"/>
  <c r="T68" i="69"/>
  <c r="S68" i="69"/>
  <c r="AD67" i="69"/>
  <c r="AC67" i="69"/>
  <c r="AB67" i="69"/>
  <c r="AA67" i="69"/>
  <c r="Z67" i="69"/>
  <c r="Y67" i="69"/>
  <c r="X67" i="69"/>
  <c r="W67" i="69"/>
  <c r="V67" i="69"/>
  <c r="U67" i="69"/>
  <c r="T67" i="69"/>
  <c r="S67" i="69"/>
  <c r="AD66" i="69"/>
  <c r="AC66" i="69"/>
  <c r="AB66" i="69"/>
  <c r="AA66" i="69"/>
  <c r="Z66" i="69"/>
  <c r="Y66" i="69"/>
  <c r="X66" i="69"/>
  <c r="W66" i="69"/>
  <c r="V66" i="69"/>
  <c r="U66" i="69"/>
  <c r="T66" i="69"/>
  <c r="S66" i="69"/>
  <c r="Q66" i="69"/>
  <c r="A66" i="69"/>
  <c r="S64" i="69"/>
  <c r="Q64" i="69"/>
  <c r="C64" i="69"/>
  <c r="A64" i="69"/>
  <c r="AD61" i="69"/>
  <c r="AC61" i="69"/>
  <c r="AB61" i="69"/>
  <c r="AA61" i="69"/>
  <c r="Z61" i="69"/>
  <c r="Y61" i="69"/>
  <c r="X61" i="69"/>
  <c r="W61" i="69"/>
  <c r="V61" i="69"/>
  <c r="U61" i="69"/>
  <c r="T61" i="69"/>
  <c r="S61" i="69"/>
  <c r="AD60" i="69"/>
  <c r="AC60" i="69"/>
  <c r="AB60" i="69"/>
  <c r="AA60" i="69"/>
  <c r="Z60" i="69"/>
  <c r="Y60" i="69"/>
  <c r="X60" i="69"/>
  <c r="W60" i="69"/>
  <c r="V60" i="69"/>
  <c r="U60" i="69"/>
  <c r="T60" i="69"/>
  <c r="S60" i="69"/>
  <c r="AD59" i="69"/>
  <c r="AC59" i="69"/>
  <c r="AB59" i="69"/>
  <c r="AA59" i="69"/>
  <c r="Z59" i="69"/>
  <c r="Y59" i="69"/>
  <c r="X59" i="69"/>
  <c r="W59" i="69"/>
  <c r="V59" i="69"/>
  <c r="U59" i="69"/>
  <c r="T59" i="69"/>
  <c r="S59" i="69"/>
  <c r="AD58" i="69"/>
  <c r="AC58" i="69"/>
  <c r="AB58" i="69"/>
  <c r="AA58" i="69"/>
  <c r="Z58" i="69"/>
  <c r="Y58" i="69"/>
  <c r="X58" i="69"/>
  <c r="W58" i="69"/>
  <c r="V58" i="69"/>
  <c r="U58" i="69"/>
  <c r="T58" i="69"/>
  <c r="S58" i="69"/>
  <c r="AD57" i="69"/>
  <c r="AC57" i="69"/>
  <c r="AB57" i="69"/>
  <c r="AA57" i="69"/>
  <c r="Z57" i="69"/>
  <c r="Y57" i="69"/>
  <c r="X57" i="69"/>
  <c r="W57" i="69"/>
  <c r="V57" i="69"/>
  <c r="U57" i="69"/>
  <c r="T57" i="69"/>
  <c r="S57" i="69"/>
  <c r="AD56" i="69"/>
  <c r="AC56" i="69"/>
  <c r="AB56" i="69"/>
  <c r="AA56" i="69"/>
  <c r="Z56" i="69"/>
  <c r="Y56" i="69"/>
  <c r="X56" i="69"/>
  <c r="W56" i="69"/>
  <c r="V56" i="69"/>
  <c r="U56" i="69"/>
  <c r="T56" i="69"/>
  <c r="S56" i="69"/>
  <c r="AD55" i="69"/>
  <c r="AC55" i="69"/>
  <c r="AB55" i="69"/>
  <c r="AA55" i="69"/>
  <c r="Z55" i="69"/>
  <c r="Y55" i="69"/>
  <c r="X55" i="69"/>
  <c r="W55" i="69"/>
  <c r="V55" i="69"/>
  <c r="U55" i="69"/>
  <c r="T55" i="69"/>
  <c r="S55" i="69"/>
  <c r="AD54" i="69"/>
  <c r="AC54" i="69"/>
  <c r="AB54" i="69"/>
  <c r="AA54" i="69"/>
  <c r="Z54" i="69"/>
  <c r="Y54" i="69"/>
  <c r="X54" i="69"/>
  <c r="W54" i="69"/>
  <c r="V54" i="69"/>
  <c r="U54" i="69"/>
  <c r="T54" i="69"/>
  <c r="S54" i="69"/>
  <c r="AD53" i="69"/>
  <c r="AC53" i="69"/>
  <c r="AB53" i="69"/>
  <c r="AA53" i="69"/>
  <c r="Z53" i="69"/>
  <c r="Y53" i="69"/>
  <c r="X53" i="69"/>
  <c r="W53" i="69"/>
  <c r="V53" i="69"/>
  <c r="U53" i="69"/>
  <c r="T53" i="69"/>
  <c r="S53" i="69"/>
  <c r="AD52" i="69"/>
  <c r="AC52" i="69"/>
  <c r="AB52" i="69"/>
  <c r="AA52" i="69"/>
  <c r="Z52" i="69"/>
  <c r="Y52" i="69"/>
  <c r="X52" i="69"/>
  <c r="W52" i="69"/>
  <c r="V52" i="69"/>
  <c r="U52" i="69"/>
  <c r="T52" i="69"/>
  <c r="S52" i="69"/>
  <c r="AD51" i="69"/>
  <c r="AC51" i="69"/>
  <c r="AB51" i="69"/>
  <c r="AA51" i="69"/>
  <c r="Z51" i="69"/>
  <c r="Y51" i="69"/>
  <c r="X51" i="69"/>
  <c r="W51" i="69"/>
  <c r="V51" i="69"/>
  <c r="U51" i="69"/>
  <c r="T51" i="69"/>
  <c r="S51" i="69"/>
  <c r="AD50" i="69"/>
  <c r="AC50" i="69"/>
  <c r="AB50" i="69"/>
  <c r="AA50" i="69"/>
  <c r="Z50" i="69"/>
  <c r="Y50" i="69"/>
  <c r="X50" i="69"/>
  <c r="W50" i="69"/>
  <c r="V50" i="69"/>
  <c r="U50" i="69"/>
  <c r="T50" i="69"/>
  <c r="S50" i="69"/>
  <c r="Q50" i="69"/>
  <c r="A50" i="69"/>
  <c r="S48" i="69"/>
  <c r="Q48" i="69"/>
  <c r="C48" i="69"/>
  <c r="A48" i="69"/>
  <c r="AD45" i="69"/>
  <c r="AC45" i="69"/>
  <c r="AB45" i="69"/>
  <c r="AA45" i="69"/>
  <c r="Z45" i="69"/>
  <c r="Y45" i="69"/>
  <c r="X45" i="69"/>
  <c r="W45" i="69"/>
  <c r="V45" i="69"/>
  <c r="U45" i="69"/>
  <c r="T45" i="69"/>
  <c r="S45" i="69"/>
  <c r="N45" i="69"/>
  <c r="M45" i="69"/>
  <c r="L45" i="69"/>
  <c r="K45" i="69"/>
  <c r="J45" i="69"/>
  <c r="I45" i="69"/>
  <c r="H45" i="69"/>
  <c r="G45" i="69"/>
  <c r="F45" i="69"/>
  <c r="E45" i="69"/>
  <c r="D45" i="69"/>
  <c r="C45" i="69"/>
  <c r="AD44" i="69"/>
  <c r="AC44" i="69"/>
  <c r="AB44" i="69"/>
  <c r="AA44" i="69"/>
  <c r="Z44" i="69"/>
  <c r="Y44" i="69"/>
  <c r="X44" i="69"/>
  <c r="W44" i="69"/>
  <c r="V44" i="69"/>
  <c r="U44" i="69"/>
  <c r="T44" i="69"/>
  <c r="S44" i="69"/>
  <c r="N44" i="69"/>
  <c r="M44" i="69"/>
  <c r="L44" i="69"/>
  <c r="K44" i="69"/>
  <c r="J44" i="69"/>
  <c r="I44" i="69"/>
  <c r="H44" i="69"/>
  <c r="G44" i="69"/>
  <c r="F44" i="69"/>
  <c r="E44" i="69"/>
  <c r="D44" i="69"/>
  <c r="C44" i="69"/>
  <c r="AD43" i="69"/>
  <c r="AC43" i="69"/>
  <c r="AB43" i="69"/>
  <c r="AA43" i="69"/>
  <c r="Z43" i="69"/>
  <c r="Y43" i="69"/>
  <c r="X43" i="69"/>
  <c r="W43" i="69"/>
  <c r="V43" i="69"/>
  <c r="U43" i="69"/>
  <c r="T43" i="69"/>
  <c r="S43" i="69"/>
  <c r="N43" i="69"/>
  <c r="M43" i="69"/>
  <c r="L43" i="69"/>
  <c r="K43" i="69"/>
  <c r="J43" i="69"/>
  <c r="I43" i="69"/>
  <c r="H43" i="69"/>
  <c r="G43" i="69"/>
  <c r="F43" i="69"/>
  <c r="E43" i="69"/>
  <c r="D43" i="69"/>
  <c r="C43" i="69"/>
  <c r="AD42" i="69"/>
  <c r="AC42" i="69"/>
  <c r="AB42" i="69"/>
  <c r="AA42" i="69"/>
  <c r="Z42" i="69"/>
  <c r="Y42" i="69"/>
  <c r="X42" i="69"/>
  <c r="W42" i="69"/>
  <c r="V42" i="69"/>
  <c r="U42" i="69"/>
  <c r="T42" i="69"/>
  <c r="S42" i="69"/>
  <c r="N42" i="69"/>
  <c r="M42" i="69"/>
  <c r="L42" i="69"/>
  <c r="K42" i="69"/>
  <c r="J42" i="69"/>
  <c r="I42" i="69"/>
  <c r="H42" i="69"/>
  <c r="G42" i="69"/>
  <c r="F42" i="69"/>
  <c r="E42" i="69"/>
  <c r="D42" i="69"/>
  <c r="C42" i="69"/>
  <c r="AD41" i="69"/>
  <c r="AC41" i="69"/>
  <c r="AB41" i="69"/>
  <c r="AA41" i="69"/>
  <c r="Z41" i="69"/>
  <c r="Y41" i="69"/>
  <c r="X41" i="69"/>
  <c r="W41" i="69"/>
  <c r="V41" i="69"/>
  <c r="U41" i="69"/>
  <c r="T41" i="69"/>
  <c r="S41" i="69"/>
  <c r="N41" i="69"/>
  <c r="M41" i="69"/>
  <c r="L41" i="69"/>
  <c r="K41" i="69"/>
  <c r="J41" i="69"/>
  <c r="I41" i="69"/>
  <c r="H41" i="69"/>
  <c r="G41" i="69"/>
  <c r="F41" i="69"/>
  <c r="E41" i="69"/>
  <c r="D41" i="69"/>
  <c r="C41" i="69"/>
  <c r="AD40" i="69"/>
  <c r="AC40" i="69"/>
  <c r="AB40" i="69"/>
  <c r="AA40" i="69"/>
  <c r="Z40" i="69"/>
  <c r="Y40" i="69"/>
  <c r="X40" i="69"/>
  <c r="W40" i="69"/>
  <c r="V40" i="69"/>
  <c r="U40" i="69"/>
  <c r="T40" i="69"/>
  <c r="S40" i="69"/>
  <c r="N40" i="69"/>
  <c r="M40" i="69"/>
  <c r="L40" i="69"/>
  <c r="K40" i="69"/>
  <c r="J40" i="69"/>
  <c r="I40" i="69"/>
  <c r="H40" i="69"/>
  <c r="G40" i="69"/>
  <c r="F40" i="69"/>
  <c r="E40" i="69"/>
  <c r="D40" i="69"/>
  <c r="C40" i="69"/>
  <c r="AD39" i="69"/>
  <c r="AC39" i="69"/>
  <c r="AB39" i="69"/>
  <c r="AA39" i="69"/>
  <c r="Z39" i="69"/>
  <c r="Y39" i="69"/>
  <c r="X39" i="69"/>
  <c r="W39" i="69"/>
  <c r="V39" i="69"/>
  <c r="U39" i="69"/>
  <c r="T39" i="69"/>
  <c r="S39" i="69"/>
  <c r="N39" i="69"/>
  <c r="M39" i="69"/>
  <c r="L39" i="69"/>
  <c r="K39" i="69"/>
  <c r="J39" i="69"/>
  <c r="I39" i="69"/>
  <c r="H39" i="69"/>
  <c r="G39" i="69"/>
  <c r="F39" i="69"/>
  <c r="E39" i="69"/>
  <c r="D39" i="69"/>
  <c r="C39" i="69"/>
  <c r="AD38" i="69"/>
  <c r="AC38" i="69"/>
  <c r="AB38" i="69"/>
  <c r="AA38" i="69"/>
  <c r="Z38" i="69"/>
  <c r="Y38" i="69"/>
  <c r="X38" i="69"/>
  <c r="W38" i="69"/>
  <c r="V38" i="69"/>
  <c r="U38" i="69"/>
  <c r="T38" i="69"/>
  <c r="S38" i="69"/>
  <c r="N38" i="69"/>
  <c r="M38" i="69"/>
  <c r="L38" i="69"/>
  <c r="K38" i="69"/>
  <c r="J38" i="69"/>
  <c r="I38" i="69"/>
  <c r="H38" i="69"/>
  <c r="G38" i="69"/>
  <c r="F38" i="69"/>
  <c r="E38" i="69"/>
  <c r="D38" i="69"/>
  <c r="C38" i="69"/>
  <c r="AD37" i="69"/>
  <c r="AC37" i="69"/>
  <c r="AB37" i="69"/>
  <c r="AA37" i="69"/>
  <c r="Z37" i="69"/>
  <c r="Y37" i="69"/>
  <c r="X37" i="69"/>
  <c r="W37" i="69"/>
  <c r="V37" i="69"/>
  <c r="U37" i="69"/>
  <c r="T37" i="69"/>
  <c r="S37" i="69"/>
  <c r="N37" i="69"/>
  <c r="M37" i="69"/>
  <c r="L37" i="69"/>
  <c r="K37" i="69"/>
  <c r="J37" i="69"/>
  <c r="I37" i="69"/>
  <c r="H37" i="69"/>
  <c r="G37" i="69"/>
  <c r="F37" i="69"/>
  <c r="E37" i="69"/>
  <c r="D37" i="69"/>
  <c r="C37" i="69"/>
  <c r="AD36" i="69"/>
  <c r="AC36" i="69"/>
  <c r="AB36" i="69"/>
  <c r="AA36" i="69"/>
  <c r="Z36" i="69"/>
  <c r="Y36" i="69"/>
  <c r="X36" i="69"/>
  <c r="W36" i="69"/>
  <c r="V36" i="69"/>
  <c r="U36" i="69"/>
  <c r="T36" i="69"/>
  <c r="S36" i="69"/>
  <c r="N36" i="69"/>
  <c r="M36" i="69"/>
  <c r="L36" i="69"/>
  <c r="K36" i="69"/>
  <c r="J36" i="69"/>
  <c r="I36" i="69"/>
  <c r="H36" i="69"/>
  <c r="G36" i="69"/>
  <c r="F36" i="69"/>
  <c r="E36" i="69"/>
  <c r="D36" i="69"/>
  <c r="C36" i="69"/>
  <c r="AD35" i="69"/>
  <c r="AC35" i="69"/>
  <c r="AB35" i="69"/>
  <c r="AA35" i="69"/>
  <c r="Z35" i="69"/>
  <c r="Y35" i="69"/>
  <c r="X35" i="69"/>
  <c r="W35" i="69"/>
  <c r="V35" i="69"/>
  <c r="U35" i="69"/>
  <c r="T35" i="69"/>
  <c r="S35" i="69"/>
  <c r="N35" i="69"/>
  <c r="M35" i="69"/>
  <c r="L35" i="69"/>
  <c r="K35" i="69"/>
  <c r="J35" i="69"/>
  <c r="I35" i="69"/>
  <c r="H35" i="69"/>
  <c r="G35" i="69"/>
  <c r="F35" i="69"/>
  <c r="E35" i="69"/>
  <c r="D35" i="69"/>
  <c r="C35" i="69"/>
  <c r="AD34" i="69"/>
  <c r="AC34" i="69"/>
  <c r="AB34" i="69"/>
  <c r="AA34" i="69"/>
  <c r="Z34" i="69"/>
  <c r="Y34" i="69"/>
  <c r="X34" i="69"/>
  <c r="W34" i="69"/>
  <c r="V34" i="69"/>
  <c r="U34" i="69"/>
  <c r="T34" i="69"/>
  <c r="S34" i="69"/>
  <c r="Q34" i="69"/>
  <c r="N34" i="69"/>
  <c r="M34" i="69"/>
  <c r="L34" i="69"/>
  <c r="K34" i="69"/>
  <c r="J34" i="69"/>
  <c r="I34" i="69"/>
  <c r="H34" i="69"/>
  <c r="G34" i="69"/>
  <c r="F34" i="69"/>
  <c r="E34" i="69"/>
  <c r="D34" i="69"/>
  <c r="C34" i="69"/>
  <c r="A34" i="69"/>
  <c r="S32" i="69"/>
  <c r="Q32" i="69"/>
  <c r="C32" i="69"/>
  <c r="A32" i="69"/>
  <c r="D44" i="68"/>
  <c r="D45" i="68" s="1"/>
  <c r="D46" i="68" s="1"/>
  <c r="D47" i="68" s="1"/>
  <c r="D48" i="68" s="1"/>
  <c r="D49" i="68" s="1"/>
  <c r="D50" i="68" s="1"/>
  <c r="D51" i="68" s="1"/>
  <c r="D52" i="68" s="1"/>
  <c r="D53" i="68" s="1"/>
  <c r="D54" i="68" s="1"/>
  <c r="D55" i="68" s="1"/>
  <c r="D8" i="67"/>
  <c r="D9" i="67" s="1"/>
  <c r="B129" i="66"/>
  <c r="B130" i="66" s="1"/>
  <c r="B131" i="66" s="1"/>
  <c r="B132" i="66" s="1"/>
  <c r="B133" i="66" s="1"/>
  <c r="B134" i="66" s="1"/>
  <c r="B135" i="66" s="1"/>
  <c r="B136" i="66" s="1"/>
  <c r="B137" i="66" s="1"/>
  <c r="B138" i="66" s="1"/>
  <c r="B139" i="66" s="1"/>
  <c r="B140" i="66" s="1"/>
  <c r="AW121" i="66"/>
  <c r="AV121" i="66"/>
  <c r="AU121" i="66"/>
  <c r="AT121" i="66"/>
  <c r="AS121" i="66"/>
  <c r="AR121" i="66"/>
  <c r="AQ121" i="66"/>
  <c r="AP121" i="66"/>
  <c r="AO121" i="66"/>
  <c r="AN121" i="66"/>
  <c r="AM121" i="66"/>
  <c r="AL121" i="66"/>
  <c r="AW120" i="66"/>
  <c r="AV120" i="66"/>
  <c r="AU120" i="66"/>
  <c r="AT120" i="66"/>
  <c r="AS120" i="66"/>
  <c r="AR120" i="66"/>
  <c r="AQ120" i="66"/>
  <c r="AP120" i="66"/>
  <c r="AO120" i="66"/>
  <c r="AN120" i="66"/>
  <c r="AM120" i="66"/>
  <c r="AL120" i="66"/>
  <c r="AW119" i="66"/>
  <c r="AV119" i="66"/>
  <c r="AU119" i="66"/>
  <c r="AT119" i="66"/>
  <c r="AS119" i="66"/>
  <c r="AR119" i="66"/>
  <c r="AQ119" i="66"/>
  <c r="AP119" i="66"/>
  <c r="AO119" i="66"/>
  <c r="AN119" i="66"/>
  <c r="AM119" i="66"/>
  <c r="AL119" i="66"/>
  <c r="AW118" i="66"/>
  <c r="AV118" i="66"/>
  <c r="AU118" i="66"/>
  <c r="AT118" i="66"/>
  <c r="AS118" i="66"/>
  <c r="AR118" i="66"/>
  <c r="AQ118" i="66"/>
  <c r="AP118" i="66"/>
  <c r="AO118" i="66"/>
  <c r="AN118" i="66"/>
  <c r="AM118" i="66"/>
  <c r="AL118" i="66"/>
  <c r="AW117" i="66"/>
  <c r="AV117" i="66"/>
  <c r="AU117" i="66"/>
  <c r="AT117" i="66"/>
  <c r="AS117" i="66"/>
  <c r="AR117" i="66"/>
  <c r="AQ117" i="66"/>
  <c r="AP117" i="66"/>
  <c r="AO117" i="66"/>
  <c r="AN117" i="66"/>
  <c r="AM117" i="66"/>
  <c r="AL117" i="66"/>
  <c r="AW116" i="66"/>
  <c r="AV116" i="66"/>
  <c r="AU116" i="66"/>
  <c r="AT116" i="66"/>
  <c r="AS116" i="66"/>
  <c r="AR116" i="66"/>
  <c r="AQ116" i="66"/>
  <c r="AP116" i="66"/>
  <c r="AO116" i="66"/>
  <c r="AN116" i="66"/>
  <c r="AM116" i="66"/>
  <c r="AL116" i="66"/>
  <c r="AW115" i="66"/>
  <c r="AV115" i="66"/>
  <c r="AU115" i="66"/>
  <c r="AT115" i="66"/>
  <c r="AS115" i="66"/>
  <c r="AR115" i="66"/>
  <c r="AQ115" i="66"/>
  <c r="AP115" i="66"/>
  <c r="AO115" i="66"/>
  <c r="AN115" i="66"/>
  <c r="AM115" i="66"/>
  <c r="AL115" i="66"/>
  <c r="AW114" i="66"/>
  <c r="AV114" i="66"/>
  <c r="AU114" i="66"/>
  <c r="AT114" i="66"/>
  <c r="AS114" i="66"/>
  <c r="AR114" i="66"/>
  <c r="AQ114" i="66"/>
  <c r="AP114" i="66"/>
  <c r="AO114" i="66"/>
  <c r="AN114" i="66"/>
  <c r="AM114" i="66"/>
  <c r="AL114" i="66"/>
  <c r="AW113" i="66"/>
  <c r="AV113" i="66"/>
  <c r="AU113" i="66"/>
  <c r="AT113" i="66"/>
  <c r="AS113" i="66"/>
  <c r="AR113" i="66"/>
  <c r="AQ113" i="66"/>
  <c r="AP113" i="66"/>
  <c r="AO113" i="66"/>
  <c r="AN113" i="66"/>
  <c r="AM113" i="66"/>
  <c r="AL113" i="66"/>
  <c r="AW112" i="66"/>
  <c r="AV112" i="66"/>
  <c r="AU112" i="66"/>
  <c r="AT112" i="66"/>
  <c r="AS112" i="66"/>
  <c r="AR112" i="66"/>
  <c r="AQ112" i="66"/>
  <c r="AP112" i="66"/>
  <c r="AO112" i="66"/>
  <c r="AN112" i="66"/>
  <c r="AM112" i="66"/>
  <c r="AL112" i="66"/>
  <c r="AW111" i="66"/>
  <c r="AV111" i="66"/>
  <c r="AU111" i="66"/>
  <c r="AT111" i="66"/>
  <c r="AS111" i="66"/>
  <c r="AR111" i="66"/>
  <c r="AQ111" i="66"/>
  <c r="AP111" i="66"/>
  <c r="AO111" i="66"/>
  <c r="AN111" i="66"/>
  <c r="AM111" i="66"/>
  <c r="AL111" i="66"/>
  <c r="AW110" i="66"/>
  <c r="AV110" i="66"/>
  <c r="AU110" i="66"/>
  <c r="AT110" i="66"/>
  <c r="AS110" i="66"/>
  <c r="AR110" i="66"/>
  <c r="AQ110" i="66"/>
  <c r="AP110" i="66"/>
  <c r="AO110" i="66"/>
  <c r="AN110" i="66"/>
  <c r="AM110" i="66"/>
  <c r="AL110" i="66"/>
  <c r="Y110" i="66"/>
  <c r="X110" i="66"/>
  <c r="W110" i="66"/>
  <c r="V110" i="66"/>
  <c r="U110" i="66"/>
  <c r="T110" i="66"/>
  <c r="S110" i="66"/>
  <c r="R110" i="66"/>
  <c r="Q110" i="66"/>
  <c r="P110" i="66"/>
  <c r="O110" i="66"/>
  <c r="M110" i="66"/>
  <c r="M111" i="66" s="1"/>
  <c r="Y112" i="66" s="1"/>
  <c r="L110" i="66"/>
  <c r="X111" i="66" s="1"/>
  <c r="K110" i="66"/>
  <c r="W111" i="66" s="1"/>
  <c r="J110" i="66"/>
  <c r="V111" i="66" s="1"/>
  <c r="I110" i="66"/>
  <c r="U111" i="66" s="1"/>
  <c r="H110" i="66"/>
  <c r="T111" i="66" s="1"/>
  <c r="G110" i="66"/>
  <c r="G111" i="66" s="1"/>
  <c r="S112" i="66" s="1"/>
  <c r="F110" i="66"/>
  <c r="R111" i="66" s="1"/>
  <c r="E110" i="66"/>
  <c r="E111" i="66" s="1"/>
  <c r="Q112" i="66" s="1"/>
  <c r="D110" i="66"/>
  <c r="P111" i="66" s="1"/>
  <c r="C110" i="66"/>
  <c r="O111" i="66" s="1"/>
  <c r="B109" i="66"/>
  <c r="B110" i="66" s="1"/>
  <c r="B111" i="66" s="1"/>
  <c r="B112" i="66" s="1"/>
  <c r="B113" i="66" s="1"/>
  <c r="B114" i="66" s="1"/>
  <c r="B115" i="66" s="1"/>
  <c r="B116" i="66" s="1"/>
  <c r="B117" i="66" s="1"/>
  <c r="B118" i="66" s="1"/>
  <c r="B119" i="66" s="1"/>
  <c r="B120" i="66" s="1"/>
  <c r="B121" i="66" s="1"/>
  <c r="AW108" i="66"/>
  <c r="AV108" i="66"/>
  <c r="AU108" i="66"/>
  <c r="AT108" i="66"/>
  <c r="AS108" i="66"/>
  <c r="AR108" i="66"/>
  <c r="AQ108" i="66"/>
  <c r="AP108" i="66"/>
  <c r="AO108" i="66"/>
  <c r="AN108" i="66"/>
  <c r="AM108" i="66"/>
  <c r="AL108" i="66"/>
  <c r="AK108" i="66"/>
  <c r="AJ108" i="66"/>
  <c r="AI108" i="66"/>
  <c r="AH108" i="66"/>
  <c r="AG108" i="66"/>
  <c r="AF108" i="66"/>
  <c r="AE108" i="66"/>
  <c r="AD108" i="66"/>
  <c r="AC108" i="66"/>
  <c r="AB108" i="66"/>
  <c r="AA108" i="66"/>
  <c r="Z108" i="66"/>
  <c r="Y108" i="66"/>
  <c r="X108" i="66"/>
  <c r="W108" i="66"/>
  <c r="V108" i="66"/>
  <c r="U108" i="66"/>
  <c r="T108" i="66"/>
  <c r="S108" i="66"/>
  <c r="R108" i="66"/>
  <c r="Q108" i="66"/>
  <c r="P108" i="66"/>
  <c r="O108" i="66"/>
  <c r="AE101" i="66"/>
  <c r="AE100" i="66"/>
  <c r="AD100" i="66"/>
  <c r="AB100" i="66"/>
  <c r="X100" i="66"/>
  <c r="W100" i="66"/>
  <c r="V100" i="66"/>
  <c r="U100" i="66"/>
  <c r="T100" i="66"/>
  <c r="S100" i="66"/>
  <c r="AC100" i="66" s="1"/>
  <c r="AE99" i="66"/>
  <c r="AD99" i="66"/>
  <c r="X99" i="66"/>
  <c r="W99" i="66"/>
  <c r="V99" i="66"/>
  <c r="U99" i="66"/>
  <c r="AB99" i="66" s="1"/>
  <c r="T99" i="66"/>
  <c r="S99" i="66"/>
  <c r="AC99" i="66" s="1"/>
  <c r="AE98" i="66"/>
  <c r="AD98" i="66"/>
  <c r="AB98" i="66"/>
  <c r="AF98" i="66" s="1"/>
  <c r="F73" i="67" s="1"/>
  <c r="X98" i="66"/>
  <c r="W98" i="66"/>
  <c r="V98" i="66"/>
  <c r="U98" i="66"/>
  <c r="T98" i="66"/>
  <c r="S98" i="66"/>
  <c r="AC98" i="66" s="1"/>
  <c r="AE97" i="66"/>
  <c r="AD97" i="66"/>
  <c r="X97" i="66"/>
  <c r="W97" i="66"/>
  <c r="V97" i="66"/>
  <c r="U97" i="66"/>
  <c r="AB97" i="66" s="1"/>
  <c r="AF97" i="66" s="1"/>
  <c r="F72" i="67" s="1"/>
  <c r="T97" i="66"/>
  <c r="S97" i="66"/>
  <c r="AC97" i="66" s="1"/>
  <c r="AE96" i="66"/>
  <c r="AD96" i="66"/>
  <c r="AB96" i="66"/>
  <c r="AF96" i="66" s="1"/>
  <c r="F71" i="67" s="1"/>
  <c r="X96" i="66"/>
  <c r="W96" i="66"/>
  <c r="V96" i="66"/>
  <c r="U96" i="66"/>
  <c r="T96" i="66"/>
  <c r="S96" i="66"/>
  <c r="AC96" i="66" s="1"/>
  <c r="AE95" i="66"/>
  <c r="AD95" i="66"/>
  <c r="X95" i="66"/>
  <c r="W95" i="66"/>
  <c r="V95" i="66"/>
  <c r="U95" i="66"/>
  <c r="AB95" i="66" s="1"/>
  <c r="AF95" i="66" s="1"/>
  <c r="F70" i="67" s="1"/>
  <c r="T95" i="66"/>
  <c r="S95" i="66"/>
  <c r="AC95" i="66" s="1"/>
  <c r="AE94" i="66"/>
  <c r="AD94" i="66"/>
  <c r="AB94" i="66"/>
  <c r="X94" i="66"/>
  <c r="W94" i="66"/>
  <c r="V94" i="66"/>
  <c r="U94" i="66"/>
  <c r="T94" i="66"/>
  <c r="S94" i="66"/>
  <c r="AC94" i="66" s="1"/>
  <c r="AE93" i="66"/>
  <c r="AD93" i="66"/>
  <c r="X93" i="66"/>
  <c r="W93" i="66"/>
  <c r="V93" i="66"/>
  <c r="U93" i="66"/>
  <c r="AB93" i="66" s="1"/>
  <c r="T93" i="66"/>
  <c r="S93" i="66"/>
  <c r="AC93" i="66" s="1"/>
  <c r="AE92" i="66"/>
  <c r="AD92" i="66"/>
  <c r="AB92" i="66"/>
  <c r="X92" i="66"/>
  <c r="W92" i="66"/>
  <c r="V92" i="66"/>
  <c r="U92" i="66"/>
  <c r="T92" i="66"/>
  <c r="S92" i="66"/>
  <c r="AC92" i="66" s="1"/>
  <c r="AE91" i="66"/>
  <c r="AD91" i="66"/>
  <c r="AB91" i="66"/>
  <c r="AF91" i="66" s="1"/>
  <c r="F66" i="67" s="1"/>
  <c r="X91" i="66"/>
  <c r="W91" i="66"/>
  <c r="V91" i="66"/>
  <c r="U91" i="66"/>
  <c r="T91" i="66"/>
  <c r="S91" i="66"/>
  <c r="AC91" i="66" s="1"/>
  <c r="AE90" i="66"/>
  <c r="AD90" i="66"/>
  <c r="X90" i="66"/>
  <c r="W90" i="66"/>
  <c r="V90" i="66"/>
  <c r="U90" i="66"/>
  <c r="AB90" i="66" s="1"/>
  <c r="AF90" i="66" s="1"/>
  <c r="F65" i="67" s="1"/>
  <c r="T90" i="66"/>
  <c r="S90" i="66"/>
  <c r="AC90" i="66" s="1"/>
  <c r="AE89" i="66"/>
  <c r="AD89" i="66"/>
  <c r="AD101" i="66" s="1"/>
  <c r="X89" i="66"/>
  <c r="W89" i="66"/>
  <c r="V89" i="66"/>
  <c r="U89" i="66"/>
  <c r="AB89" i="66" s="1"/>
  <c r="T89" i="66"/>
  <c r="S89" i="66"/>
  <c r="AC89" i="66" s="1"/>
  <c r="B89" i="66"/>
  <c r="B90" i="66" s="1"/>
  <c r="B91" i="66" s="1"/>
  <c r="B92" i="66" s="1"/>
  <c r="B93" i="66" s="1"/>
  <c r="B94" i="66" s="1"/>
  <c r="B95" i="66" s="1"/>
  <c r="B96" i="66" s="1"/>
  <c r="B97" i="66" s="1"/>
  <c r="B98" i="66" s="1"/>
  <c r="B99" i="66" s="1"/>
  <c r="B100" i="66" s="1"/>
  <c r="R88" i="66"/>
  <c r="Q88" i="66"/>
  <c r="P88" i="66"/>
  <c r="O88" i="66"/>
  <c r="N88" i="66"/>
  <c r="M88" i="66"/>
  <c r="L88" i="66"/>
  <c r="K88" i="66"/>
  <c r="J88" i="66"/>
  <c r="I88" i="66"/>
  <c r="H88" i="66"/>
  <c r="G88" i="66"/>
  <c r="T80" i="66"/>
  <c r="S80" i="66"/>
  <c r="Q80" i="66"/>
  <c r="P80" i="66"/>
  <c r="O80" i="66"/>
  <c r="R80" i="66" s="1"/>
  <c r="U80" i="66" s="1"/>
  <c r="N80" i="66"/>
  <c r="M80" i="66"/>
  <c r="L80" i="66"/>
  <c r="K80" i="66"/>
  <c r="J80" i="66"/>
  <c r="B61" i="66"/>
  <c r="B62" i="66" s="1"/>
  <c r="B63" i="66" s="1"/>
  <c r="B64" i="66" s="1"/>
  <c r="B65" i="66" s="1"/>
  <c r="B66" i="66" s="1"/>
  <c r="B67" i="66" s="1"/>
  <c r="B68" i="66" s="1"/>
  <c r="B69" i="66" s="1"/>
  <c r="B70" i="66" s="1"/>
  <c r="B71" i="66" s="1"/>
  <c r="B72" i="66" s="1"/>
  <c r="J55" i="66"/>
  <c r="I55" i="66"/>
  <c r="P53" i="66"/>
  <c r="N53" i="66"/>
  <c r="L53" i="66"/>
  <c r="K53" i="66"/>
  <c r="K55" i="66" s="1"/>
  <c r="J53" i="66"/>
  <c r="O53" i="66" s="1"/>
  <c r="I53" i="66"/>
  <c r="H53" i="66"/>
  <c r="P52" i="66"/>
  <c r="N52" i="66"/>
  <c r="L52" i="66"/>
  <c r="Q52" i="66" s="1"/>
  <c r="K52" i="66"/>
  <c r="J52" i="66"/>
  <c r="O52" i="66" s="1"/>
  <c r="I52" i="66"/>
  <c r="H52" i="66"/>
  <c r="M52" i="66" s="1"/>
  <c r="L47" i="66"/>
  <c r="K47" i="66"/>
  <c r="I47" i="66"/>
  <c r="L46" i="66"/>
  <c r="K46" i="66"/>
  <c r="L45" i="66"/>
  <c r="K45" i="66"/>
  <c r="L44" i="66"/>
  <c r="K44" i="66"/>
  <c r="J44" i="66"/>
  <c r="L43" i="66"/>
  <c r="K43" i="66"/>
  <c r="I43" i="66"/>
  <c r="L42" i="66"/>
  <c r="K42" i="66"/>
  <c r="L41" i="66"/>
  <c r="K41" i="66"/>
  <c r="L40" i="66"/>
  <c r="K40" i="66"/>
  <c r="J40" i="66"/>
  <c r="L39" i="66"/>
  <c r="K39" i="66"/>
  <c r="I39" i="66"/>
  <c r="L38" i="66"/>
  <c r="K38" i="66"/>
  <c r="L37" i="66"/>
  <c r="K37" i="66"/>
  <c r="L36" i="66"/>
  <c r="K36" i="66"/>
  <c r="J36" i="66"/>
  <c r="B36" i="66"/>
  <c r="B37" i="66" s="1"/>
  <c r="B38" i="66" s="1"/>
  <c r="B39" i="66" s="1"/>
  <c r="B40" i="66" s="1"/>
  <c r="B41" i="66" s="1"/>
  <c r="B42" i="66" s="1"/>
  <c r="B43" i="66" s="1"/>
  <c r="B44" i="66" s="1"/>
  <c r="B45" i="66" s="1"/>
  <c r="B46" i="66" s="1"/>
  <c r="B47" i="66" s="1"/>
  <c r="J35" i="66"/>
  <c r="H35" i="66"/>
  <c r="G35" i="66"/>
  <c r="L35" i="66" s="1"/>
  <c r="F35" i="66"/>
  <c r="K35" i="66" s="1"/>
  <c r="E35" i="66"/>
  <c r="D35" i="66"/>
  <c r="I35" i="66" s="1"/>
  <c r="C35" i="66"/>
  <c r="J28" i="66"/>
  <c r="J46" i="66" s="1"/>
  <c r="I28" i="66"/>
  <c r="H28" i="66"/>
  <c r="H47" i="66" s="1"/>
  <c r="E28" i="66"/>
  <c r="J45" i="66" s="1"/>
  <c r="D28" i="66"/>
  <c r="I44" i="66" s="1"/>
  <c r="C28" i="66"/>
  <c r="H45" i="66" s="1"/>
  <c r="L27" i="66"/>
  <c r="K27" i="66"/>
  <c r="J27" i="66"/>
  <c r="I27" i="66"/>
  <c r="H27" i="66"/>
  <c r="Z19" i="66"/>
  <c r="Y19" i="66"/>
  <c r="X19" i="66"/>
  <c r="W19" i="66"/>
  <c r="V19" i="66"/>
  <c r="U19" i="66"/>
  <c r="T19" i="66"/>
  <c r="S19" i="66"/>
  <c r="R19" i="66"/>
  <c r="Q19" i="66"/>
  <c r="P19" i="66"/>
  <c r="O19" i="66"/>
  <c r="Z18" i="66"/>
  <c r="Y18" i="66"/>
  <c r="X18" i="66"/>
  <c r="W18" i="66"/>
  <c r="V18" i="66"/>
  <c r="U18" i="66"/>
  <c r="T18" i="66"/>
  <c r="S18" i="66"/>
  <c r="R18" i="66"/>
  <c r="Q18" i="66"/>
  <c r="P18" i="66"/>
  <c r="O18" i="66"/>
  <c r="Z17" i="66"/>
  <c r="Y17" i="66"/>
  <c r="X17" i="66"/>
  <c r="W17" i="66"/>
  <c r="V17" i="66"/>
  <c r="U17" i="66"/>
  <c r="T17" i="66"/>
  <c r="S17" i="66"/>
  <c r="R17" i="66"/>
  <c r="Q17" i="66"/>
  <c r="P17" i="66"/>
  <c r="O17" i="66"/>
  <c r="Z16" i="66"/>
  <c r="Y16" i="66"/>
  <c r="X16" i="66"/>
  <c r="W16" i="66"/>
  <c r="V16" i="66"/>
  <c r="U16" i="66"/>
  <c r="T16" i="66"/>
  <c r="S16" i="66"/>
  <c r="R16" i="66"/>
  <c r="Q16" i="66"/>
  <c r="P16" i="66"/>
  <c r="O16" i="66"/>
  <c r="Z15" i="66"/>
  <c r="Y15" i="66"/>
  <c r="X15" i="66"/>
  <c r="W15" i="66"/>
  <c r="V15" i="66"/>
  <c r="U15" i="66"/>
  <c r="T15" i="66"/>
  <c r="S15" i="66"/>
  <c r="R15" i="66"/>
  <c r="Q15" i="66"/>
  <c r="P15" i="66"/>
  <c r="O15" i="66"/>
  <c r="Z14" i="66"/>
  <c r="Y14" i="66"/>
  <c r="X14" i="66"/>
  <c r="W14" i="66"/>
  <c r="V14" i="66"/>
  <c r="U14" i="66"/>
  <c r="T14" i="66"/>
  <c r="S14" i="66"/>
  <c r="R14" i="66"/>
  <c r="Q14" i="66"/>
  <c r="P14" i="66"/>
  <c r="O14" i="66"/>
  <c r="Z13" i="66"/>
  <c r="Y13" i="66"/>
  <c r="X13" i="66"/>
  <c r="W13" i="66"/>
  <c r="V13" i="66"/>
  <c r="U13" i="66"/>
  <c r="T13" i="66"/>
  <c r="S13" i="66"/>
  <c r="R13" i="66"/>
  <c r="Q13" i="66"/>
  <c r="P13" i="66"/>
  <c r="O13" i="66"/>
  <c r="Z12" i="66"/>
  <c r="Y12" i="66"/>
  <c r="X12" i="66"/>
  <c r="W12" i="66"/>
  <c r="V12" i="66"/>
  <c r="U12" i="66"/>
  <c r="T12" i="66"/>
  <c r="S12" i="66"/>
  <c r="R12" i="66"/>
  <c r="Q12" i="66"/>
  <c r="P12" i="66"/>
  <c r="O12" i="66"/>
  <c r="Z11" i="66"/>
  <c r="Y11" i="66"/>
  <c r="X11" i="66"/>
  <c r="W11" i="66"/>
  <c r="V11" i="66"/>
  <c r="U11" i="66"/>
  <c r="T11" i="66"/>
  <c r="S11" i="66"/>
  <c r="R11" i="66"/>
  <c r="Q11" i="66"/>
  <c r="P11" i="66"/>
  <c r="O11" i="66"/>
  <c r="Z10" i="66"/>
  <c r="Y10" i="66"/>
  <c r="X10" i="66"/>
  <c r="W10" i="66"/>
  <c r="V10" i="66"/>
  <c r="U10" i="66"/>
  <c r="T10" i="66"/>
  <c r="S10" i="66"/>
  <c r="R10" i="66"/>
  <c r="Q10" i="66"/>
  <c r="P10" i="66"/>
  <c r="O10" i="66"/>
  <c r="Z9" i="66"/>
  <c r="Y9" i="66"/>
  <c r="X9" i="66"/>
  <c r="W9" i="66"/>
  <c r="V9" i="66"/>
  <c r="U9" i="66"/>
  <c r="T9" i="66"/>
  <c r="S9" i="66"/>
  <c r="R9" i="66"/>
  <c r="Q9" i="66"/>
  <c r="P9" i="66"/>
  <c r="O9" i="66"/>
  <c r="B9" i="66"/>
  <c r="B10" i="66" s="1"/>
  <c r="B11" i="66" s="1"/>
  <c r="B12" i="66" s="1"/>
  <c r="B13" i="66" s="1"/>
  <c r="B14" i="66" s="1"/>
  <c r="B15" i="66" s="1"/>
  <c r="B16" i="66" s="1"/>
  <c r="B17" i="66" s="1"/>
  <c r="B18" i="66" s="1"/>
  <c r="B19" i="66" s="1"/>
  <c r="Z8" i="66"/>
  <c r="Y8" i="66"/>
  <c r="X8" i="66"/>
  <c r="W8" i="66"/>
  <c r="V8" i="66"/>
  <c r="U8" i="66"/>
  <c r="T8" i="66"/>
  <c r="S8" i="66"/>
  <c r="R8" i="66"/>
  <c r="Q8" i="66"/>
  <c r="P8" i="66"/>
  <c r="O8" i="66"/>
  <c r="B8" i="66"/>
  <c r="Z7" i="66"/>
  <c r="Y7" i="66"/>
  <c r="X7" i="66"/>
  <c r="W7" i="66"/>
  <c r="V7" i="66"/>
  <c r="U7" i="66"/>
  <c r="T7" i="66"/>
  <c r="S7" i="66"/>
  <c r="R7" i="66"/>
  <c r="Q7" i="66"/>
  <c r="P7" i="66"/>
  <c r="O7" i="66"/>
  <c r="Z8" i="65"/>
  <c r="Y8" i="65"/>
  <c r="X8" i="65"/>
  <c r="W8" i="65"/>
  <c r="V8" i="65"/>
  <c r="U8" i="65"/>
  <c r="T8" i="65"/>
  <c r="S8" i="65"/>
  <c r="R8" i="65"/>
  <c r="Q8" i="65"/>
  <c r="P8" i="65"/>
  <c r="O8" i="65"/>
  <c r="M8" i="65"/>
  <c r="Y9" i="65" s="1"/>
  <c r="L8" i="65"/>
  <c r="L9" i="65" s="1"/>
  <c r="L10" i="65" s="1"/>
  <c r="K8" i="65"/>
  <c r="W9" i="65" s="1"/>
  <c r="J8" i="65"/>
  <c r="V9" i="65" s="1"/>
  <c r="I8" i="65"/>
  <c r="U9" i="65" s="1"/>
  <c r="H8" i="65"/>
  <c r="H9" i="65" s="1"/>
  <c r="T10" i="65" s="1"/>
  <c r="G8" i="65"/>
  <c r="S9" i="65" s="1"/>
  <c r="F8" i="65"/>
  <c r="E8" i="65"/>
  <c r="Q9" i="65" s="1"/>
  <c r="D8" i="65"/>
  <c r="P9" i="65" s="1"/>
  <c r="C8" i="65"/>
  <c r="O9" i="65" s="1"/>
  <c r="B8" i="65"/>
  <c r="B9" i="65" s="1"/>
  <c r="B10" i="65" s="1"/>
  <c r="B11" i="65" s="1"/>
  <c r="B12" i="65" s="1"/>
  <c r="B13" i="65" s="1"/>
  <c r="B14" i="65" s="1"/>
  <c r="B15" i="65" s="1"/>
  <c r="B16" i="65" s="1"/>
  <c r="B17" i="65" s="1"/>
  <c r="B18" i="65" s="1"/>
  <c r="B19" i="65" s="1"/>
  <c r="D74" i="64"/>
  <c r="D75" i="64" s="1"/>
  <c r="D76" i="64" s="1"/>
  <c r="D77" i="64" s="1"/>
  <c r="D78" i="64" s="1"/>
  <c r="D79" i="64" s="1"/>
  <c r="D80" i="64" s="1"/>
  <c r="D81" i="64" s="1"/>
  <c r="D82" i="64" s="1"/>
  <c r="D83" i="64" s="1"/>
  <c r="D84" i="64" s="1"/>
  <c r="D85" i="64" s="1"/>
  <c r="C2" i="63"/>
  <c r="C1" i="63"/>
  <c r="K37" i="73" l="1"/>
  <c r="P50" i="73" s="1"/>
  <c r="I57" i="66"/>
  <c r="H57" i="66"/>
  <c r="L57" i="66"/>
  <c r="AE12" i="70"/>
  <c r="AE16" i="70"/>
  <c r="AE20" i="70"/>
  <c r="AE28" i="70"/>
  <c r="AE32" i="70"/>
  <c r="AE36" i="70"/>
  <c r="AE44" i="70"/>
  <c r="AE48" i="70"/>
  <c r="AE52" i="70"/>
  <c r="AE60" i="70"/>
  <c r="AE64" i="70"/>
  <c r="AE68" i="70"/>
  <c r="AE76" i="70"/>
  <c r="AE80" i="70"/>
  <c r="AE84" i="70"/>
  <c r="AE92" i="70"/>
  <c r="AE96" i="70"/>
  <c r="AE100" i="70"/>
  <c r="AE108" i="70"/>
  <c r="AE112" i="70"/>
  <c r="AE116" i="70"/>
  <c r="AE124" i="70"/>
  <c r="AE128" i="70"/>
  <c r="AE132" i="70"/>
  <c r="AE140" i="70"/>
  <c r="AE144" i="70"/>
  <c r="AE148" i="70"/>
  <c r="AE156" i="70"/>
  <c r="AE160" i="70"/>
  <c r="AE164" i="70"/>
  <c r="AE172" i="70"/>
  <c r="AE176" i="70"/>
  <c r="AE180" i="70"/>
  <c r="AE188" i="70"/>
  <c r="AE192" i="70"/>
  <c r="AE196" i="70"/>
  <c r="AE15" i="72"/>
  <c r="AE27" i="72"/>
  <c r="AE31" i="72"/>
  <c r="AE35" i="72"/>
  <c r="AE59" i="72"/>
  <c r="AE63" i="72"/>
  <c r="AE67" i="72"/>
  <c r="AE75" i="72"/>
  <c r="AE79" i="72"/>
  <c r="AE83" i="72"/>
  <c r="AE91" i="72"/>
  <c r="AE95" i="72"/>
  <c r="AE99" i="72"/>
  <c r="AE111" i="72"/>
  <c r="AE123" i="72"/>
  <c r="AE127" i="72"/>
  <c r="AE131" i="72"/>
  <c r="AE139" i="72"/>
  <c r="AE143" i="72"/>
  <c r="AE147" i="72"/>
  <c r="AE171" i="72"/>
  <c r="AE179" i="72"/>
  <c r="AE191" i="72"/>
  <c r="AE195" i="72"/>
  <c r="D46" i="69"/>
  <c r="L46" i="69"/>
  <c r="F46" i="69"/>
  <c r="J46" i="69"/>
  <c r="C57" i="69" s="1"/>
  <c r="N46" i="69"/>
  <c r="AE50" i="69"/>
  <c r="AE51" i="69"/>
  <c r="AE52" i="69"/>
  <c r="AE53" i="69"/>
  <c r="AE54" i="69"/>
  <c r="AE55" i="69"/>
  <c r="AE56" i="69"/>
  <c r="AE57" i="69"/>
  <c r="AE58" i="69"/>
  <c r="AE59" i="69"/>
  <c r="AE60" i="69"/>
  <c r="AE61" i="69"/>
  <c r="AE83" i="69"/>
  <c r="AE84" i="69"/>
  <c r="AE85" i="69"/>
  <c r="AE86" i="69"/>
  <c r="AE87" i="69"/>
  <c r="AE89" i="69"/>
  <c r="AE91" i="69"/>
  <c r="AE92" i="69"/>
  <c r="AE93" i="69"/>
  <c r="AE115" i="69"/>
  <c r="AE116" i="69"/>
  <c r="AE117" i="69"/>
  <c r="AE118" i="69"/>
  <c r="AE119" i="69"/>
  <c r="AE121" i="69"/>
  <c r="AE123" i="69"/>
  <c r="AE124" i="69"/>
  <c r="AE125" i="69"/>
  <c r="AE147" i="69"/>
  <c r="AE149" i="69"/>
  <c r="AE150" i="69"/>
  <c r="AE151" i="69"/>
  <c r="AE152" i="69"/>
  <c r="AE153" i="69"/>
  <c r="AE154" i="69"/>
  <c r="AE155" i="69"/>
  <c r="AE156" i="69"/>
  <c r="AE157" i="69"/>
  <c r="AE178" i="69"/>
  <c r="AE180" i="69"/>
  <c r="AE182" i="69"/>
  <c r="AE184" i="69"/>
  <c r="AE186" i="69"/>
  <c r="AE188" i="69"/>
  <c r="AE189" i="69"/>
  <c r="AE210" i="69"/>
  <c r="AE211" i="69"/>
  <c r="AE212" i="69"/>
  <c r="AE213" i="69"/>
  <c r="AE214" i="69"/>
  <c r="AE215" i="69"/>
  <c r="AE216" i="69"/>
  <c r="AE217" i="69"/>
  <c r="AE218" i="69"/>
  <c r="AE219" i="69"/>
  <c r="AE220" i="69"/>
  <c r="AE221" i="69"/>
  <c r="D9" i="74"/>
  <c r="D23" i="67"/>
  <c r="D38" i="67" s="1"/>
  <c r="D51" i="67" s="1"/>
  <c r="D64" i="67" s="1"/>
  <c r="D77" i="67" s="1"/>
  <c r="AA8" i="65"/>
  <c r="N8" i="65"/>
  <c r="Z9" i="65" s="1"/>
  <c r="D9" i="65"/>
  <c r="D10" i="65" s="1"/>
  <c r="P11" i="65" s="1"/>
  <c r="Y111" i="66"/>
  <c r="AA9" i="66"/>
  <c r="AA10" i="66"/>
  <c r="AA12" i="66"/>
  <c r="AA13" i="66"/>
  <c r="AA14" i="66"/>
  <c r="AA15" i="66"/>
  <c r="F45" i="67" s="1"/>
  <c r="AA16" i="66"/>
  <c r="AA17" i="66"/>
  <c r="F47" i="67" s="1"/>
  <c r="AA18" i="66"/>
  <c r="AA19" i="66"/>
  <c r="F49" i="67" s="1"/>
  <c r="T9" i="65"/>
  <c r="I111" i="66"/>
  <c r="U112" i="66" s="1"/>
  <c r="Q111" i="66"/>
  <c r="AA11" i="66"/>
  <c r="F41" i="67" s="1"/>
  <c r="X9" i="65"/>
  <c r="AY110" i="66"/>
  <c r="C111" i="66"/>
  <c r="O112" i="66" s="1"/>
  <c r="K111" i="66"/>
  <c r="W112" i="66" s="1"/>
  <c r="S111" i="66"/>
  <c r="AY112" i="66"/>
  <c r="AY114" i="66"/>
  <c r="AY116" i="66"/>
  <c r="AY118" i="66"/>
  <c r="AY120" i="66"/>
  <c r="AY111" i="66"/>
  <c r="AY113" i="66"/>
  <c r="AY115" i="66"/>
  <c r="AY117" i="66"/>
  <c r="AY119" i="66"/>
  <c r="AY121" i="66"/>
  <c r="AA8" i="66"/>
  <c r="AX110" i="66"/>
  <c r="AE34" i="69"/>
  <c r="AE35" i="69"/>
  <c r="O36" i="69"/>
  <c r="AE37" i="69"/>
  <c r="O38" i="69"/>
  <c r="H46" i="69"/>
  <c r="C55" i="69" s="1"/>
  <c r="O34" i="69"/>
  <c r="G46" i="69"/>
  <c r="M54" i="69" s="1"/>
  <c r="K46" i="69"/>
  <c r="O35" i="69"/>
  <c r="AE36" i="69"/>
  <c r="O37" i="69"/>
  <c r="AE38" i="69"/>
  <c r="O39" i="69"/>
  <c r="AE39" i="69"/>
  <c r="O40" i="69"/>
  <c r="AE40" i="69"/>
  <c r="O41" i="69"/>
  <c r="AE41" i="69"/>
  <c r="O42" i="69"/>
  <c r="AE42" i="69"/>
  <c r="O43" i="69"/>
  <c r="AE43" i="69"/>
  <c r="O44" i="69"/>
  <c r="AE44" i="69"/>
  <c r="AE45" i="69"/>
  <c r="AE67" i="69"/>
  <c r="AE69" i="69"/>
  <c r="AE71" i="69"/>
  <c r="AE73" i="69"/>
  <c r="AE75" i="69"/>
  <c r="AE77" i="69"/>
  <c r="AE99" i="69"/>
  <c r="AE100" i="69"/>
  <c r="AE9" i="70"/>
  <c r="AE13" i="70"/>
  <c r="AE17" i="70"/>
  <c r="AE25" i="70"/>
  <c r="AE37" i="70" s="1"/>
  <c r="AE29" i="70"/>
  <c r="AE33" i="70"/>
  <c r="AE41" i="70"/>
  <c r="AE45" i="70"/>
  <c r="AE49" i="70"/>
  <c r="AE57" i="70"/>
  <c r="AE61" i="70"/>
  <c r="AE65" i="70"/>
  <c r="AE73" i="70"/>
  <c r="AE77" i="70"/>
  <c r="AE81" i="70"/>
  <c r="AE89" i="70"/>
  <c r="AE101" i="70" s="1"/>
  <c r="AE93" i="70"/>
  <c r="AE97" i="70"/>
  <c r="AE105" i="70"/>
  <c r="AE109" i="70"/>
  <c r="AE113" i="70"/>
  <c r="AE121" i="70"/>
  <c r="AE125" i="70"/>
  <c r="AE129" i="70"/>
  <c r="AE137" i="70"/>
  <c r="AE141" i="70"/>
  <c r="AE145" i="70"/>
  <c r="AE153" i="70"/>
  <c r="AE165" i="70" s="1"/>
  <c r="AE157" i="70"/>
  <c r="AE161" i="70"/>
  <c r="AE169" i="70"/>
  <c r="AE173" i="70"/>
  <c r="AE177" i="70"/>
  <c r="AE185" i="70"/>
  <c r="AE189" i="70"/>
  <c r="AE193" i="70"/>
  <c r="AE32" i="72"/>
  <c r="AE36" i="72"/>
  <c r="AE44" i="72"/>
  <c r="AE48" i="72"/>
  <c r="AE52" i="72"/>
  <c r="AE60" i="72"/>
  <c r="AE68" i="72"/>
  <c r="AE76" i="72"/>
  <c r="AE84" i="72"/>
  <c r="AE92" i="72"/>
  <c r="AE100" i="72"/>
  <c r="AE144" i="72"/>
  <c r="AE156" i="72"/>
  <c r="AE160" i="72"/>
  <c r="AE164" i="72"/>
  <c r="AE172" i="72"/>
  <c r="AE176" i="72"/>
  <c r="AE180" i="72"/>
  <c r="AE101" i="69"/>
  <c r="AE102" i="69"/>
  <c r="AE103" i="69"/>
  <c r="AE105" i="69"/>
  <c r="AE107" i="69"/>
  <c r="AE108" i="69"/>
  <c r="AE109" i="69"/>
  <c r="AE131" i="69"/>
  <c r="AE132" i="69"/>
  <c r="AE133" i="69"/>
  <c r="AE134" i="69"/>
  <c r="AE135" i="69"/>
  <c r="AE137" i="69"/>
  <c r="AE139" i="69"/>
  <c r="AE140" i="69"/>
  <c r="AE141" i="69"/>
  <c r="AE162" i="69"/>
  <c r="AE163" i="69"/>
  <c r="AE166" i="69"/>
  <c r="AE168" i="69"/>
  <c r="AE170" i="69"/>
  <c r="AE172" i="69"/>
  <c r="AE194" i="69"/>
  <c r="AE195" i="69"/>
  <c r="AE198" i="69"/>
  <c r="AE199" i="69"/>
  <c r="AE202" i="69"/>
  <c r="AE203" i="69"/>
  <c r="AE10" i="70"/>
  <c r="AE21" i="70" s="1"/>
  <c r="AE14" i="70"/>
  <c r="AE18" i="70"/>
  <c r="AE26" i="70"/>
  <c r="AE30" i="70"/>
  <c r="AE34" i="70"/>
  <c r="AE42" i="70"/>
  <c r="AE46" i="70"/>
  <c r="AE50" i="70"/>
  <c r="AE58" i="70"/>
  <c r="AE69" i="70" s="1"/>
  <c r="AE62" i="70"/>
  <c r="AE66" i="70"/>
  <c r="AE74" i="70"/>
  <c r="AE85" i="70" s="1"/>
  <c r="AE78" i="70"/>
  <c r="AE82" i="70"/>
  <c r="AE90" i="70"/>
  <c r="AE94" i="70"/>
  <c r="AE98" i="70"/>
  <c r="AE106" i="70"/>
  <c r="AE110" i="70"/>
  <c r="AE114" i="70"/>
  <c r="AE122" i="70"/>
  <c r="AE133" i="70" s="1"/>
  <c r="AE126" i="70"/>
  <c r="AE130" i="70"/>
  <c r="AE138" i="70"/>
  <c r="AE149" i="70" s="1"/>
  <c r="AE142" i="70"/>
  <c r="AE146" i="70"/>
  <c r="AE154" i="70"/>
  <c r="AE158" i="70"/>
  <c r="AE162" i="70"/>
  <c r="AE170" i="70"/>
  <c r="AE174" i="70"/>
  <c r="AE178" i="70"/>
  <c r="AE186" i="70"/>
  <c r="AE197" i="70" s="1"/>
  <c r="AE190" i="70"/>
  <c r="AE194" i="70"/>
  <c r="AE9" i="72"/>
  <c r="AE17" i="72"/>
  <c r="AE41" i="72"/>
  <c r="AE49" i="72"/>
  <c r="AE57" i="72"/>
  <c r="AE61" i="72"/>
  <c r="AE65" i="72"/>
  <c r="AE77" i="72"/>
  <c r="AE81" i="72"/>
  <c r="AE89" i="72"/>
  <c r="AE93" i="72"/>
  <c r="AE97" i="72"/>
  <c r="AE137" i="72"/>
  <c r="AE141" i="72"/>
  <c r="AE153" i="72"/>
  <c r="AE161" i="72"/>
  <c r="AE173" i="72"/>
  <c r="AE185" i="72"/>
  <c r="AE189" i="72"/>
  <c r="AE193" i="72"/>
  <c r="AE11" i="70"/>
  <c r="AE15" i="70"/>
  <c r="AE19" i="70"/>
  <c r="AE27" i="70"/>
  <c r="AE31" i="70"/>
  <c r="AE35" i="70"/>
  <c r="AE43" i="70"/>
  <c r="AE47" i="70"/>
  <c r="AE51" i="70"/>
  <c r="AE59" i="70"/>
  <c r="AE63" i="70"/>
  <c r="AE67" i="70"/>
  <c r="AE75" i="70"/>
  <c r="AE79" i="70"/>
  <c r="AE83" i="70"/>
  <c r="AE91" i="70"/>
  <c r="AE95" i="70"/>
  <c r="AE99" i="70"/>
  <c r="AE107" i="70"/>
  <c r="AE111" i="70"/>
  <c r="AE115" i="70"/>
  <c r="AE123" i="70"/>
  <c r="AE127" i="70"/>
  <c r="AE131" i="70"/>
  <c r="AE139" i="70"/>
  <c r="AE143" i="70"/>
  <c r="AE147" i="70"/>
  <c r="AE155" i="70"/>
  <c r="AE159" i="70"/>
  <c r="AE163" i="70"/>
  <c r="AE171" i="70"/>
  <c r="AE175" i="70"/>
  <c r="AE179" i="70"/>
  <c r="AE187" i="70"/>
  <c r="AE191" i="70"/>
  <c r="AE195" i="70"/>
  <c r="AE62" i="72"/>
  <c r="AE90" i="72"/>
  <c r="AE98" i="72"/>
  <c r="AE106" i="72"/>
  <c r="AE110" i="72"/>
  <c r="AE114" i="72"/>
  <c r="AE122" i="72"/>
  <c r="AE126" i="72"/>
  <c r="AE130" i="72"/>
  <c r="AE142" i="72"/>
  <c r="AE154" i="72"/>
  <c r="AE158" i="72"/>
  <c r="AE162" i="72"/>
  <c r="AE170" i="72"/>
  <c r="AE174" i="72"/>
  <c r="AE178" i="72"/>
  <c r="AE190" i="72"/>
  <c r="F39" i="67"/>
  <c r="F42" i="67"/>
  <c r="F44" i="67"/>
  <c r="F46" i="67"/>
  <c r="F48" i="67"/>
  <c r="D24" i="67"/>
  <c r="D39" i="67" s="1"/>
  <c r="D52" i="67" s="1"/>
  <c r="D65" i="67" s="1"/>
  <c r="D78" i="67" s="1"/>
  <c r="D10" i="67"/>
  <c r="D57" i="69"/>
  <c r="M45" i="66"/>
  <c r="N72" i="66"/>
  <c r="AF89" i="66"/>
  <c r="AB101" i="66"/>
  <c r="I54" i="69"/>
  <c r="N54" i="69"/>
  <c r="C54" i="69"/>
  <c r="G54" i="69"/>
  <c r="D54" i="69"/>
  <c r="F54" i="69"/>
  <c r="M58" i="69"/>
  <c r="I58" i="69"/>
  <c r="E58" i="69"/>
  <c r="K58" i="69"/>
  <c r="F58" i="69"/>
  <c r="L58" i="69"/>
  <c r="J58" i="69"/>
  <c r="D58" i="69"/>
  <c r="G58" i="69"/>
  <c r="N58" i="69"/>
  <c r="H58" i="69"/>
  <c r="C58" i="69"/>
  <c r="K61" i="69"/>
  <c r="G61" i="69"/>
  <c r="C61" i="69"/>
  <c r="L61" i="69"/>
  <c r="F61" i="69"/>
  <c r="H61" i="69"/>
  <c r="J61" i="69"/>
  <c r="E61" i="69"/>
  <c r="M61" i="69"/>
  <c r="N61" i="69"/>
  <c r="I61" i="69"/>
  <c r="D61" i="69"/>
  <c r="F23" i="67"/>
  <c r="AF92" i="66"/>
  <c r="F67" i="67" s="1"/>
  <c r="AF99" i="66"/>
  <c r="F74" i="67" s="1"/>
  <c r="AF100" i="66"/>
  <c r="F75" i="67" s="1"/>
  <c r="K51" i="69"/>
  <c r="G51" i="69"/>
  <c r="C51" i="69"/>
  <c r="M51" i="69"/>
  <c r="H51" i="69"/>
  <c r="N51" i="69"/>
  <c r="I51" i="69"/>
  <c r="D51" i="69"/>
  <c r="L51" i="69"/>
  <c r="F51" i="69"/>
  <c r="J51" i="69"/>
  <c r="E51" i="69"/>
  <c r="K59" i="69"/>
  <c r="G59" i="69"/>
  <c r="C59" i="69"/>
  <c r="M59" i="69"/>
  <c r="H59" i="69"/>
  <c r="N59" i="69"/>
  <c r="D59" i="69"/>
  <c r="L59" i="69"/>
  <c r="F59" i="69"/>
  <c r="I59" i="69"/>
  <c r="J59" i="69"/>
  <c r="E59" i="69"/>
  <c r="X11" i="65"/>
  <c r="L11" i="65"/>
  <c r="F40" i="67"/>
  <c r="N65" i="66"/>
  <c r="N71" i="66"/>
  <c r="N63" i="66"/>
  <c r="N69" i="66"/>
  <c r="N61" i="66"/>
  <c r="N67" i="66"/>
  <c r="K53" i="69"/>
  <c r="G53" i="69"/>
  <c r="C53" i="69"/>
  <c r="L53" i="69"/>
  <c r="F53" i="69"/>
  <c r="H53" i="69"/>
  <c r="J53" i="69"/>
  <c r="E53" i="69"/>
  <c r="M53" i="69"/>
  <c r="N53" i="69"/>
  <c r="I53" i="69"/>
  <c r="D53" i="69"/>
  <c r="F38" i="67"/>
  <c r="AC101" i="66"/>
  <c r="AF93" i="66"/>
  <c r="F68" i="67" s="1"/>
  <c r="AF94" i="66"/>
  <c r="F69" i="67" s="1"/>
  <c r="F55" i="69"/>
  <c r="H38" i="66"/>
  <c r="H46" i="66"/>
  <c r="C46" i="69"/>
  <c r="Q41" i="72"/>
  <c r="Q66" i="71"/>
  <c r="Q41" i="70"/>
  <c r="E9" i="65"/>
  <c r="I9" i="65"/>
  <c r="M9" i="65"/>
  <c r="H37" i="66"/>
  <c r="I38" i="66"/>
  <c r="J39" i="66"/>
  <c r="H41" i="66"/>
  <c r="I42" i="66"/>
  <c r="J43" i="66"/>
  <c r="I46" i="66"/>
  <c r="J47" i="66"/>
  <c r="M47" i="66" s="1"/>
  <c r="M53" i="66"/>
  <c r="Q53" i="66"/>
  <c r="J57" i="66"/>
  <c r="O64" i="66" s="1"/>
  <c r="N62" i="66"/>
  <c r="N66" i="66"/>
  <c r="N70" i="66"/>
  <c r="F111" i="66"/>
  <c r="J111" i="66"/>
  <c r="C112" i="66"/>
  <c r="G112" i="66"/>
  <c r="C7" i="72"/>
  <c r="C7" i="70"/>
  <c r="C32" i="71"/>
  <c r="Q23" i="72"/>
  <c r="Q23" i="70"/>
  <c r="Q48" i="71"/>
  <c r="C39" i="72"/>
  <c r="C64" i="71"/>
  <c r="C39" i="70"/>
  <c r="AE66" i="69"/>
  <c r="AE70" i="69"/>
  <c r="AE74" i="69"/>
  <c r="C71" i="72"/>
  <c r="C96" i="71"/>
  <c r="C71" i="70"/>
  <c r="C87" i="72"/>
  <c r="C112" i="71"/>
  <c r="C87" i="70"/>
  <c r="C103" i="72"/>
  <c r="C128" i="71"/>
  <c r="C103" i="70"/>
  <c r="C119" i="72"/>
  <c r="C144" i="71"/>
  <c r="C119" i="70"/>
  <c r="AE148" i="69"/>
  <c r="A9" i="72"/>
  <c r="A34" i="71"/>
  <c r="A9" i="70"/>
  <c r="F9" i="65"/>
  <c r="J9" i="65"/>
  <c r="R9" i="65"/>
  <c r="H10" i="65"/>
  <c r="P10" i="65"/>
  <c r="X10" i="65"/>
  <c r="H40" i="66"/>
  <c r="H44" i="66"/>
  <c r="M44" i="66" s="1"/>
  <c r="K57" i="66"/>
  <c r="P70" i="66" s="1"/>
  <c r="N110" i="66"/>
  <c r="Q7" i="72"/>
  <c r="Q7" i="70"/>
  <c r="Q32" i="71"/>
  <c r="Q9" i="72"/>
  <c r="Q9" i="70"/>
  <c r="Q34" i="71"/>
  <c r="S23" i="72"/>
  <c r="S23" i="70"/>
  <c r="S48" i="71"/>
  <c r="Q25" i="72"/>
  <c r="Q25" i="70"/>
  <c r="Q50" i="71"/>
  <c r="Q39" i="72"/>
  <c r="Q64" i="71"/>
  <c r="Q39" i="70"/>
  <c r="C55" i="72"/>
  <c r="C80" i="71"/>
  <c r="C55" i="70"/>
  <c r="AE82" i="69"/>
  <c r="AE90" i="69"/>
  <c r="AE98" i="69"/>
  <c r="AE106" i="69"/>
  <c r="AE114" i="69"/>
  <c r="AE122" i="69"/>
  <c r="AE130" i="69"/>
  <c r="AE138" i="69"/>
  <c r="AE146" i="69"/>
  <c r="H42" i="66"/>
  <c r="M42" i="66" s="1"/>
  <c r="A7" i="72"/>
  <c r="A32" i="71"/>
  <c r="A7" i="70"/>
  <c r="C23" i="72"/>
  <c r="C23" i="70"/>
  <c r="C48" i="71"/>
  <c r="H36" i="66"/>
  <c r="I37" i="66"/>
  <c r="J38" i="66"/>
  <c r="I41" i="66"/>
  <c r="J42" i="66"/>
  <c r="I45" i="66"/>
  <c r="H55" i="66"/>
  <c r="L55" i="66"/>
  <c r="C9" i="65"/>
  <c r="G9" i="65"/>
  <c r="K9" i="65"/>
  <c r="I36" i="66"/>
  <c r="J37" i="66"/>
  <c r="H39" i="66"/>
  <c r="M39" i="66" s="1"/>
  <c r="I40" i="66"/>
  <c r="J41" i="66"/>
  <c r="H43" i="66"/>
  <c r="M43" i="66" s="1"/>
  <c r="O61" i="66"/>
  <c r="N64" i="66"/>
  <c r="N68" i="66"/>
  <c r="D111" i="66"/>
  <c r="H111" i="66"/>
  <c r="L111" i="66"/>
  <c r="E112" i="66"/>
  <c r="M112" i="66"/>
  <c r="S7" i="72"/>
  <c r="S7" i="70"/>
  <c r="S32" i="71"/>
  <c r="E46" i="69"/>
  <c r="I46" i="69"/>
  <c r="M46" i="69"/>
  <c r="O45" i="69"/>
  <c r="AE68" i="69"/>
  <c r="AE72" i="69"/>
  <c r="AE76" i="69"/>
  <c r="Q55" i="72"/>
  <c r="Q80" i="71"/>
  <c r="Q55" i="70"/>
  <c r="AE88" i="69"/>
  <c r="AE104" i="69"/>
  <c r="AE120" i="69"/>
  <c r="AE136" i="69"/>
  <c r="C135" i="72"/>
  <c r="C160" i="71"/>
  <c r="C135" i="70"/>
  <c r="Q151" i="72"/>
  <c r="Q176" i="71"/>
  <c r="Q151" i="70"/>
  <c r="K53" i="71"/>
  <c r="G53" i="71"/>
  <c r="W53" i="71" s="1"/>
  <c r="C53" i="71"/>
  <c r="M53" i="71"/>
  <c r="I53" i="71"/>
  <c r="E53" i="71"/>
  <c r="N53" i="71"/>
  <c r="F53" i="71"/>
  <c r="L53" i="71"/>
  <c r="D53" i="71"/>
  <c r="T53" i="71" s="1"/>
  <c r="J53" i="71"/>
  <c r="H53" i="71"/>
  <c r="K57" i="71"/>
  <c r="G57" i="71"/>
  <c r="W57" i="71" s="1"/>
  <c r="C57" i="71"/>
  <c r="N57" i="71"/>
  <c r="J57" i="71"/>
  <c r="F57" i="71"/>
  <c r="V57" i="71" s="1"/>
  <c r="M57" i="71"/>
  <c r="I57" i="71"/>
  <c r="E57" i="71"/>
  <c r="L57" i="71"/>
  <c r="AB57" i="71" s="1"/>
  <c r="H57" i="71"/>
  <c r="D57" i="71"/>
  <c r="K61" i="71"/>
  <c r="G61" i="71"/>
  <c r="W61" i="71" s="1"/>
  <c r="C61" i="71"/>
  <c r="N61" i="71"/>
  <c r="J61" i="71"/>
  <c r="F61" i="71"/>
  <c r="V61" i="71" s="1"/>
  <c r="M61" i="71"/>
  <c r="I61" i="71"/>
  <c r="E61" i="71"/>
  <c r="L61" i="71"/>
  <c r="AB61" i="71" s="1"/>
  <c r="H61" i="71"/>
  <c r="D61" i="71"/>
  <c r="Q57" i="72"/>
  <c r="Q82" i="71"/>
  <c r="Q57" i="70"/>
  <c r="Q71" i="72"/>
  <c r="Q96" i="71"/>
  <c r="Q71" i="70"/>
  <c r="Q73" i="72"/>
  <c r="Q98" i="71"/>
  <c r="Q73" i="70"/>
  <c r="Q87" i="72"/>
  <c r="Q112" i="71"/>
  <c r="Q87" i="70"/>
  <c r="Q89" i="72"/>
  <c r="Q114" i="71"/>
  <c r="Q89" i="70"/>
  <c r="Q103" i="72"/>
  <c r="Q128" i="71"/>
  <c r="Q103" i="70"/>
  <c r="Q105" i="72"/>
  <c r="Q130" i="71"/>
  <c r="Q105" i="70"/>
  <c r="Q119" i="72"/>
  <c r="Q144" i="71"/>
  <c r="Q119" i="70"/>
  <c r="Q121" i="72"/>
  <c r="Q146" i="71"/>
  <c r="Q121" i="70"/>
  <c r="Q135" i="72"/>
  <c r="Q160" i="71"/>
  <c r="Q135" i="70"/>
  <c r="Q137" i="72"/>
  <c r="Q162" i="71"/>
  <c r="Q137" i="70"/>
  <c r="AE164" i="69"/>
  <c r="AE167" i="69"/>
  <c r="AE171" i="69"/>
  <c r="Q153" i="72"/>
  <c r="Q178" i="71"/>
  <c r="Q153" i="70"/>
  <c r="AE179" i="69"/>
  <c r="AE183" i="69"/>
  <c r="AE187" i="69"/>
  <c r="AE200" i="69"/>
  <c r="AE201" i="69"/>
  <c r="AA53" i="71"/>
  <c r="N50" i="71"/>
  <c r="J50" i="71"/>
  <c r="Z50" i="71" s="1"/>
  <c r="F50" i="71"/>
  <c r="V50" i="71" s="1"/>
  <c r="M50" i="71"/>
  <c r="AC50" i="71" s="1"/>
  <c r="I50" i="71"/>
  <c r="E50" i="71"/>
  <c r="U50" i="71" s="1"/>
  <c r="L50" i="71"/>
  <c r="H50" i="71"/>
  <c r="X50" i="71" s="1"/>
  <c r="D50" i="71"/>
  <c r="K50" i="71"/>
  <c r="AA50" i="71" s="1"/>
  <c r="G50" i="71"/>
  <c r="W50" i="71" s="1"/>
  <c r="C50" i="71"/>
  <c r="M54" i="71"/>
  <c r="I54" i="71"/>
  <c r="E54" i="71"/>
  <c r="L54" i="71"/>
  <c r="AB54" i="71" s="1"/>
  <c r="H54" i="71"/>
  <c r="X54" i="71" s="1"/>
  <c r="K54" i="71"/>
  <c r="G54" i="71"/>
  <c r="C54" i="71"/>
  <c r="N54" i="71"/>
  <c r="J54" i="71"/>
  <c r="D54" i="71"/>
  <c r="F54" i="71"/>
  <c r="V54" i="71" s="1"/>
  <c r="M58" i="71"/>
  <c r="I58" i="71"/>
  <c r="E58" i="71"/>
  <c r="L58" i="71"/>
  <c r="AB58" i="71" s="1"/>
  <c r="H58" i="71"/>
  <c r="X58" i="71" s="1"/>
  <c r="D58" i="71"/>
  <c r="K58" i="71"/>
  <c r="G58" i="71"/>
  <c r="W58" i="71" s="1"/>
  <c r="C58" i="71"/>
  <c r="N58" i="71"/>
  <c r="J58" i="71"/>
  <c r="F58" i="71"/>
  <c r="V58" i="71" s="1"/>
  <c r="S39" i="72"/>
  <c r="S64" i="71"/>
  <c r="S39" i="70"/>
  <c r="S55" i="72"/>
  <c r="S80" i="71"/>
  <c r="S55" i="70"/>
  <c r="S71" i="72"/>
  <c r="S96" i="71"/>
  <c r="S71" i="70"/>
  <c r="S87" i="72"/>
  <c r="S112" i="71"/>
  <c r="S87" i="70"/>
  <c r="S103" i="72"/>
  <c r="S128" i="71"/>
  <c r="S103" i="70"/>
  <c r="S119" i="72"/>
  <c r="S144" i="71"/>
  <c r="S119" i="70"/>
  <c r="S135" i="72"/>
  <c r="S160" i="71"/>
  <c r="S135" i="70"/>
  <c r="A151" i="72"/>
  <c r="A176" i="71"/>
  <c r="A151" i="70"/>
  <c r="A153" i="72"/>
  <c r="A178" i="71"/>
  <c r="A153" i="70"/>
  <c r="A183" i="72"/>
  <c r="A208" i="71"/>
  <c r="A183" i="70"/>
  <c r="K51" i="71"/>
  <c r="AA51" i="71" s="1"/>
  <c r="G51" i="71"/>
  <c r="W51" i="71" s="1"/>
  <c r="M51" i="71"/>
  <c r="I51" i="71"/>
  <c r="E51" i="71"/>
  <c r="J51" i="71"/>
  <c r="Z51" i="71" s="1"/>
  <c r="C51" i="71"/>
  <c r="H51" i="71"/>
  <c r="N51" i="71"/>
  <c r="F51" i="71"/>
  <c r="L51" i="71"/>
  <c r="D51" i="71"/>
  <c r="K55" i="71"/>
  <c r="G55" i="71"/>
  <c r="C55" i="71"/>
  <c r="N55" i="71"/>
  <c r="J55" i="71"/>
  <c r="F55" i="71"/>
  <c r="M55" i="71"/>
  <c r="I55" i="71"/>
  <c r="E55" i="71"/>
  <c r="L55" i="71"/>
  <c r="AB55" i="71" s="1"/>
  <c r="H55" i="71"/>
  <c r="D55" i="71"/>
  <c r="K59" i="71"/>
  <c r="G59" i="71"/>
  <c r="C59" i="71"/>
  <c r="N59" i="71"/>
  <c r="J59" i="71"/>
  <c r="F59" i="71"/>
  <c r="M59" i="71"/>
  <c r="I59" i="71"/>
  <c r="E59" i="71"/>
  <c r="L59" i="71"/>
  <c r="AB59" i="71" s="1"/>
  <c r="H59" i="71"/>
  <c r="D59" i="71"/>
  <c r="A23" i="72"/>
  <c r="A48" i="71"/>
  <c r="A23" i="70"/>
  <c r="A25" i="72"/>
  <c r="A50" i="71"/>
  <c r="A25" i="70"/>
  <c r="A39" i="72"/>
  <c r="A64" i="71"/>
  <c r="A39" i="70"/>
  <c r="A41" i="72"/>
  <c r="A66" i="71"/>
  <c r="A41" i="70"/>
  <c r="A55" i="72"/>
  <c r="A80" i="71"/>
  <c r="A55" i="70"/>
  <c r="A57" i="72"/>
  <c r="A82" i="71"/>
  <c r="A57" i="70"/>
  <c r="A71" i="72"/>
  <c r="A96" i="71"/>
  <c r="A71" i="70"/>
  <c r="A73" i="72"/>
  <c r="A98" i="71"/>
  <c r="A73" i="70"/>
  <c r="A87" i="72"/>
  <c r="A112" i="71"/>
  <c r="A87" i="70"/>
  <c r="A89" i="72"/>
  <c r="A114" i="71"/>
  <c r="A89" i="70"/>
  <c r="A103" i="72"/>
  <c r="A128" i="71"/>
  <c r="A103" i="70"/>
  <c r="A105" i="72"/>
  <c r="A130" i="71"/>
  <c r="A105" i="70"/>
  <c r="A119" i="72"/>
  <c r="A144" i="71"/>
  <c r="A119" i="70"/>
  <c r="A121" i="72"/>
  <c r="A146" i="71"/>
  <c r="A121" i="70"/>
  <c r="A135" i="72"/>
  <c r="A160" i="71"/>
  <c r="A135" i="70"/>
  <c r="A137" i="72"/>
  <c r="A162" i="71"/>
  <c r="A137" i="70"/>
  <c r="AE165" i="69"/>
  <c r="AE169" i="69"/>
  <c r="AE173" i="69"/>
  <c r="AE181" i="69"/>
  <c r="AE185" i="69"/>
  <c r="A167" i="72"/>
  <c r="A192" i="71"/>
  <c r="A167" i="70"/>
  <c r="A194" i="71"/>
  <c r="A169" i="72"/>
  <c r="A169" i="70"/>
  <c r="AE196" i="69"/>
  <c r="AE197" i="69"/>
  <c r="AE204" i="69"/>
  <c r="AE205" i="69"/>
  <c r="AE53" i="70"/>
  <c r="AE117" i="70"/>
  <c r="AE181" i="70"/>
  <c r="M52" i="71"/>
  <c r="AC52" i="71" s="1"/>
  <c r="I52" i="71"/>
  <c r="E52" i="71"/>
  <c r="U52" i="71" s="1"/>
  <c r="K52" i="71"/>
  <c r="AA52" i="71" s="1"/>
  <c r="G52" i="71"/>
  <c r="C52" i="71"/>
  <c r="H52" i="71"/>
  <c r="X52" i="71" s="1"/>
  <c r="N52" i="71"/>
  <c r="AD52" i="71" s="1"/>
  <c r="F52" i="71"/>
  <c r="L52" i="71"/>
  <c r="AB52" i="71" s="1"/>
  <c r="D52" i="71"/>
  <c r="J52" i="71"/>
  <c r="M56" i="71"/>
  <c r="I56" i="71"/>
  <c r="E56" i="71"/>
  <c r="L56" i="71"/>
  <c r="AB56" i="71" s="1"/>
  <c r="H56" i="71"/>
  <c r="D56" i="71"/>
  <c r="K56" i="71"/>
  <c r="G56" i="71"/>
  <c r="W56" i="71" s="1"/>
  <c r="C56" i="71"/>
  <c r="N56" i="71"/>
  <c r="J56" i="71"/>
  <c r="F56" i="71"/>
  <c r="V56" i="71" s="1"/>
  <c r="M60" i="71"/>
  <c r="I60" i="71"/>
  <c r="E60" i="71"/>
  <c r="L60" i="71"/>
  <c r="AB60" i="71" s="1"/>
  <c r="H60" i="71"/>
  <c r="X60" i="71" s="1"/>
  <c r="D60" i="71"/>
  <c r="K60" i="71"/>
  <c r="G60" i="71"/>
  <c r="W60" i="71" s="1"/>
  <c r="C60" i="71"/>
  <c r="N60" i="71"/>
  <c r="J60" i="71"/>
  <c r="F60" i="71"/>
  <c r="V60" i="71" s="1"/>
  <c r="Q167" i="72"/>
  <c r="Q192" i="71"/>
  <c r="Q169" i="72"/>
  <c r="Q194" i="71"/>
  <c r="Q183" i="72"/>
  <c r="Q208" i="71"/>
  <c r="Q185" i="72"/>
  <c r="Q210" i="71"/>
  <c r="T51" i="71"/>
  <c r="X51" i="71"/>
  <c r="AB51" i="71"/>
  <c r="T52" i="71"/>
  <c r="X53" i="71"/>
  <c r="AB53" i="71"/>
  <c r="T54" i="71"/>
  <c r="T55" i="71"/>
  <c r="X55" i="71"/>
  <c r="T56" i="71"/>
  <c r="X56" i="71"/>
  <c r="T57" i="71"/>
  <c r="X57" i="71"/>
  <c r="T58" i="71"/>
  <c r="T59" i="71"/>
  <c r="X59" i="71"/>
  <c r="T60" i="71"/>
  <c r="T61" i="71"/>
  <c r="X61" i="71"/>
  <c r="O34" i="71"/>
  <c r="U34" i="71"/>
  <c r="Y34" i="71"/>
  <c r="AC34" i="71"/>
  <c r="S35" i="71"/>
  <c r="W35" i="71"/>
  <c r="AA35" i="71"/>
  <c r="U36" i="71"/>
  <c r="AC36" i="71"/>
  <c r="S37" i="71"/>
  <c r="W37" i="71"/>
  <c r="AA37" i="71"/>
  <c r="S151" i="72"/>
  <c r="S176" i="71"/>
  <c r="S167" i="72"/>
  <c r="S192" i="71"/>
  <c r="S183" i="72"/>
  <c r="S208" i="71"/>
  <c r="U54" i="71"/>
  <c r="Y54" i="71"/>
  <c r="AC54" i="71"/>
  <c r="U55" i="71"/>
  <c r="Y55" i="71"/>
  <c r="AC55" i="71"/>
  <c r="U56" i="71"/>
  <c r="Y56" i="71"/>
  <c r="AC56" i="71"/>
  <c r="U57" i="71"/>
  <c r="Y57" i="71"/>
  <c r="AC57" i="71"/>
  <c r="U58" i="71"/>
  <c r="Y58" i="71"/>
  <c r="AC58" i="71"/>
  <c r="U59" i="71"/>
  <c r="Y59" i="71"/>
  <c r="AC59" i="71"/>
  <c r="U60" i="71"/>
  <c r="Y60" i="71"/>
  <c r="AC60" i="71"/>
  <c r="U61" i="71"/>
  <c r="Y61" i="71"/>
  <c r="AC61" i="71"/>
  <c r="V34" i="71"/>
  <c r="Z34" i="71"/>
  <c r="AD34" i="71"/>
  <c r="T35" i="71"/>
  <c r="X35" i="71"/>
  <c r="AB35" i="71"/>
  <c r="T37" i="71"/>
  <c r="X37" i="71"/>
  <c r="AB37" i="71"/>
  <c r="T39" i="71"/>
  <c r="X39" i="71"/>
  <c r="AB39" i="71"/>
  <c r="T41" i="71"/>
  <c r="X41" i="71"/>
  <c r="AB41" i="71"/>
  <c r="T43" i="71"/>
  <c r="X43" i="71"/>
  <c r="AB43" i="71"/>
  <c r="T45" i="71"/>
  <c r="X45" i="71"/>
  <c r="AB45" i="71"/>
  <c r="Y51" i="71"/>
  <c r="W52" i="71"/>
  <c r="U53" i="71"/>
  <c r="AC53" i="71"/>
  <c r="A185" i="72"/>
  <c r="A210" i="71"/>
  <c r="Q167" i="70"/>
  <c r="Q169" i="70"/>
  <c r="Q183" i="70"/>
  <c r="Q185" i="70"/>
  <c r="V51" i="71"/>
  <c r="AD51" i="71"/>
  <c r="V52" i="71"/>
  <c r="Z52" i="71"/>
  <c r="V53" i="71"/>
  <c r="Z53" i="71"/>
  <c r="AD53" i="71"/>
  <c r="Z54" i="71"/>
  <c r="AD54" i="71"/>
  <c r="V55" i="71"/>
  <c r="Z55" i="71"/>
  <c r="AD55" i="71"/>
  <c r="Z56" i="71"/>
  <c r="AD56" i="71"/>
  <c r="Z57" i="71"/>
  <c r="AD57" i="71"/>
  <c r="Z58" i="71"/>
  <c r="AD58" i="71"/>
  <c r="V59" i="71"/>
  <c r="Z59" i="71"/>
  <c r="AD59" i="71"/>
  <c r="Z60" i="71"/>
  <c r="AD60" i="71"/>
  <c r="Z61" i="71"/>
  <c r="AD61" i="71"/>
  <c r="S34" i="71"/>
  <c r="W34" i="71"/>
  <c r="AA34" i="71"/>
  <c r="U35" i="71"/>
  <c r="Y35" i="71"/>
  <c r="AC35" i="71"/>
  <c r="U37" i="71"/>
  <c r="Y37" i="71"/>
  <c r="AC37" i="71"/>
  <c r="U39" i="71"/>
  <c r="Y39" i="71"/>
  <c r="AC39" i="71"/>
  <c r="U41" i="71"/>
  <c r="Y41" i="71"/>
  <c r="AC41" i="71"/>
  <c r="U43" i="71"/>
  <c r="Y43" i="71"/>
  <c r="AC43" i="71"/>
  <c r="U45" i="71"/>
  <c r="Y45" i="71"/>
  <c r="AC45" i="71"/>
  <c r="Y52" i="71"/>
  <c r="C151" i="72"/>
  <c r="C176" i="71"/>
  <c r="C167" i="72"/>
  <c r="C192" i="71"/>
  <c r="C183" i="72"/>
  <c r="C208" i="71"/>
  <c r="S151" i="70"/>
  <c r="S167" i="70"/>
  <c r="S183" i="70"/>
  <c r="S54" i="71"/>
  <c r="W54" i="71"/>
  <c r="AA54" i="71"/>
  <c r="S55" i="71"/>
  <c r="W55" i="71"/>
  <c r="AA55" i="71"/>
  <c r="S56" i="71"/>
  <c r="AA56" i="71"/>
  <c r="S57" i="71"/>
  <c r="AA57" i="71"/>
  <c r="S58" i="71"/>
  <c r="AA58" i="71"/>
  <c r="S59" i="71"/>
  <c r="W59" i="71"/>
  <c r="AA59" i="71"/>
  <c r="S60" i="71"/>
  <c r="AA60" i="71"/>
  <c r="S61" i="71"/>
  <c r="AA61" i="71"/>
  <c r="T34" i="71"/>
  <c r="X34" i="71"/>
  <c r="AB34" i="71"/>
  <c r="V35" i="71"/>
  <c r="Z35" i="71"/>
  <c r="AD35" i="71"/>
  <c r="T36" i="71"/>
  <c r="X36" i="71"/>
  <c r="AB36" i="71"/>
  <c r="V37" i="71"/>
  <c r="Z37" i="71"/>
  <c r="AD37" i="71"/>
  <c r="T38" i="71"/>
  <c r="X38" i="71"/>
  <c r="AB38" i="71"/>
  <c r="V39" i="71"/>
  <c r="Z39" i="71"/>
  <c r="AD39" i="71"/>
  <c r="T40" i="71"/>
  <c r="X40" i="71"/>
  <c r="AB40" i="71"/>
  <c r="V41" i="71"/>
  <c r="Z41" i="71"/>
  <c r="AD41" i="71"/>
  <c r="T42" i="71"/>
  <c r="X42" i="71"/>
  <c r="AB42" i="71"/>
  <c r="V43" i="71"/>
  <c r="Z43" i="71"/>
  <c r="AD43" i="71"/>
  <c r="T44" i="71"/>
  <c r="X44" i="71"/>
  <c r="AB44" i="71"/>
  <c r="V45" i="71"/>
  <c r="Z45" i="71"/>
  <c r="AD45" i="71"/>
  <c r="T50" i="71"/>
  <c r="AB50" i="71"/>
  <c r="U51" i="71"/>
  <c r="AC51" i="71"/>
  <c r="S52" i="71"/>
  <c r="Y53" i="71"/>
  <c r="M26" i="73"/>
  <c r="AE11" i="72"/>
  <c r="AE12" i="72"/>
  <c r="AE28" i="72"/>
  <c r="AE42" i="72"/>
  <c r="AE58" i="72"/>
  <c r="AE66" i="72"/>
  <c r="AE96" i="72"/>
  <c r="AE124" i="72"/>
  <c r="AE128" i="72"/>
  <c r="AE132" i="72"/>
  <c r="AE145" i="72"/>
  <c r="AE13" i="72"/>
  <c r="AE19" i="72"/>
  <c r="AE25" i="72"/>
  <c r="AE29" i="72"/>
  <c r="AE33" i="72"/>
  <c r="AE46" i="72"/>
  <c r="AE50" i="72"/>
  <c r="AE64" i="72"/>
  <c r="AE94" i="72"/>
  <c r="AE108" i="72"/>
  <c r="AE112" i="72"/>
  <c r="AE121" i="72"/>
  <c r="AE125" i="72"/>
  <c r="AE129" i="72"/>
  <c r="AE14" i="72"/>
  <c r="AE26" i="72"/>
  <c r="AE30" i="72"/>
  <c r="AE34" i="72"/>
  <c r="AE73" i="72"/>
  <c r="AE116" i="72"/>
  <c r="AE187" i="72"/>
  <c r="D10" i="74"/>
  <c r="D24" i="74"/>
  <c r="D39" i="74" s="1"/>
  <c r="D52" i="74" s="1"/>
  <c r="D65" i="74" s="1"/>
  <c r="D78" i="74" s="1"/>
  <c r="AE20" i="72"/>
  <c r="AE47" i="72"/>
  <c r="AE74" i="72"/>
  <c r="AE82" i="72"/>
  <c r="AE109" i="72"/>
  <c r="AE159" i="72"/>
  <c r="AE188" i="72"/>
  <c r="AE196" i="72"/>
  <c r="H17" i="73"/>
  <c r="I18" i="73"/>
  <c r="I19" i="73"/>
  <c r="I26" i="73"/>
  <c r="I27" i="73"/>
  <c r="J37" i="73"/>
  <c r="O49" i="73" s="1"/>
  <c r="P47" i="73"/>
  <c r="AE10" i="72"/>
  <c r="AE18" i="72"/>
  <c r="AE45" i="72"/>
  <c r="AE80" i="72"/>
  <c r="AE107" i="72"/>
  <c r="AE115" i="72"/>
  <c r="AE140" i="72"/>
  <c r="AE148" i="72"/>
  <c r="AE157" i="72"/>
  <c r="AE169" i="72"/>
  <c r="AE177" i="72"/>
  <c r="AE186" i="72"/>
  <c r="AE194" i="72"/>
  <c r="H27" i="73"/>
  <c r="M27" i="73" s="1"/>
  <c r="H23" i="73"/>
  <c r="M23" i="73" s="1"/>
  <c r="H19" i="73"/>
  <c r="M19" i="73" s="1"/>
  <c r="H24" i="73"/>
  <c r="H20" i="73"/>
  <c r="H16" i="73"/>
  <c r="M16" i="73" s="1"/>
  <c r="H22" i="73"/>
  <c r="H37" i="73"/>
  <c r="H35" i="73"/>
  <c r="L37" i="73"/>
  <c r="L35" i="73"/>
  <c r="O45" i="73"/>
  <c r="P45" i="73"/>
  <c r="AC69" i="73"/>
  <c r="AB69" i="73"/>
  <c r="AC70" i="73"/>
  <c r="AB70" i="73"/>
  <c r="AC71" i="73"/>
  <c r="AB71" i="73"/>
  <c r="AF71" i="73" s="1"/>
  <c r="F66" i="74" s="1"/>
  <c r="AC72" i="73"/>
  <c r="AB72" i="73"/>
  <c r="AC73" i="73"/>
  <c r="AB73" i="73"/>
  <c r="AF73" i="73" s="1"/>
  <c r="F68" i="74" s="1"/>
  <c r="AC74" i="73"/>
  <c r="AB74" i="73"/>
  <c r="AC75" i="73"/>
  <c r="AB75" i="73"/>
  <c r="AF75" i="73" s="1"/>
  <c r="F70" i="74" s="1"/>
  <c r="AC76" i="73"/>
  <c r="AB76" i="73"/>
  <c r="AC77" i="73"/>
  <c r="AB77" i="73"/>
  <c r="AF77" i="73" s="1"/>
  <c r="F72" i="74" s="1"/>
  <c r="AC78" i="73"/>
  <c r="AB78" i="73"/>
  <c r="AC79" i="73"/>
  <c r="AB79" i="73"/>
  <c r="AF79" i="73" s="1"/>
  <c r="F74" i="74" s="1"/>
  <c r="AC80" i="73"/>
  <c r="AB80" i="73"/>
  <c r="AE16" i="72"/>
  <c r="AE43" i="72"/>
  <c r="AE51" i="72"/>
  <c r="AE78" i="72"/>
  <c r="AE105" i="72"/>
  <c r="AE113" i="72"/>
  <c r="AE138" i="72"/>
  <c r="AE146" i="72"/>
  <c r="AE155" i="72"/>
  <c r="AE163" i="72"/>
  <c r="AE175" i="72"/>
  <c r="AE192" i="72"/>
  <c r="I24" i="73"/>
  <c r="H21" i="73"/>
  <c r="I22" i="73"/>
  <c r="I35" i="73"/>
  <c r="N33" i="73"/>
  <c r="M33" i="73"/>
  <c r="P52" i="73"/>
  <c r="P48" i="73"/>
  <c r="P49" i="73"/>
  <c r="P51" i="73"/>
  <c r="P46" i="73"/>
  <c r="P42" i="73"/>
  <c r="P43" i="73"/>
  <c r="P44" i="73"/>
  <c r="I17" i="73"/>
  <c r="J18" i="73"/>
  <c r="I21" i="73"/>
  <c r="J22" i="73"/>
  <c r="I25" i="73"/>
  <c r="M25" i="73" s="1"/>
  <c r="I16" i="73"/>
  <c r="J17" i="73"/>
  <c r="I20" i="73"/>
  <c r="J21" i="73"/>
  <c r="P41" i="73" l="1"/>
  <c r="O44" i="73"/>
  <c r="O47" i="73"/>
  <c r="O41" i="73"/>
  <c r="O52" i="73"/>
  <c r="O67" i="66"/>
  <c r="P63" i="66"/>
  <c r="P65" i="66"/>
  <c r="P67" i="66"/>
  <c r="AE59" i="71"/>
  <c r="O58" i="71"/>
  <c r="AE149" i="72"/>
  <c r="AF149" i="72" s="1"/>
  <c r="AE42" i="71"/>
  <c r="AE38" i="71"/>
  <c r="L55" i="69"/>
  <c r="K54" i="69"/>
  <c r="L54" i="69"/>
  <c r="E54" i="69"/>
  <c r="O54" i="69" s="1"/>
  <c r="G57" i="69"/>
  <c r="G55" i="69"/>
  <c r="J54" i="69"/>
  <c r="H54" i="69"/>
  <c r="H57" i="69"/>
  <c r="D55" i="69"/>
  <c r="E55" i="69"/>
  <c r="K55" i="69"/>
  <c r="M57" i="69"/>
  <c r="I57" i="69"/>
  <c r="K57" i="69"/>
  <c r="H55" i="69"/>
  <c r="I55" i="69"/>
  <c r="J55" i="69"/>
  <c r="F57" i="69"/>
  <c r="E57" i="69"/>
  <c r="N57" i="69"/>
  <c r="AE62" i="69"/>
  <c r="AF62" i="69" s="1"/>
  <c r="F24" i="74" s="1"/>
  <c r="M55" i="69"/>
  <c r="N55" i="69"/>
  <c r="L57" i="69"/>
  <c r="J57" i="69"/>
  <c r="AE222" i="69"/>
  <c r="AF222" i="69" s="1"/>
  <c r="F34" i="74" s="1"/>
  <c r="D11" i="65"/>
  <c r="AA9" i="65"/>
  <c r="AX111" i="66"/>
  <c r="AZ111" i="66" s="1"/>
  <c r="F78" i="67" s="1"/>
  <c r="K112" i="66"/>
  <c r="K113" i="66" s="1"/>
  <c r="AY122" i="66"/>
  <c r="AA20" i="66"/>
  <c r="F43" i="67"/>
  <c r="AZ110" i="66"/>
  <c r="F77" i="67" s="1"/>
  <c r="I112" i="66"/>
  <c r="U113" i="66" s="1"/>
  <c r="AE53" i="72"/>
  <c r="AF53" i="72" s="1"/>
  <c r="AE197" i="72"/>
  <c r="AF197" i="72" s="1"/>
  <c r="AE69" i="72"/>
  <c r="AF69" i="72" s="1"/>
  <c r="AE206" i="69"/>
  <c r="AF206" i="69" s="1"/>
  <c r="F33" i="74" s="1"/>
  <c r="AE142" i="69"/>
  <c r="AF142" i="69" s="1"/>
  <c r="F29" i="74" s="1"/>
  <c r="AE190" i="69"/>
  <c r="AF190" i="69" s="1"/>
  <c r="F32" i="74" s="1"/>
  <c r="AE133" i="72"/>
  <c r="AF133" i="72" s="1"/>
  <c r="AE174" i="69"/>
  <c r="AF174" i="69" s="1"/>
  <c r="F31" i="74" s="1"/>
  <c r="AE46" i="69"/>
  <c r="AF46" i="69" s="1"/>
  <c r="F23" i="74" s="1"/>
  <c r="M49" i="73"/>
  <c r="M50" i="73"/>
  <c r="M48" i="73"/>
  <c r="M47" i="73"/>
  <c r="M43" i="73"/>
  <c r="M51" i="73"/>
  <c r="M44" i="73"/>
  <c r="M41" i="73"/>
  <c r="M42" i="73"/>
  <c r="M52" i="73"/>
  <c r="M45" i="73"/>
  <c r="M46" i="73"/>
  <c r="M20" i="73"/>
  <c r="O43" i="73"/>
  <c r="M21" i="73"/>
  <c r="AB81" i="73"/>
  <c r="AF69" i="73"/>
  <c r="O42" i="73"/>
  <c r="O50" i="73"/>
  <c r="O51" i="73"/>
  <c r="M24" i="73"/>
  <c r="AE21" i="72"/>
  <c r="AF21" i="72" s="1"/>
  <c r="AE44" i="71"/>
  <c r="AE40" i="71"/>
  <c r="AE36" i="71"/>
  <c r="AE41" i="71"/>
  <c r="F24" i="67"/>
  <c r="AE181" i="72"/>
  <c r="AF181" i="72" s="1"/>
  <c r="AE39" i="71"/>
  <c r="AE165" i="72"/>
  <c r="AF165" i="72" s="1"/>
  <c r="AE117" i="72"/>
  <c r="AF117" i="72" s="1"/>
  <c r="AC81" i="73"/>
  <c r="O46" i="73"/>
  <c r="O48" i="73"/>
  <c r="Q49" i="73"/>
  <c r="Q50" i="73"/>
  <c r="Q52" i="73"/>
  <c r="Q43" i="73"/>
  <c r="Q47" i="73"/>
  <c r="Q44" i="73"/>
  <c r="Q48" i="73"/>
  <c r="Q45" i="73"/>
  <c r="Q46" i="73"/>
  <c r="Q41" i="73"/>
  <c r="Q51" i="73"/>
  <c r="Q42" i="73"/>
  <c r="M22" i="73"/>
  <c r="AE52" i="71"/>
  <c r="AE43" i="71"/>
  <c r="N50" i="73"/>
  <c r="N51" i="73"/>
  <c r="N49" i="73"/>
  <c r="N44" i="73"/>
  <c r="N52" i="73"/>
  <c r="N45" i="73"/>
  <c r="N41" i="73"/>
  <c r="N42" i="73"/>
  <c r="N48" i="73"/>
  <c r="N43" i="73"/>
  <c r="N46" i="73"/>
  <c r="N47" i="73"/>
  <c r="AF80" i="73"/>
  <c r="F75" i="74" s="1"/>
  <c r="AF78" i="73"/>
  <c r="F73" i="74" s="1"/>
  <c r="AF76" i="73"/>
  <c r="F71" i="74" s="1"/>
  <c r="AF74" i="73"/>
  <c r="F69" i="74" s="1"/>
  <c r="AF72" i="73"/>
  <c r="F67" i="74" s="1"/>
  <c r="AF70" i="73"/>
  <c r="F65" i="74" s="1"/>
  <c r="M18" i="73"/>
  <c r="AE101" i="72"/>
  <c r="AF101" i="72" s="1"/>
  <c r="AE45" i="71"/>
  <c r="AE55" i="71"/>
  <c r="AE35" i="71"/>
  <c r="O52" i="71"/>
  <c r="C98" i="73"/>
  <c r="AF181" i="70"/>
  <c r="C94" i="73"/>
  <c r="AF117" i="70"/>
  <c r="C90" i="73"/>
  <c r="AF53" i="70"/>
  <c r="D62" i="71"/>
  <c r="I62" i="71"/>
  <c r="N62" i="71"/>
  <c r="O61" i="71"/>
  <c r="O57" i="71"/>
  <c r="O53" i="71"/>
  <c r="I113" i="66"/>
  <c r="P112" i="66"/>
  <c r="D112" i="66"/>
  <c r="S10" i="65"/>
  <c r="G10" i="65"/>
  <c r="M71" i="66"/>
  <c r="M67" i="66"/>
  <c r="M63" i="66"/>
  <c r="M72" i="66"/>
  <c r="M64" i="66"/>
  <c r="M70" i="66"/>
  <c r="M62" i="66"/>
  <c r="M68" i="66"/>
  <c r="M69" i="66"/>
  <c r="M65" i="66"/>
  <c r="M61" i="66"/>
  <c r="M66" i="66"/>
  <c r="T11" i="65"/>
  <c r="H11" i="65"/>
  <c r="V112" i="66"/>
  <c r="J112" i="66"/>
  <c r="U10" i="65"/>
  <c r="I10" i="65"/>
  <c r="M38" i="66"/>
  <c r="L12" i="65"/>
  <c r="X12" i="65"/>
  <c r="O69" i="66"/>
  <c r="O61" i="69"/>
  <c r="D25" i="74"/>
  <c r="D40" i="74" s="1"/>
  <c r="D53" i="74" s="1"/>
  <c r="D66" i="74" s="1"/>
  <c r="D79" i="74" s="1"/>
  <c r="D11" i="74"/>
  <c r="AE85" i="72"/>
  <c r="AF85" i="72" s="1"/>
  <c r="AE37" i="72"/>
  <c r="AF37" i="72" s="1"/>
  <c r="AE58" i="71"/>
  <c r="AE54" i="71"/>
  <c r="O60" i="71"/>
  <c r="O56" i="71"/>
  <c r="Y50" i="71"/>
  <c r="C97" i="73"/>
  <c r="AF165" i="70"/>
  <c r="C93" i="73"/>
  <c r="AF101" i="70"/>
  <c r="C89" i="73"/>
  <c r="AF37" i="70"/>
  <c r="O54" i="71"/>
  <c r="C62" i="71"/>
  <c r="O50" i="71"/>
  <c r="H62" i="71"/>
  <c r="M62" i="71"/>
  <c r="M60" i="69"/>
  <c r="I60" i="69"/>
  <c r="E60" i="69"/>
  <c r="J60" i="69"/>
  <c r="D60" i="69"/>
  <c r="F60" i="69"/>
  <c r="N60" i="69"/>
  <c r="H60" i="69"/>
  <c r="C60" i="69"/>
  <c r="K60" i="69"/>
  <c r="L60" i="69"/>
  <c r="G60" i="69"/>
  <c r="Q113" i="66"/>
  <c r="E113" i="66"/>
  <c r="N9" i="65"/>
  <c r="Z10" i="65" s="1"/>
  <c r="O10" i="65"/>
  <c r="C10" i="65"/>
  <c r="O72" i="66"/>
  <c r="AE158" i="69"/>
  <c r="AF158" i="69" s="1"/>
  <c r="F30" i="74" s="1"/>
  <c r="AE126" i="69"/>
  <c r="AF126" i="69" s="1"/>
  <c r="F28" i="74" s="1"/>
  <c r="AE94" i="69"/>
  <c r="AF94" i="69" s="1"/>
  <c r="F26" i="74" s="1"/>
  <c r="O70" i="66"/>
  <c r="M40" i="66"/>
  <c r="S113" i="66"/>
  <c r="G113" i="66"/>
  <c r="R112" i="66"/>
  <c r="F112" i="66"/>
  <c r="Q10" i="65"/>
  <c r="E10" i="65"/>
  <c r="N50" i="69"/>
  <c r="J50" i="69"/>
  <c r="F50" i="69"/>
  <c r="L50" i="69"/>
  <c r="G50" i="69"/>
  <c r="M50" i="69"/>
  <c r="H50" i="69"/>
  <c r="C50" i="69"/>
  <c r="K50" i="69"/>
  <c r="E50" i="69"/>
  <c r="I50" i="69"/>
  <c r="D50" i="69"/>
  <c r="O58" i="69"/>
  <c r="P64" i="66"/>
  <c r="P71" i="66"/>
  <c r="P62" i="66"/>
  <c r="D11" i="67"/>
  <c r="D25" i="67"/>
  <c r="D40" i="67" s="1"/>
  <c r="D53" i="67" s="1"/>
  <c r="D66" i="67" s="1"/>
  <c r="D79" i="67" s="1"/>
  <c r="AE61" i="71"/>
  <c r="AE57" i="71"/>
  <c r="AE34" i="71"/>
  <c r="C96" i="73"/>
  <c r="AF149" i="70"/>
  <c r="C92" i="73"/>
  <c r="AF85" i="70"/>
  <c r="C88" i="73"/>
  <c r="AF21" i="70"/>
  <c r="G62" i="71"/>
  <c r="L62" i="71"/>
  <c r="F62" i="71"/>
  <c r="S50" i="71"/>
  <c r="M56" i="69"/>
  <c r="I56" i="69"/>
  <c r="E56" i="69"/>
  <c r="L56" i="69"/>
  <c r="G56" i="69"/>
  <c r="H56" i="69"/>
  <c r="K56" i="69"/>
  <c r="F56" i="69"/>
  <c r="N56" i="69"/>
  <c r="C56" i="69"/>
  <c r="J56" i="69"/>
  <c r="D56" i="69"/>
  <c r="X112" i="66"/>
  <c r="L112" i="66"/>
  <c r="O65" i="66"/>
  <c r="O62" i="66"/>
  <c r="M36" i="66"/>
  <c r="O68" i="66"/>
  <c r="O66" i="66"/>
  <c r="J10" i="65"/>
  <c r="V10" i="65"/>
  <c r="AE78" i="69"/>
  <c r="AF78" i="69" s="1"/>
  <c r="F25" i="74" s="1"/>
  <c r="O113" i="66"/>
  <c r="C113" i="66"/>
  <c r="O71" i="66"/>
  <c r="O63" i="66"/>
  <c r="M37" i="66"/>
  <c r="F64" i="67"/>
  <c r="AF101" i="66"/>
  <c r="P68" i="66"/>
  <c r="P61" i="66"/>
  <c r="P66" i="66"/>
  <c r="M17" i="73"/>
  <c r="AE60" i="71"/>
  <c r="AE56" i="71"/>
  <c r="AE37" i="71"/>
  <c r="C99" i="73"/>
  <c r="AF197" i="70"/>
  <c r="C95" i="73"/>
  <c r="AF133" i="70"/>
  <c r="C91" i="73"/>
  <c r="AF69" i="70"/>
  <c r="O59" i="71"/>
  <c r="O55" i="71"/>
  <c r="O51" i="71"/>
  <c r="K62" i="71"/>
  <c r="E62" i="71"/>
  <c r="J62" i="71"/>
  <c r="S53" i="71"/>
  <c r="AE53" i="71" s="1"/>
  <c r="S51" i="71"/>
  <c r="AE51" i="71" s="1"/>
  <c r="AD50" i="71"/>
  <c r="M52" i="69"/>
  <c r="I52" i="69"/>
  <c r="E52" i="69"/>
  <c r="J52" i="69"/>
  <c r="D52" i="69"/>
  <c r="K52" i="69"/>
  <c r="F52" i="69"/>
  <c r="N52" i="69"/>
  <c r="H52" i="69"/>
  <c r="C52" i="69"/>
  <c r="L52" i="69"/>
  <c r="G52" i="69"/>
  <c r="Y113" i="66"/>
  <c r="M113" i="66"/>
  <c r="T112" i="66"/>
  <c r="H112" i="66"/>
  <c r="W10" i="65"/>
  <c r="K10" i="65"/>
  <c r="Q71" i="66"/>
  <c r="Q67" i="66"/>
  <c r="Q63" i="66"/>
  <c r="Q64" i="66"/>
  <c r="Q70" i="66"/>
  <c r="Q62" i="66"/>
  <c r="Q72" i="66"/>
  <c r="Q68" i="66"/>
  <c r="Q69" i="66"/>
  <c r="Q65" i="66"/>
  <c r="Q61" i="66"/>
  <c r="Q66" i="66"/>
  <c r="AE110" i="69"/>
  <c r="AF110" i="69" s="1"/>
  <c r="F27" i="74" s="1"/>
  <c r="R10" i="65"/>
  <c r="F10" i="65"/>
  <c r="N111" i="66"/>
  <c r="M41" i="66"/>
  <c r="Y10" i="65"/>
  <c r="M10" i="65"/>
  <c r="M46" i="66"/>
  <c r="P12" i="65"/>
  <c r="D12" i="65"/>
  <c r="O53" i="69"/>
  <c r="O59" i="69"/>
  <c r="O51" i="69"/>
  <c r="P72" i="66"/>
  <c r="P69" i="66"/>
  <c r="R63" i="66" l="1"/>
  <c r="R61" i="66"/>
  <c r="F51" i="67" s="1"/>
  <c r="O57" i="69"/>
  <c r="O55" i="69"/>
  <c r="W113" i="66"/>
  <c r="O56" i="69"/>
  <c r="AE46" i="71"/>
  <c r="AF46" i="71" s="1"/>
  <c r="AG21" i="72" s="1"/>
  <c r="D88" i="73" s="1"/>
  <c r="F77" i="74" s="1"/>
  <c r="K62" i="69"/>
  <c r="L74" i="69" s="1"/>
  <c r="D62" i="69"/>
  <c r="F21" i="74"/>
  <c r="K75" i="71"/>
  <c r="AA75" i="71" s="1"/>
  <c r="G75" i="71"/>
  <c r="W75" i="71" s="1"/>
  <c r="C75" i="71"/>
  <c r="N75" i="71"/>
  <c r="AD75" i="71" s="1"/>
  <c r="J75" i="71"/>
  <c r="Z75" i="71" s="1"/>
  <c r="F75" i="71"/>
  <c r="V75" i="71" s="1"/>
  <c r="M75" i="71"/>
  <c r="AC75" i="71" s="1"/>
  <c r="I75" i="71"/>
  <c r="Y75" i="71" s="1"/>
  <c r="E75" i="71"/>
  <c r="U75" i="71" s="1"/>
  <c r="L75" i="71"/>
  <c r="AB75" i="71" s="1"/>
  <c r="H75" i="71"/>
  <c r="X75" i="71" s="1"/>
  <c r="D75" i="71"/>
  <c r="T75" i="71" s="1"/>
  <c r="D12" i="67"/>
  <c r="D26" i="67"/>
  <c r="D41" i="67" s="1"/>
  <c r="D54" i="67" s="1"/>
  <c r="D67" i="67" s="1"/>
  <c r="D80" i="67" s="1"/>
  <c r="G62" i="69"/>
  <c r="L13" i="65"/>
  <c r="X13" i="65"/>
  <c r="V113" i="66"/>
  <c r="J113" i="66"/>
  <c r="R62" i="66"/>
  <c r="C130" i="66" s="1"/>
  <c r="Y11" i="65"/>
  <c r="M11" i="65"/>
  <c r="M74" i="71"/>
  <c r="AC74" i="71" s="1"/>
  <c r="I74" i="71"/>
  <c r="Y74" i="71" s="1"/>
  <c r="E74" i="71"/>
  <c r="U74" i="71" s="1"/>
  <c r="L74" i="71"/>
  <c r="AB74" i="71" s="1"/>
  <c r="H74" i="71"/>
  <c r="X74" i="71" s="1"/>
  <c r="D74" i="71"/>
  <c r="T74" i="71" s="1"/>
  <c r="K74" i="71"/>
  <c r="AA74" i="71" s="1"/>
  <c r="G74" i="71"/>
  <c r="W74" i="71" s="1"/>
  <c r="C74" i="71"/>
  <c r="N74" i="71"/>
  <c r="AD74" i="71" s="1"/>
  <c r="J74" i="71"/>
  <c r="Z74" i="71" s="1"/>
  <c r="F74" i="71"/>
  <c r="V74" i="71" s="1"/>
  <c r="O114" i="66"/>
  <c r="C114" i="66"/>
  <c r="M48" i="66"/>
  <c r="C62" i="69"/>
  <c r="O50" i="69"/>
  <c r="D13" i="65"/>
  <c r="P13" i="65"/>
  <c r="W11" i="65"/>
  <c r="K11" i="65"/>
  <c r="Y114" i="66"/>
  <c r="M114" i="66"/>
  <c r="O52" i="69"/>
  <c r="F41" i="74"/>
  <c r="F49" i="74"/>
  <c r="V11" i="65"/>
  <c r="J11" i="65"/>
  <c r="AE50" i="71"/>
  <c r="AE62" i="71" s="1"/>
  <c r="AF62" i="71" s="1"/>
  <c r="AG37" i="72" s="1"/>
  <c r="D89" i="73" s="1"/>
  <c r="I62" i="69"/>
  <c r="H62" i="69"/>
  <c r="F62" i="69"/>
  <c r="AA10" i="65"/>
  <c r="O60" i="69"/>
  <c r="N66" i="71"/>
  <c r="J66" i="71"/>
  <c r="F66" i="71"/>
  <c r="M66" i="71"/>
  <c r="I66" i="71"/>
  <c r="E66" i="71"/>
  <c r="L66" i="71"/>
  <c r="H66" i="71"/>
  <c r="D66" i="71"/>
  <c r="K66" i="71"/>
  <c r="G66" i="71"/>
  <c r="C66" i="71"/>
  <c r="U11" i="65"/>
  <c r="I11" i="65"/>
  <c r="W114" i="66"/>
  <c r="K114" i="66"/>
  <c r="R69" i="66"/>
  <c r="R64" i="66"/>
  <c r="R71" i="66"/>
  <c r="F61" i="67" s="1"/>
  <c r="P113" i="66"/>
  <c r="D113" i="66"/>
  <c r="M72" i="71"/>
  <c r="AC72" i="71" s="1"/>
  <c r="I72" i="71"/>
  <c r="Y72" i="71" s="1"/>
  <c r="E72" i="71"/>
  <c r="U72" i="71" s="1"/>
  <c r="L72" i="71"/>
  <c r="AB72" i="71" s="1"/>
  <c r="H72" i="71"/>
  <c r="X72" i="71" s="1"/>
  <c r="D72" i="71"/>
  <c r="T72" i="71" s="1"/>
  <c r="K72" i="71"/>
  <c r="AA72" i="71" s="1"/>
  <c r="G72" i="71"/>
  <c r="W72" i="71" s="1"/>
  <c r="C72" i="71"/>
  <c r="N72" i="71"/>
  <c r="AD72" i="71" s="1"/>
  <c r="J72" i="71"/>
  <c r="Z72" i="71" s="1"/>
  <c r="F72" i="71"/>
  <c r="V72" i="71" s="1"/>
  <c r="M28" i="73"/>
  <c r="R42" i="73"/>
  <c r="F52" i="74" s="1"/>
  <c r="R43" i="73"/>
  <c r="F53" i="74" s="1"/>
  <c r="R49" i="73"/>
  <c r="F59" i="74" s="1"/>
  <c r="T113" i="66"/>
  <c r="H113" i="66"/>
  <c r="M68" i="71"/>
  <c r="AC68" i="71" s="1"/>
  <c r="I68" i="71"/>
  <c r="Y68" i="71" s="1"/>
  <c r="E68" i="71"/>
  <c r="U68" i="71" s="1"/>
  <c r="L68" i="71"/>
  <c r="AB68" i="71" s="1"/>
  <c r="H68" i="71"/>
  <c r="X68" i="71" s="1"/>
  <c r="D68" i="71"/>
  <c r="T68" i="71" s="1"/>
  <c r="K68" i="71"/>
  <c r="AA68" i="71" s="1"/>
  <c r="G68" i="71"/>
  <c r="W68" i="71" s="1"/>
  <c r="C68" i="71"/>
  <c r="N68" i="71"/>
  <c r="AD68" i="71" s="1"/>
  <c r="J68" i="71"/>
  <c r="Z68" i="71" s="1"/>
  <c r="F68" i="71"/>
  <c r="V68" i="71" s="1"/>
  <c r="F45" i="74"/>
  <c r="X113" i="66"/>
  <c r="L113" i="66"/>
  <c r="G74" i="69"/>
  <c r="N62" i="69"/>
  <c r="K71" i="71"/>
  <c r="AA71" i="71" s="1"/>
  <c r="G71" i="71"/>
  <c r="W71" i="71" s="1"/>
  <c r="C71" i="71"/>
  <c r="N71" i="71"/>
  <c r="AD71" i="71" s="1"/>
  <c r="J71" i="71"/>
  <c r="Z71" i="71" s="1"/>
  <c r="F71" i="71"/>
  <c r="V71" i="71" s="1"/>
  <c r="M71" i="71"/>
  <c r="AC71" i="71" s="1"/>
  <c r="I71" i="71"/>
  <c r="Y71" i="71" s="1"/>
  <c r="E71" i="71"/>
  <c r="U71" i="71" s="1"/>
  <c r="L71" i="71"/>
  <c r="AB71" i="71" s="1"/>
  <c r="H71" i="71"/>
  <c r="X71" i="71" s="1"/>
  <c r="D71" i="71"/>
  <c r="T71" i="71" s="1"/>
  <c r="T12" i="65"/>
  <c r="H12" i="65"/>
  <c r="U114" i="66"/>
  <c r="I114" i="66"/>
  <c r="R11" i="65"/>
  <c r="F11" i="65"/>
  <c r="M70" i="71"/>
  <c r="AC70" i="71" s="1"/>
  <c r="I70" i="71"/>
  <c r="Y70" i="71" s="1"/>
  <c r="E70" i="71"/>
  <c r="U70" i="71" s="1"/>
  <c r="L70" i="71"/>
  <c r="AB70" i="71" s="1"/>
  <c r="H70" i="71"/>
  <c r="X70" i="71" s="1"/>
  <c r="D70" i="71"/>
  <c r="T70" i="71" s="1"/>
  <c r="K70" i="71"/>
  <c r="AA70" i="71" s="1"/>
  <c r="G70" i="71"/>
  <c r="W70" i="71" s="1"/>
  <c r="C70" i="71"/>
  <c r="N70" i="71"/>
  <c r="AD70" i="71" s="1"/>
  <c r="J70" i="71"/>
  <c r="Z70" i="71" s="1"/>
  <c r="F70" i="71"/>
  <c r="V70" i="71" s="1"/>
  <c r="K67" i="69"/>
  <c r="G67" i="69"/>
  <c r="C67" i="69"/>
  <c r="N67" i="69"/>
  <c r="J67" i="69"/>
  <c r="F67" i="69"/>
  <c r="H67" i="69"/>
  <c r="I67" i="69"/>
  <c r="M67" i="69"/>
  <c r="E67" i="69"/>
  <c r="L67" i="69"/>
  <c r="D67" i="69"/>
  <c r="K73" i="71"/>
  <c r="AA73" i="71" s="1"/>
  <c r="G73" i="71"/>
  <c r="W73" i="71" s="1"/>
  <c r="C73" i="71"/>
  <c r="N73" i="71"/>
  <c r="AD73" i="71" s="1"/>
  <c r="J73" i="71"/>
  <c r="Z73" i="71" s="1"/>
  <c r="F73" i="71"/>
  <c r="V73" i="71" s="1"/>
  <c r="M73" i="71"/>
  <c r="AC73" i="71" s="1"/>
  <c r="I73" i="71"/>
  <c r="Y73" i="71" s="1"/>
  <c r="E73" i="71"/>
  <c r="U73" i="71" s="1"/>
  <c r="L73" i="71"/>
  <c r="AB73" i="71" s="1"/>
  <c r="H73" i="71"/>
  <c r="X73" i="71" s="1"/>
  <c r="D73" i="71"/>
  <c r="T73" i="71" s="1"/>
  <c r="N112" i="66"/>
  <c r="K69" i="71"/>
  <c r="AA69" i="71" s="1"/>
  <c r="G69" i="71"/>
  <c r="W69" i="71" s="1"/>
  <c r="C69" i="71"/>
  <c r="N69" i="71"/>
  <c r="AD69" i="71" s="1"/>
  <c r="J69" i="71"/>
  <c r="Z69" i="71" s="1"/>
  <c r="F69" i="71"/>
  <c r="V69" i="71" s="1"/>
  <c r="M69" i="71"/>
  <c r="AC69" i="71" s="1"/>
  <c r="I69" i="71"/>
  <c r="Y69" i="71" s="1"/>
  <c r="E69" i="71"/>
  <c r="U69" i="71" s="1"/>
  <c r="L69" i="71"/>
  <c r="AB69" i="71" s="1"/>
  <c r="H69" i="71"/>
  <c r="X69" i="71" s="1"/>
  <c r="D69" i="71"/>
  <c r="T69" i="71" s="1"/>
  <c r="C100" i="73"/>
  <c r="F38" i="74"/>
  <c r="F46" i="74"/>
  <c r="E62" i="69"/>
  <c r="M62" i="69"/>
  <c r="J62" i="69"/>
  <c r="R113" i="66"/>
  <c r="F113" i="66"/>
  <c r="M76" i="71"/>
  <c r="AC76" i="71" s="1"/>
  <c r="I76" i="71"/>
  <c r="Y76" i="71" s="1"/>
  <c r="E76" i="71"/>
  <c r="U76" i="71" s="1"/>
  <c r="L76" i="71"/>
  <c r="AB76" i="71" s="1"/>
  <c r="H76" i="71"/>
  <c r="X76" i="71" s="1"/>
  <c r="D76" i="71"/>
  <c r="T76" i="71" s="1"/>
  <c r="K76" i="71"/>
  <c r="AA76" i="71" s="1"/>
  <c r="G76" i="71"/>
  <c r="W76" i="71" s="1"/>
  <c r="C76" i="71"/>
  <c r="N76" i="71"/>
  <c r="AD76" i="71" s="1"/>
  <c r="J76" i="71"/>
  <c r="Z76" i="71" s="1"/>
  <c r="F76" i="71"/>
  <c r="V76" i="71" s="1"/>
  <c r="F43" i="74"/>
  <c r="R66" i="66"/>
  <c r="F56" i="67" s="1"/>
  <c r="R68" i="66"/>
  <c r="R72" i="66"/>
  <c r="S11" i="65"/>
  <c r="G11" i="65"/>
  <c r="AX112" i="66"/>
  <c r="K67" i="71"/>
  <c r="AA67" i="71" s="1"/>
  <c r="G67" i="71"/>
  <c r="W67" i="71" s="1"/>
  <c r="C67" i="71"/>
  <c r="N67" i="71"/>
  <c r="AD67" i="71" s="1"/>
  <c r="J67" i="71"/>
  <c r="Z67" i="71" s="1"/>
  <c r="F67" i="71"/>
  <c r="V67" i="71" s="1"/>
  <c r="M67" i="71"/>
  <c r="AC67" i="71" s="1"/>
  <c r="I67" i="71"/>
  <c r="Y67" i="71" s="1"/>
  <c r="E67" i="71"/>
  <c r="U67" i="71" s="1"/>
  <c r="L67" i="71"/>
  <c r="AB67" i="71" s="1"/>
  <c r="H67" i="71"/>
  <c r="X67" i="71" s="1"/>
  <c r="D67" i="71"/>
  <c r="T67" i="71" s="1"/>
  <c r="F44" i="74"/>
  <c r="R46" i="73"/>
  <c r="R41" i="73"/>
  <c r="R47" i="73"/>
  <c r="F57" i="74" s="1"/>
  <c r="R45" i="73"/>
  <c r="F55" i="74" s="1"/>
  <c r="R44" i="73"/>
  <c r="F54" i="74" s="1"/>
  <c r="R48" i="73"/>
  <c r="F58" i="74" s="1"/>
  <c r="F42" i="74"/>
  <c r="L62" i="69"/>
  <c r="Q11" i="65"/>
  <c r="E11" i="65"/>
  <c r="S114" i="66"/>
  <c r="G114" i="66"/>
  <c r="O11" i="65"/>
  <c r="C11" i="65"/>
  <c r="N10" i="65"/>
  <c r="Z11" i="65" s="1"/>
  <c r="Q114" i="66"/>
  <c r="E114" i="66"/>
  <c r="F39" i="74"/>
  <c r="F47" i="74"/>
  <c r="D12" i="74"/>
  <c r="D26" i="74"/>
  <c r="D41" i="74" s="1"/>
  <c r="D54" i="74" s="1"/>
  <c r="D67" i="74" s="1"/>
  <c r="D80" i="74" s="1"/>
  <c r="F53" i="67"/>
  <c r="R65" i="66"/>
  <c r="F55" i="67" s="1"/>
  <c r="R70" i="66"/>
  <c r="R67" i="66"/>
  <c r="K77" i="71"/>
  <c r="AA77" i="71" s="1"/>
  <c r="G77" i="71"/>
  <c r="W77" i="71" s="1"/>
  <c r="C77" i="71"/>
  <c r="N77" i="71"/>
  <c r="AD77" i="71" s="1"/>
  <c r="J77" i="71"/>
  <c r="Z77" i="71" s="1"/>
  <c r="F77" i="71"/>
  <c r="V77" i="71" s="1"/>
  <c r="M77" i="71"/>
  <c r="AC77" i="71" s="1"/>
  <c r="I77" i="71"/>
  <c r="Y77" i="71" s="1"/>
  <c r="E77" i="71"/>
  <c r="U77" i="71" s="1"/>
  <c r="L77" i="71"/>
  <c r="AB77" i="71" s="1"/>
  <c r="H77" i="71"/>
  <c r="X77" i="71" s="1"/>
  <c r="D77" i="71"/>
  <c r="T77" i="71" s="1"/>
  <c r="F40" i="74"/>
  <c r="F48" i="74"/>
  <c r="AF81" i="73"/>
  <c r="F64" i="74"/>
  <c r="R52" i="73"/>
  <c r="F62" i="74" s="1"/>
  <c r="R51" i="73"/>
  <c r="F61" i="74" s="1"/>
  <c r="R50" i="73"/>
  <c r="F60" i="74" s="1"/>
  <c r="C129" i="66" l="1"/>
  <c r="F52" i="67"/>
  <c r="F9" i="67" s="1"/>
  <c r="E75" i="64" s="1"/>
  <c r="N74" i="69"/>
  <c r="E74" i="69"/>
  <c r="C74" i="69"/>
  <c r="D74" i="69"/>
  <c r="I74" i="69"/>
  <c r="K74" i="69"/>
  <c r="H74" i="69"/>
  <c r="M74" i="69"/>
  <c r="J74" i="69"/>
  <c r="F74" i="69"/>
  <c r="AA11" i="65"/>
  <c r="F26" i="67" s="1"/>
  <c r="AX113" i="66"/>
  <c r="AZ113" i="66" s="1"/>
  <c r="F80" i="67" s="1"/>
  <c r="E88" i="73"/>
  <c r="F78" i="74"/>
  <c r="F9" i="74" s="1"/>
  <c r="E45" i="68" s="1"/>
  <c r="E89" i="73"/>
  <c r="E115" i="66"/>
  <c r="Q115" i="66"/>
  <c r="Q12" i="65"/>
  <c r="E12" i="65"/>
  <c r="F58" i="67"/>
  <c r="O76" i="71"/>
  <c r="S76" i="71"/>
  <c r="AE76" i="71" s="1"/>
  <c r="M68" i="69"/>
  <c r="I68" i="69"/>
  <c r="E68" i="69"/>
  <c r="L68" i="69"/>
  <c r="H68" i="69"/>
  <c r="D68" i="69"/>
  <c r="J68" i="69"/>
  <c r="G68" i="69"/>
  <c r="C68" i="69"/>
  <c r="N68" i="69"/>
  <c r="F68" i="69"/>
  <c r="K68" i="69"/>
  <c r="O73" i="71"/>
  <c r="S73" i="71"/>
  <c r="AE73" i="71" s="1"/>
  <c r="I115" i="66"/>
  <c r="U115" i="66"/>
  <c r="K77" i="69"/>
  <c r="G77" i="69"/>
  <c r="C77" i="69"/>
  <c r="N77" i="69"/>
  <c r="J77" i="69"/>
  <c r="F77" i="69"/>
  <c r="L77" i="69"/>
  <c r="D77" i="69"/>
  <c r="I77" i="69"/>
  <c r="E77" i="69"/>
  <c r="H77" i="69"/>
  <c r="M77" i="69"/>
  <c r="O68" i="71"/>
  <c r="S68" i="71"/>
  <c r="AE68" i="71" s="1"/>
  <c r="Y115" i="66"/>
  <c r="M115" i="66"/>
  <c r="O115" i="66"/>
  <c r="C115" i="66"/>
  <c r="F57" i="67"/>
  <c r="F56" i="74"/>
  <c r="O67" i="71"/>
  <c r="S67" i="71"/>
  <c r="AE67" i="71" s="1"/>
  <c r="S12" i="65"/>
  <c r="G12" i="65"/>
  <c r="O70" i="71"/>
  <c r="S70" i="71"/>
  <c r="AE70" i="71" s="1"/>
  <c r="O71" i="71"/>
  <c r="S71" i="71"/>
  <c r="AE71" i="71" s="1"/>
  <c r="L114" i="66"/>
  <c r="X114" i="66"/>
  <c r="T114" i="66"/>
  <c r="H114" i="66"/>
  <c r="P114" i="66"/>
  <c r="D114" i="66"/>
  <c r="F59" i="67"/>
  <c r="D78" i="71"/>
  <c r="T66" i="71"/>
  <c r="I78" i="71"/>
  <c r="Y66" i="71"/>
  <c r="N78" i="71"/>
  <c r="AD66" i="71"/>
  <c r="K69" i="69"/>
  <c r="G69" i="69"/>
  <c r="C69" i="69"/>
  <c r="N69" i="69"/>
  <c r="J69" i="69"/>
  <c r="F69" i="69"/>
  <c r="L69" i="69"/>
  <c r="D69" i="69"/>
  <c r="I69" i="69"/>
  <c r="E69" i="69"/>
  <c r="H69" i="69"/>
  <c r="M69" i="69"/>
  <c r="V12" i="65"/>
  <c r="J12" i="65"/>
  <c r="P14" i="65"/>
  <c r="D14" i="65"/>
  <c r="O74" i="71"/>
  <c r="S74" i="71"/>
  <c r="AE74" i="71" s="1"/>
  <c r="X14" i="65"/>
  <c r="L14" i="65"/>
  <c r="D13" i="67"/>
  <c r="D27" i="67"/>
  <c r="D42" i="67" s="1"/>
  <c r="D55" i="67" s="1"/>
  <c r="D68" i="67" s="1"/>
  <c r="D81" i="67" s="1"/>
  <c r="AZ112" i="66"/>
  <c r="R114" i="66"/>
  <c r="F114" i="66"/>
  <c r="O72" i="71"/>
  <c r="S72" i="71"/>
  <c r="AE72" i="71" s="1"/>
  <c r="F54" i="67"/>
  <c r="C132" i="66"/>
  <c r="U12" i="65"/>
  <c r="I12" i="65"/>
  <c r="K78" i="71"/>
  <c r="AA66" i="71"/>
  <c r="E78" i="71"/>
  <c r="U66" i="71"/>
  <c r="J78" i="71"/>
  <c r="Z66" i="71"/>
  <c r="O77" i="71"/>
  <c r="S77" i="71"/>
  <c r="AE77" i="71" s="1"/>
  <c r="F60" i="67"/>
  <c r="S115" i="66"/>
  <c r="G115" i="66"/>
  <c r="K75" i="69"/>
  <c r="G75" i="69"/>
  <c r="C75" i="69"/>
  <c r="N75" i="69"/>
  <c r="J75" i="69"/>
  <c r="F75" i="69"/>
  <c r="H75" i="69"/>
  <c r="M75" i="69"/>
  <c r="E75" i="69"/>
  <c r="L75" i="69"/>
  <c r="D75" i="69"/>
  <c r="I75" i="69"/>
  <c r="R73" i="66"/>
  <c r="K73" i="69"/>
  <c r="G73" i="69"/>
  <c r="C73" i="69"/>
  <c r="N73" i="69"/>
  <c r="J73" i="69"/>
  <c r="F73" i="69"/>
  <c r="L73" i="69"/>
  <c r="D73" i="69"/>
  <c r="E73" i="69"/>
  <c r="I73" i="69"/>
  <c r="M73" i="69"/>
  <c r="H73" i="69"/>
  <c r="R12" i="65"/>
  <c r="F12" i="65"/>
  <c r="T13" i="65"/>
  <c r="H13" i="65"/>
  <c r="W115" i="66"/>
  <c r="K115" i="66"/>
  <c r="C78" i="71"/>
  <c r="O66" i="71"/>
  <c r="S66" i="71"/>
  <c r="H78" i="71"/>
  <c r="X66" i="71"/>
  <c r="M78" i="71"/>
  <c r="AC66" i="71"/>
  <c r="K71" i="69"/>
  <c r="G71" i="69"/>
  <c r="C71" i="69"/>
  <c r="N71" i="69"/>
  <c r="J71" i="69"/>
  <c r="F71" i="69"/>
  <c r="H71" i="69"/>
  <c r="I71" i="69"/>
  <c r="M71" i="69"/>
  <c r="E71" i="69"/>
  <c r="L71" i="69"/>
  <c r="D71" i="69"/>
  <c r="W12" i="65"/>
  <c r="K12" i="65"/>
  <c r="F8" i="67"/>
  <c r="Y12" i="65"/>
  <c r="M12" i="65"/>
  <c r="V114" i="66"/>
  <c r="J114" i="66"/>
  <c r="D27" i="74"/>
  <c r="D42" i="74" s="1"/>
  <c r="D55" i="74" s="1"/>
  <c r="D68" i="74" s="1"/>
  <c r="D81" i="74" s="1"/>
  <c r="D13" i="74"/>
  <c r="N11" i="65"/>
  <c r="Z12" i="65" s="1"/>
  <c r="O12" i="65"/>
  <c r="C12" i="65"/>
  <c r="R53" i="73"/>
  <c r="F51" i="74"/>
  <c r="F8" i="74" s="1"/>
  <c r="F62" i="67"/>
  <c r="M76" i="69"/>
  <c r="I76" i="69"/>
  <c r="E76" i="69"/>
  <c r="L76" i="69"/>
  <c r="H76" i="69"/>
  <c r="D76" i="69"/>
  <c r="J76" i="69"/>
  <c r="G76" i="69"/>
  <c r="C76" i="69"/>
  <c r="N76" i="69"/>
  <c r="F76" i="69"/>
  <c r="K76" i="69"/>
  <c r="O69" i="71"/>
  <c r="S69" i="71"/>
  <c r="AE69" i="71" s="1"/>
  <c r="O67" i="69"/>
  <c r="G78" i="71"/>
  <c r="W66" i="71"/>
  <c r="L78" i="71"/>
  <c r="AB66" i="71"/>
  <c r="F78" i="71"/>
  <c r="V66" i="71"/>
  <c r="F25" i="67"/>
  <c r="M72" i="69"/>
  <c r="I72" i="69"/>
  <c r="E72" i="69"/>
  <c r="L72" i="69"/>
  <c r="H72" i="69"/>
  <c r="D72" i="69"/>
  <c r="J72" i="69"/>
  <c r="G72" i="69"/>
  <c r="C72" i="69"/>
  <c r="N72" i="69"/>
  <c r="F72" i="69"/>
  <c r="K72" i="69"/>
  <c r="N66" i="69"/>
  <c r="J66" i="69"/>
  <c r="F66" i="69"/>
  <c r="M66" i="69"/>
  <c r="I66" i="69"/>
  <c r="E66" i="69"/>
  <c r="G66" i="69"/>
  <c r="H66" i="69"/>
  <c r="L66" i="69"/>
  <c r="D66" i="69"/>
  <c r="K66" i="69"/>
  <c r="C66" i="69"/>
  <c r="N113" i="66"/>
  <c r="M70" i="69"/>
  <c r="I70" i="69"/>
  <c r="E70" i="69"/>
  <c r="L70" i="69"/>
  <c r="H70" i="69"/>
  <c r="D70" i="69"/>
  <c r="N70" i="69"/>
  <c r="F70" i="69"/>
  <c r="K70" i="69"/>
  <c r="C70" i="69"/>
  <c r="J70" i="69"/>
  <c r="G70" i="69"/>
  <c r="O75" i="71"/>
  <c r="S75" i="71"/>
  <c r="AE75" i="71" s="1"/>
  <c r="O74" i="69" l="1"/>
  <c r="F11" i="67"/>
  <c r="E77" i="64" s="1"/>
  <c r="AX114" i="66"/>
  <c r="AZ114" i="66" s="1"/>
  <c r="F81" i="67" s="1"/>
  <c r="N114" i="66"/>
  <c r="I78" i="69"/>
  <c r="I88" i="69" s="1"/>
  <c r="O76" i="69"/>
  <c r="N78" i="69"/>
  <c r="L78" i="69"/>
  <c r="M92" i="71"/>
  <c r="AC92" i="71" s="1"/>
  <c r="I92" i="71"/>
  <c r="Y92" i="71" s="1"/>
  <c r="E92" i="71"/>
  <c r="U92" i="71" s="1"/>
  <c r="L92" i="71"/>
  <c r="AB92" i="71" s="1"/>
  <c r="H92" i="71"/>
  <c r="X92" i="71" s="1"/>
  <c r="D92" i="71"/>
  <c r="T92" i="71" s="1"/>
  <c r="K92" i="71"/>
  <c r="AA92" i="71" s="1"/>
  <c r="G92" i="71"/>
  <c r="W92" i="71" s="1"/>
  <c r="C92" i="71"/>
  <c r="N92" i="71"/>
  <c r="AD92" i="71" s="1"/>
  <c r="J92" i="71"/>
  <c r="Z92" i="71" s="1"/>
  <c r="F92" i="71"/>
  <c r="V92" i="71" s="1"/>
  <c r="M90" i="71"/>
  <c r="AC90" i="71" s="1"/>
  <c r="I90" i="71"/>
  <c r="Y90" i="71" s="1"/>
  <c r="E90" i="71"/>
  <c r="U90" i="71" s="1"/>
  <c r="L90" i="71"/>
  <c r="AB90" i="71" s="1"/>
  <c r="H90" i="71"/>
  <c r="X90" i="71" s="1"/>
  <c r="D90" i="71"/>
  <c r="T90" i="71" s="1"/>
  <c r="K90" i="71"/>
  <c r="AA90" i="71" s="1"/>
  <c r="G90" i="71"/>
  <c r="W90" i="71" s="1"/>
  <c r="C90" i="71"/>
  <c r="N90" i="71"/>
  <c r="AD90" i="71" s="1"/>
  <c r="J90" i="71"/>
  <c r="Z90" i="71" s="1"/>
  <c r="F90" i="71"/>
  <c r="V90" i="71" s="1"/>
  <c r="H78" i="69"/>
  <c r="O13" i="65"/>
  <c r="C13" i="65"/>
  <c r="N12" i="65"/>
  <c r="Z13" i="65" s="1"/>
  <c r="Y13" i="65"/>
  <c r="M13" i="65"/>
  <c r="K93" i="69"/>
  <c r="G93" i="69"/>
  <c r="C93" i="69"/>
  <c r="N93" i="69"/>
  <c r="J93" i="69"/>
  <c r="F93" i="69"/>
  <c r="M93" i="69"/>
  <c r="I93" i="69"/>
  <c r="E93" i="69"/>
  <c r="L93" i="69"/>
  <c r="H93" i="69"/>
  <c r="D93" i="69"/>
  <c r="O71" i="69"/>
  <c r="H14" i="65"/>
  <c r="T14" i="65"/>
  <c r="O75" i="69"/>
  <c r="K89" i="71"/>
  <c r="AA89" i="71" s="1"/>
  <c r="G89" i="71"/>
  <c r="W89" i="71" s="1"/>
  <c r="C89" i="71"/>
  <c r="N89" i="71"/>
  <c r="AD89" i="71" s="1"/>
  <c r="J89" i="71"/>
  <c r="Z89" i="71" s="1"/>
  <c r="F89" i="71"/>
  <c r="V89" i="71" s="1"/>
  <c r="M89" i="71"/>
  <c r="AC89" i="71" s="1"/>
  <c r="I89" i="71"/>
  <c r="Y89" i="71" s="1"/>
  <c r="E89" i="71"/>
  <c r="U89" i="71" s="1"/>
  <c r="L89" i="71"/>
  <c r="AB89" i="71" s="1"/>
  <c r="H89" i="71"/>
  <c r="X89" i="71" s="1"/>
  <c r="D89" i="71"/>
  <c r="T89" i="71" s="1"/>
  <c r="P115" i="66"/>
  <c r="D115" i="66"/>
  <c r="Q13" i="65"/>
  <c r="E13" i="65"/>
  <c r="O66" i="69"/>
  <c r="C78" i="69"/>
  <c r="M78" i="69"/>
  <c r="O72" i="69"/>
  <c r="K85" i="71"/>
  <c r="AA85" i="71" s="1"/>
  <c r="G85" i="71"/>
  <c r="W85" i="71" s="1"/>
  <c r="C85" i="71"/>
  <c r="N85" i="71"/>
  <c r="AD85" i="71" s="1"/>
  <c r="J85" i="71"/>
  <c r="Z85" i="71" s="1"/>
  <c r="F85" i="71"/>
  <c r="V85" i="71" s="1"/>
  <c r="M85" i="71"/>
  <c r="AC85" i="71" s="1"/>
  <c r="I85" i="71"/>
  <c r="Y85" i="71" s="1"/>
  <c r="E85" i="71"/>
  <c r="U85" i="71" s="1"/>
  <c r="L85" i="71"/>
  <c r="AB85" i="71" s="1"/>
  <c r="H85" i="71"/>
  <c r="X85" i="71" s="1"/>
  <c r="D85" i="71"/>
  <c r="T85" i="71" s="1"/>
  <c r="M86" i="71"/>
  <c r="AC86" i="71" s="1"/>
  <c r="I86" i="71"/>
  <c r="Y86" i="71" s="1"/>
  <c r="E86" i="71"/>
  <c r="U86" i="71" s="1"/>
  <c r="L86" i="71"/>
  <c r="AB86" i="71" s="1"/>
  <c r="H86" i="71"/>
  <c r="X86" i="71" s="1"/>
  <c r="D86" i="71"/>
  <c r="T86" i="71" s="1"/>
  <c r="K86" i="71"/>
  <c r="AA86" i="71" s="1"/>
  <c r="G86" i="71"/>
  <c r="W86" i="71" s="1"/>
  <c r="C86" i="71"/>
  <c r="N86" i="71"/>
  <c r="AD86" i="71" s="1"/>
  <c r="J86" i="71"/>
  <c r="Z86" i="71" s="1"/>
  <c r="F86" i="71"/>
  <c r="V86" i="71" s="1"/>
  <c r="D14" i="74"/>
  <c r="D28" i="74"/>
  <c r="D43" i="74" s="1"/>
  <c r="D56" i="74" s="1"/>
  <c r="D69" i="74" s="1"/>
  <c r="D82" i="74" s="1"/>
  <c r="W13" i="65"/>
  <c r="K13" i="65"/>
  <c r="N82" i="71"/>
  <c r="J82" i="71"/>
  <c r="F82" i="71"/>
  <c r="M82" i="71"/>
  <c r="I82" i="71"/>
  <c r="E82" i="71"/>
  <c r="L82" i="71"/>
  <c r="H82" i="71"/>
  <c r="D82" i="71"/>
  <c r="K82" i="71"/>
  <c r="G82" i="71"/>
  <c r="C82" i="71"/>
  <c r="O73" i="69"/>
  <c r="U13" i="65"/>
  <c r="I13" i="65"/>
  <c r="K87" i="71"/>
  <c r="AA87" i="71" s="1"/>
  <c r="G87" i="71"/>
  <c r="W87" i="71" s="1"/>
  <c r="C87" i="71"/>
  <c r="N87" i="71"/>
  <c r="AD87" i="71" s="1"/>
  <c r="J87" i="71"/>
  <c r="Z87" i="71" s="1"/>
  <c r="F87" i="71"/>
  <c r="V87" i="71" s="1"/>
  <c r="M87" i="71"/>
  <c r="AC87" i="71" s="1"/>
  <c r="I87" i="71"/>
  <c r="Y87" i="71" s="1"/>
  <c r="E87" i="71"/>
  <c r="U87" i="71" s="1"/>
  <c r="L87" i="71"/>
  <c r="AB87" i="71" s="1"/>
  <c r="H87" i="71"/>
  <c r="X87" i="71" s="1"/>
  <c r="D87" i="71"/>
  <c r="T87" i="71" s="1"/>
  <c r="W116" i="66"/>
  <c r="K116" i="66"/>
  <c r="R13" i="65"/>
  <c r="F13" i="65"/>
  <c r="M84" i="71"/>
  <c r="AC84" i="71" s="1"/>
  <c r="I84" i="71"/>
  <c r="Y84" i="71" s="1"/>
  <c r="E84" i="71"/>
  <c r="U84" i="71" s="1"/>
  <c r="L84" i="71"/>
  <c r="AB84" i="71" s="1"/>
  <c r="H84" i="71"/>
  <c r="X84" i="71" s="1"/>
  <c r="D84" i="71"/>
  <c r="T84" i="71" s="1"/>
  <c r="K84" i="71"/>
  <c r="AA84" i="71" s="1"/>
  <c r="G84" i="71"/>
  <c r="W84" i="71" s="1"/>
  <c r="C84" i="71"/>
  <c r="N84" i="71"/>
  <c r="AD84" i="71" s="1"/>
  <c r="J84" i="71"/>
  <c r="Z84" i="71" s="1"/>
  <c r="F84" i="71"/>
  <c r="V84" i="71" s="1"/>
  <c r="F79" i="67"/>
  <c r="F10" i="67" s="1"/>
  <c r="E76" i="64" s="1"/>
  <c r="C131" i="66"/>
  <c r="X15" i="65"/>
  <c r="L15" i="65"/>
  <c r="J13" i="65"/>
  <c r="V13" i="65"/>
  <c r="T115" i="66"/>
  <c r="H115" i="66"/>
  <c r="D28" i="67"/>
  <c r="D43" i="67" s="1"/>
  <c r="D56" i="67" s="1"/>
  <c r="D69" i="67" s="1"/>
  <c r="D82" i="67" s="1"/>
  <c r="D14" i="67"/>
  <c r="O69" i="69"/>
  <c r="K93" i="71"/>
  <c r="AA93" i="71" s="1"/>
  <c r="G93" i="71"/>
  <c r="W93" i="71" s="1"/>
  <c r="C93" i="71"/>
  <c r="N93" i="71"/>
  <c r="AD93" i="71" s="1"/>
  <c r="J93" i="71"/>
  <c r="Z93" i="71" s="1"/>
  <c r="F93" i="71"/>
  <c r="V93" i="71" s="1"/>
  <c r="M93" i="71"/>
  <c r="AC93" i="71" s="1"/>
  <c r="I93" i="71"/>
  <c r="Y93" i="71" s="1"/>
  <c r="E93" i="71"/>
  <c r="U93" i="71" s="1"/>
  <c r="L93" i="71"/>
  <c r="AB93" i="71" s="1"/>
  <c r="H93" i="71"/>
  <c r="X93" i="71" s="1"/>
  <c r="D93" i="71"/>
  <c r="T93" i="71" s="1"/>
  <c r="K83" i="71"/>
  <c r="AA83" i="71" s="1"/>
  <c r="G83" i="71"/>
  <c r="W83" i="71" s="1"/>
  <c r="C83" i="71"/>
  <c r="N83" i="71"/>
  <c r="AD83" i="71" s="1"/>
  <c r="J83" i="71"/>
  <c r="Z83" i="71" s="1"/>
  <c r="F83" i="71"/>
  <c r="V83" i="71" s="1"/>
  <c r="M83" i="71"/>
  <c r="AC83" i="71" s="1"/>
  <c r="I83" i="71"/>
  <c r="Y83" i="71" s="1"/>
  <c r="E83" i="71"/>
  <c r="U83" i="71" s="1"/>
  <c r="L83" i="71"/>
  <c r="AB83" i="71" s="1"/>
  <c r="H83" i="71"/>
  <c r="X83" i="71" s="1"/>
  <c r="D83" i="71"/>
  <c r="T83" i="71" s="1"/>
  <c r="X115" i="66"/>
  <c r="L115" i="66"/>
  <c r="O116" i="66"/>
  <c r="C116" i="66"/>
  <c r="O77" i="69"/>
  <c r="U116" i="66"/>
  <c r="I116" i="66"/>
  <c r="O70" i="69"/>
  <c r="K78" i="69"/>
  <c r="G78" i="69"/>
  <c r="F78" i="69"/>
  <c r="AA12" i="65"/>
  <c r="D78" i="69"/>
  <c r="E78" i="69"/>
  <c r="J78" i="69"/>
  <c r="K91" i="71"/>
  <c r="AA91" i="71" s="1"/>
  <c r="G91" i="71"/>
  <c r="W91" i="71" s="1"/>
  <c r="C91" i="71"/>
  <c r="N91" i="71"/>
  <c r="AD91" i="71" s="1"/>
  <c r="J91" i="71"/>
  <c r="Z91" i="71" s="1"/>
  <c r="F91" i="71"/>
  <c r="V91" i="71" s="1"/>
  <c r="M91" i="71"/>
  <c r="AC91" i="71" s="1"/>
  <c r="I91" i="71"/>
  <c r="Y91" i="71" s="1"/>
  <c r="E91" i="71"/>
  <c r="U91" i="71" s="1"/>
  <c r="L91" i="71"/>
  <c r="AB91" i="71" s="1"/>
  <c r="H91" i="71"/>
  <c r="X91" i="71" s="1"/>
  <c r="D91" i="71"/>
  <c r="T91" i="71" s="1"/>
  <c r="E44" i="68"/>
  <c r="V115" i="66"/>
  <c r="J115" i="66"/>
  <c r="E74" i="64"/>
  <c r="AE66" i="71"/>
  <c r="AE78" i="71" s="1"/>
  <c r="AF78" i="71" s="1"/>
  <c r="AG53" i="72" s="1"/>
  <c r="D90" i="73" s="1"/>
  <c r="S116" i="66"/>
  <c r="G116" i="66"/>
  <c r="R115" i="66"/>
  <c r="F115" i="66"/>
  <c r="P15" i="65"/>
  <c r="D15" i="65"/>
  <c r="M88" i="71"/>
  <c r="AC88" i="71" s="1"/>
  <c r="I88" i="71"/>
  <c r="Y88" i="71" s="1"/>
  <c r="E88" i="71"/>
  <c r="U88" i="71" s="1"/>
  <c r="L88" i="71"/>
  <c r="AB88" i="71" s="1"/>
  <c r="H88" i="71"/>
  <c r="X88" i="71" s="1"/>
  <c r="D88" i="71"/>
  <c r="T88" i="71" s="1"/>
  <c r="K88" i="71"/>
  <c r="AA88" i="71" s="1"/>
  <c r="G88" i="71"/>
  <c r="W88" i="71" s="1"/>
  <c r="C88" i="71"/>
  <c r="N88" i="71"/>
  <c r="AD88" i="71" s="1"/>
  <c r="J88" i="71"/>
  <c r="Z88" i="71" s="1"/>
  <c r="F88" i="71"/>
  <c r="V88" i="71" s="1"/>
  <c r="S13" i="65"/>
  <c r="G13" i="65"/>
  <c r="Y116" i="66"/>
  <c r="M116" i="66"/>
  <c r="O68" i="69"/>
  <c r="Q116" i="66"/>
  <c r="E116" i="66"/>
  <c r="H88" i="69" l="1"/>
  <c r="C88" i="69"/>
  <c r="F88" i="69"/>
  <c r="G88" i="69"/>
  <c r="L88" i="69"/>
  <c r="M88" i="69"/>
  <c r="J88" i="69"/>
  <c r="K88" i="69"/>
  <c r="E88" i="69"/>
  <c r="N88" i="69"/>
  <c r="D88" i="69"/>
  <c r="AX115" i="66"/>
  <c r="AZ115" i="66" s="1"/>
  <c r="F82" i="67" s="1"/>
  <c r="C133" i="66"/>
  <c r="P16" i="65"/>
  <c r="D16" i="65"/>
  <c r="S117" i="66"/>
  <c r="G117" i="66"/>
  <c r="M86" i="69"/>
  <c r="I86" i="69"/>
  <c r="E86" i="69"/>
  <c r="L86" i="69"/>
  <c r="H86" i="69"/>
  <c r="D86" i="69"/>
  <c r="K86" i="69"/>
  <c r="G86" i="69"/>
  <c r="C86" i="69"/>
  <c r="N86" i="69"/>
  <c r="J86" i="69"/>
  <c r="F86" i="69"/>
  <c r="O83" i="71"/>
  <c r="S83" i="71"/>
  <c r="AE83" i="71" s="1"/>
  <c r="R14" i="65"/>
  <c r="F14" i="65"/>
  <c r="G94" i="71"/>
  <c r="W82" i="71"/>
  <c r="O85" i="71"/>
  <c r="S85" i="71"/>
  <c r="AE85" i="71" s="1"/>
  <c r="O89" i="71"/>
  <c r="S89" i="71"/>
  <c r="AE89" i="71" s="1"/>
  <c r="Q117" i="66"/>
  <c r="E117" i="66"/>
  <c r="K83" i="69"/>
  <c r="G83" i="69"/>
  <c r="C83" i="69"/>
  <c r="N83" i="69"/>
  <c r="J83" i="69"/>
  <c r="F83" i="69"/>
  <c r="M83" i="69"/>
  <c r="I83" i="69"/>
  <c r="E83" i="69"/>
  <c r="H83" i="69"/>
  <c r="D83" i="69"/>
  <c r="L83" i="69"/>
  <c r="K94" i="71"/>
  <c r="AA82" i="71"/>
  <c r="E94" i="71"/>
  <c r="U82" i="71"/>
  <c r="J94" i="71"/>
  <c r="Z82" i="71"/>
  <c r="N82" i="69"/>
  <c r="J82" i="69"/>
  <c r="F82" i="69"/>
  <c r="M82" i="69"/>
  <c r="I82" i="69"/>
  <c r="E82" i="69"/>
  <c r="L82" i="69"/>
  <c r="D82" i="69"/>
  <c r="K82" i="69"/>
  <c r="C82" i="69"/>
  <c r="G82" i="69"/>
  <c r="H82" i="69"/>
  <c r="P116" i="66"/>
  <c r="D116" i="66"/>
  <c r="T15" i="65"/>
  <c r="H15" i="65"/>
  <c r="R116" i="66"/>
  <c r="F116" i="66"/>
  <c r="F79" i="74"/>
  <c r="E90" i="73"/>
  <c r="O91" i="71"/>
  <c r="S91" i="71"/>
  <c r="AE91" i="71" s="1"/>
  <c r="F27" i="67"/>
  <c r="N115" i="66"/>
  <c r="V14" i="65"/>
  <c r="J14" i="65"/>
  <c r="W117" i="66"/>
  <c r="K117" i="66"/>
  <c r="D94" i="71"/>
  <c r="T82" i="71"/>
  <c r="I94" i="71"/>
  <c r="Y82" i="71"/>
  <c r="N94" i="71"/>
  <c r="AD82" i="71"/>
  <c r="D29" i="74"/>
  <c r="D44" i="74" s="1"/>
  <c r="D57" i="74" s="1"/>
  <c r="D70" i="74" s="1"/>
  <c r="D83" i="74" s="1"/>
  <c r="D15" i="74"/>
  <c r="O86" i="71"/>
  <c r="S86" i="71"/>
  <c r="AE86" i="71" s="1"/>
  <c r="N13" i="65"/>
  <c r="Z14" i="65" s="1"/>
  <c r="O14" i="65"/>
  <c r="C14" i="65"/>
  <c r="Y117" i="66"/>
  <c r="M117" i="66"/>
  <c r="M84" i="69"/>
  <c r="I84" i="69"/>
  <c r="E84" i="69"/>
  <c r="L84" i="69"/>
  <c r="H84" i="69"/>
  <c r="D84" i="69"/>
  <c r="K84" i="69"/>
  <c r="G84" i="69"/>
  <c r="C84" i="69"/>
  <c r="J84" i="69"/>
  <c r="N84" i="69"/>
  <c r="F84" i="69"/>
  <c r="O93" i="71"/>
  <c r="S93" i="71"/>
  <c r="AE93" i="71" s="1"/>
  <c r="D15" i="67"/>
  <c r="D29" i="67"/>
  <c r="D44" i="67" s="1"/>
  <c r="D57" i="67" s="1"/>
  <c r="D70" i="67" s="1"/>
  <c r="D83" i="67" s="1"/>
  <c r="U14" i="65"/>
  <c r="I14" i="65"/>
  <c r="L94" i="71"/>
  <c r="AB82" i="71"/>
  <c r="F94" i="71"/>
  <c r="V82" i="71"/>
  <c r="M92" i="69"/>
  <c r="I92" i="69"/>
  <c r="E92" i="69"/>
  <c r="L92" i="69"/>
  <c r="H92" i="69"/>
  <c r="D92" i="69"/>
  <c r="K92" i="69"/>
  <c r="G92" i="69"/>
  <c r="C92" i="69"/>
  <c r="J92" i="69"/>
  <c r="F92" i="69"/>
  <c r="N92" i="69"/>
  <c r="O93" i="69"/>
  <c r="K87" i="69"/>
  <c r="G87" i="69"/>
  <c r="C87" i="69"/>
  <c r="N87" i="69"/>
  <c r="J87" i="69"/>
  <c r="F87" i="69"/>
  <c r="M87" i="69"/>
  <c r="I87" i="69"/>
  <c r="E87" i="69"/>
  <c r="L87" i="69"/>
  <c r="D87" i="69"/>
  <c r="H87" i="69"/>
  <c r="O90" i="71"/>
  <c r="S90" i="71"/>
  <c r="AE90" i="71" s="1"/>
  <c r="O92" i="71"/>
  <c r="S92" i="71"/>
  <c r="AE92" i="71" s="1"/>
  <c r="V116" i="66"/>
  <c r="J116" i="66"/>
  <c r="M90" i="69"/>
  <c r="I90" i="69"/>
  <c r="E90" i="69"/>
  <c r="L90" i="69"/>
  <c r="H90" i="69"/>
  <c r="D90" i="69"/>
  <c r="K90" i="69"/>
  <c r="G90" i="69"/>
  <c r="C90" i="69"/>
  <c r="F90" i="69"/>
  <c r="J90" i="69"/>
  <c r="N90" i="69"/>
  <c r="X116" i="66"/>
  <c r="L116" i="66"/>
  <c r="O87" i="71"/>
  <c r="S87" i="71"/>
  <c r="AE87" i="71" s="1"/>
  <c r="K91" i="69"/>
  <c r="G91" i="69"/>
  <c r="C91" i="69"/>
  <c r="N91" i="69"/>
  <c r="J91" i="69"/>
  <c r="F91" i="69"/>
  <c r="M91" i="69"/>
  <c r="I91" i="69"/>
  <c r="E91" i="69"/>
  <c r="H91" i="69"/>
  <c r="D91" i="69"/>
  <c r="L91" i="69"/>
  <c r="S14" i="65"/>
  <c r="G14" i="65"/>
  <c r="O88" i="71"/>
  <c r="S88" i="71"/>
  <c r="AE88" i="71" s="1"/>
  <c r="K89" i="69"/>
  <c r="G89" i="69"/>
  <c r="C89" i="69"/>
  <c r="N89" i="69"/>
  <c r="J89" i="69"/>
  <c r="F89" i="69"/>
  <c r="M89" i="69"/>
  <c r="I89" i="69"/>
  <c r="E89" i="69"/>
  <c r="D89" i="69"/>
  <c r="L89" i="69"/>
  <c r="H89" i="69"/>
  <c r="K85" i="69"/>
  <c r="G85" i="69"/>
  <c r="C85" i="69"/>
  <c r="N85" i="69"/>
  <c r="J85" i="69"/>
  <c r="F85" i="69"/>
  <c r="M85" i="69"/>
  <c r="I85" i="69"/>
  <c r="E85" i="69"/>
  <c r="L85" i="69"/>
  <c r="H85" i="69"/>
  <c r="D85" i="69"/>
  <c r="U117" i="66"/>
  <c r="I117" i="66"/>
  <c r="C117" i="66"/>
  <c r="O117" i="66"/>
  <c r="T116" i="66"/>
  <c r="H116" i="66"/>
  <c r="X16" i="65"/>
  <c r="L16" i="65"/>
  <c r="O84" i="71"/>
  <c r="S84" i="71"/>
  <c r="AE84" i="71" s="1"/>
  <c r="C94" i="71"/>
  <c r="O82" i="71"/>
  <c r="S82" i="71"/>
  <c r="H94" i="71"/>
  <c r="X82" i="71"/>
  <c r="M94" i="71"/>
  <c r="AC82" i="71"/>
  <c r="W14" i="65"/>
  <c r="K14" i="65"/>
  <c r="Q14" i="65"/>
  <c r="E14" i="65"/>
  <c r="Y14" i="65"/>
  <c r="M14" i="65"/>
  <c r="AA13" i="65"/>
  <c r="F28" i="67" s="1"/>
  <c r="O92" i="69" l="1"/>
  <c r="O88" i="69"/>
  <c r="N116" i="66"/>
  <c r="C134" i="66"/>
  <c r="F13" i="67"/>
  <c r="E79" i="64" s="1"/>
  <c r="AX116" i="66"/>
  <c r="AZ116" i="66" s="1"/>
  <c r="F83" i="67" s="1"/>
  <c r="O86" i="69"/>
  <c r="S15" i="65"/>
  <c r="G15" i="65"/>
  <c r="D30" i="67"/>
  <c r="D45" i="67" s="1"/>
  <c r="D58" i="67" s="1"/>
  <c r="D71" i="67" s="1"/>
  <c r="D84" i="67" s="1"/>
  <c r="D16" i="67"/>
  <c r="K94" i="69"/>
  <c r="I94" i="69"/>
  <c r="N94" i="69"/>
  <c r="M100" i="71"/>
  <c r="AC100" i="71" s="1"/>
  <c r="I100" i="71"/>
  <c r="Y100" i="71" s="1"/>
  <c r="E100" i="71"/>
  <c r="U100" i="71" s="1"/>
  <c r="L100" i="71"/>
  <c r="AB100" i="71" s="1"/>
  <c r="H100" i="71"/>
  <c r="X100" i="71" s="1"/>
  <c r="D100" i="71"/>
  <c r="T100" i="71" s="1"/>
  <c r="K100" i="71"/>
  <c r="AA100" i="71" s="1"/>
  <c r="G100" i="71"/>
  <c r="W100" i="71" s="1"/>
  <c r="C100" i="71"/>
  <c r="N100" i="71"/>
  <c r="AD100" i="71" s="1"/>
  <c r="J100" i="71"/>
  <c r="Z100" i="71" s="1"/>
  <c r="F100" i="71"/>
  <c r="V100" i="71" s="1"/>
  <c r="Q118" i="66"/>
  <c r="E118" i="66"/>
  <c r="R15" i="65"/>
  <c r="F15" i="65"/>
  <c r="K103" i="71"/>
  <c r="AA103" i="71" s="1"/>
  <c r="G103" i="71"/>
  <c r="W103" i="71" s="1"/>
  <c r="C103" i="71"/>
  <c r="N103" i="71"/>
  <c r="AD103" i="71" s="1"/>
  <c r="J103" i="71"/>
  <c r="Z103" i="71" s="1"/>
  <c r="F103" i="71"/>
  <c r="V103" i="71" s="1"/>
  <c r="M103" i="71"/>
  <c r="AC103" i="71" s="1"/>
  <c r="I103" i="71"/>
  <c r="Y103" i="71" s="1"/>
  <c r="E103" i="71"/>
  <c r="U103" i="71" s="1"/>
  <c r="L103" i="71"/>
  <c r="AB103" i="71" s="1"/>
  <c r="H103" i="71"/>
  <c r="X103" i="71" s="1"/>
  <c r="D103" i="71"/>
  <c r="T103" i="71" s="1"/>
  <c r="O90" i="69"/>
  <c r="O87" i="69"/>
  <c r="U15" i="65"/>
  <c r="I15" i="65"/>
  <c r="J15" i="65"/>
  <c r="V15" i="65"/>
  <c r="F12" i="67"/>
  <c r="H16" i="65"/>
  <c r="T16" i="65"/>
  <c r="H94" i="69"/>
  <c r="D94" i="69"/>
  <c r="M94" i="69"/>
  <c r="O83" i="69"/>
  <c r="S118" i="66"/>
  <c r="G118" i="66"/>
  <c r="Y15" i="65"/>
  <c r="M15" i="65"/>
  <c r="Y118" i="66"/>
  <c r="M118" i="66"/>
  <c r="Q15" i="65"/>
  <c r="E15" i="65"/>
  <c r="T117" i="66"/>
  <c r="H117" i="66"/>
  <c r="K101" i="71"/>
  <c r="AA101" i="71" s="1"/>
  <c r="G101" i="71"/>
  <c r="W101" i="71" s="1"/>
  <c r="C101" i="71"/>
  <c r="N101" i="71"/>
  <c r="AD101" i="71" s="1"/>
  <c r="J101" i="71"/>
  <c r="Z101" i="71" s="1"/>
  <c r="F101" i="71"/>
  <c r="V101" i="71" s="1"/>
  <c r="M101" i="71"/>
  <c r="AC101" i="71" s="1"/>
  <c r="I101" i="71"/>
  <c r="Y101" i="71" s="1"/>
  <c r="E101" i="71"/>
  <c r="U101" i="71" s="1"/>
  <c r="L101" i="71"/>
  <c r="AB101" i="71" s="1"/>
  <c r="H101" i="71"/>
  <c r="X101" i="71" s="1"/>
  <c r="D101" i="71"/>
  <c r="T101" i="71" s="1"/>
  <c r="O84" i="69"/>
  <c r="O15" i="65"/>
  <c r="C15" i="65"/>
  <c r="N14" i="65"/>
  <c r="Z15" i="65" s="1"/>
  <c r="K109" i="71"/>
  <c r="AA109" i="71" s="1"/>
  <c r="G109" i="71"/>
  <c r="W109" i="71" s="1"/>
  <c r="C109" i="71"/>
  <c r="N109" i="71"/>
  <c r="AD109" i="71" s="1"/>
  <c r="J109" i="71"/>
  <c r="Z109" i="71" s="1"/>
  <c r="F109" i="71"/>
  <c r="V109" i="71" s="1"/>
  <c r="M109" i="71"/>
  <c r="AC109" i="71" s="1"/>
  <c r="I109" i="71"/>
  <c r="Y109" i="71" s="1"/>
  <c r="E109" i="71"/>
  <c r="U109" i="71" s="1"/>
  <c r="L109" i="71"/>
  <c r="AB109" i="71" s="1"/>
  <c r="H109" i="71"/>
  <c r="X109" i="71" s="1"/>
  <c r="D109" i="71"/>
  <c r="T109" i="71" s="1"/>
  <c r="K99" i="71"/>
  <c r="AA99" i="71" s="1"/>
  <c r="G99" i="71"/>
  <c r="W99" i="71" s="1"/>
  <c r="C99" i="71"/>
  <c r="N99" i="71"/>
  <c r="AD99" i="71" s="1"/>
  <c r="J99" i="71"/>
  <c r="Z99" i="71" s="1"/>
  <c r="F99" i="71"/>
  <c r="V99" i="71" s="1"/>
  <c r="M99" i="71"/>
  <c r="AC99" i="71" s="1"/>
  <c r="I99" i="71"/>
  <c r="Y99" i="71" s="1"/>
  <c r="E99" i="71"/>
  <c r="U99" i="71" s="1"/>
  <c r="L99" i="71"/>
  <c r="AB99" i="71" s="1"/>
  <c r="H99" i="71"/>
  <c r="X99" i="71" s="1"/>
  <c r="D99" i="71"/>
  <c r="T99" i="71" s="1"/>
  <c r="F10" i="74"/>
  <c r="G94" i="69"/>
  <c r="L94" i="69"/>
  <c r="F94" i="69"/>
  <c r="K105" i="71"/>
  <c r="AA105" i="71" s="1"/>
  <c r="G105" i="71"/>
  <c r="W105" i="71" s="1"/>
  <c r="C105" i="71"/>
  <c r="N105" i="71"/>
  <c r="AD105" i="71" s="1"/>
  <c r="J105" i="71"/>
  <c r="Z105" i="71" s="1"/>
  <c r="F105" i="71"/>
  <c r="V105" i="71" s="1"/>
  <c r="M105" i="71"/>
  <c r="AC105" i="71" s="1"/>
  <c r="I105" i="71"/>
  <c r="Y105" i="71" s="1"/>
  <c r="E105" i="71"/>
  <c r="U105" i="71" s="1"/>
  <c r="L105" i="71"/>
  <c r="AB105" i="71" s="1"/>
  <c r="H105" i="71"/>
  <c r="X105" i="71" s="1"/>
  <c r="D105" i="71"/>
  <c r="T105" i="71" s="1"/>
  <c r="M106" i="71"/>
  <c r="AC106" i="71" s="1"/>
  <c r="I106" i="71"/>
  <c r="Y106" i="71" s="1"/>
  <c r="E106" i="71"/>
  <c r="U106" i="71" s="1"/>
  <c r="L106" i="71"/>
  <c r="AB106" i="71" s="1"/>
  <c r="H106" i="71"/>
  <c r="X106" i="71" s="1"/>
  <c r="D106" i="71"/>
  <c r="T106" i="71" s="1"/>
  <c r="K106" i="71"/>
  <c r="AA106" i="71" s="1"/>
  <c r="G106" i="71"/>
  <c r="W106" i="71" s="1"/>
  <c r="C106" i="71"/>
  <c r="N106" i="71"/>
  <c r="AD106" i="71" s="1"/>
  <c r="J106" i="71"/>
  <c r="Z106" i="71" s="1"/>
  <c r="F106" i="71"/>
  <c r="V106" i="71" s="1"/>
  <c r="W15" i="65"/>
  <c r="K15" i="65"/>
  <c r="N98" i="71"/>
  <c r="J98" i="71"/>
  <c r="F98" i="71"/>
  <c r="M98" i="71"/>
  <c r="I98" i="71"/>
  <c r="E98" i="71"/>
  <c r="L98" i="71"/>
  <c r="H98" i="71"/>
  <c r="D98" i="71"/>
  <c r="K98" i="71"/>
  <c r="G98" i="71"/>
  <c r="C98" i="71"/>
  <c r="X17" i="65"/>
  <c r="L17" i="65"/>
  <c r="X117" i="66"/>
  <c r="L117" i="66"/>
  <c r="K107" i="71"/>
  <c r="AA107" i="71" s="1"/>
  <c r="G107" i="71"/>
  <c r="W107" i="71" s="1"/>
  <c r="C107" i="71"/>
  <c r="N107" i="71"/>
  <c r="AD107" i="71" s="1"/>
  <c r="J107" i="71"/>
  <c r="Z107" i="71" s="1"/>
  <c r="F107" i="71"/>
  <c r="V107" i="71" s="1"/>
  <c r="M107" i="71"/>
  <c r="AC107" i="71" s="1"/>
  <c r="I107" i="71"/>
  <c r="Y107" i="71" s="1"/>
  <c r="E107" i="71"/>
  <c r="U107" i="71" s="1"/>
  <c r="L107" i="71"/>
  <c r="AB107" i="71" s="1"/>
  <c r="H107" i="71"/>
  <c r="X107" i="71" s="1"/>
  <c r="D107" i="71"/>
  <c r="T107" i="71" s="1"/>
  <c r="M104" i="71"/>
  <c r="AC104" i="71" s="1"/>
  <c r="I104" i="71"/>
  <c r="Y104" i="71" s="1"/>
  <c r="E104" i="71"/>
  <c r="U104" i="71" s="1"/>
  <c r="L104" i="71"/>
  <c r="AB104" i="71" s="1"/>
  <c r="H104" i="71"/>
  <c r="X104" i="71" s="1"/>
  <c r="D104" i="71"/>
  <c r="T104" i="71" s="1"/>
  <c r="K104" i="71"/>
  <c r="AA104" i="71" s="1"/>
  <c r="G104" i="71"/>
  <c r="W104" i="71" s="1"/>
  <c r="C104" i="71"/>
  <c r="N104" i="71"/>
  <c r="AD104" i="71" s="1"/>
  <c r="J104" i="71"/>
  <c r="Z104" i="71" s="1"/>
  <c r="F104" i="71"/>
  <c r="V104" i="71" s="1"/>
  <c r="AE82" i="71"/>
  <c r="AE94" i="71" s="1"/>
  <c r="AF94" i="71" s="1"/>
  <c r="AG69" i="72" s="1"/>
  <c r="D91" i="73" s="1"/>
  <c r="O118" i="66"/>
  <c r="C118" i="66"/>
  <c r="O85" i="69"/>
  <c r="O89" i="69"/>
  <c r="V117" i="66"/>
  <c r="J117" i="66"/>
  <c r="M108" i="71"/>
  <c r="AC108" i="71" s="1"/>
  <c r="I108" i="71"/>
  <c r="Y108" i="71" s="1"/>
  <c r="E108" i="71"/>
  <c r="U108" i="71" s="1"/>
  <c r="L108" i="71"/>
  <c r="AB108" i="71" s="1"/>
  <c r="H108" i="71"/>
  <c r="X108" i="71" s="1"/>
  <c r="D108" i="71"/>
  <c r="T108" i="71" s="1"/>
  <c r="K108" i="71"/>
  <c r="AA108" i="71" s="1"/>
  <c r="G108" i="71"/>
  <c r="W108" i="71" s="1"/>
  <c r="C108" i="71"/>
  <c r="N108" i="71"/>
  <c r="AD108" i="71" s="1"/>
  <c r="J108" i="71"/>
  <c r="Z108" i="71" s="1"/>
  <c r="F108" i="71"/>
  <c r="V108" i="71" s="1"/>
  <c r="U118" i="66"/>
  <c r="I118" i="66"/>
  <c r="O91" i="69"/>
  <c r="AA14" i="65"/>
  <c r="D16" i="74"/>
  <c r="D30" i="74"/>
  <c r="D45" i="74" s="1"/>
  <c r="D58" i="74" s="1"/>
  <c r="D71" i="74" s="1"/>
  <c r="D84" i="74" s="1"/>
  <c r="W118" i="66"/>
  <c r="K118" i="66"/>
  <c r="R117" i="66"/>
  <c r="F117" i="66"/>
  <c r="P117" i="66"/>
  <c r="D117" i="66"/>
  <c r="C94" i="69"/>
  <c r="O82" i="69"/>
  <c r="E94" i="69"/>
  <c r="J94" i="69"/>
  <c r="M102" i="71"/>
  <c r="AC102" i="71" s="1"/>
  <c r="I102" i="71"/>
  <c r="Y102" i="71" s="1"/>
  <c r="E102" i="71"/>
  <c r="U102" i="71" s="1"/>
  <c r="L102" i="71"/>
  <c r="AB102" i="71" s="1"/>
  <c r="H102" i="71"/>
  <c r="X102" i="71" s="1"/>
  <c r="D102" i="71"/>
  <c r="T102" i="71" s="1"/>
  <c r="K102" i="71"/>
  <c r="AA102" i="71" s="1"/>
  <c r="G102" i="71"/>
  <c r="W102" i="71" s="1"/>
  <c r="C102" i="71"/>
  <c r="N102" i="71"/>
  <c r="AD102" i="71" s="1"/>
  <c r="J102" i="71"/>
  <c r="Z102" i="71" s="1"/>
  <c r="F102" i="71"/>
  <c r="V102" i="71" s="1"/>
  <c r="P17" i="65"/>
  <c r="D17" i="65"/>
  <c r="AX117" i="66" l="1"/>
  <c r="AZ117" i="66" s="1"/>
  <c r="F84" i="67" s="1"/>
  <c r="C135" i="66"/>
  <c r="O102" i="71"/>
  <c r="S102" i="71"/>
  <c r="AE102" i="71" s="1"/>
  <c r="O104" i="71"/>
  <c r="S104" i="71"/>
  <c r="AE104" i="71" s="1"/>
  <c r="N110" i="71"/>
  <c r="AD98" i="71"/>
  <c r="Y119" i="66"/>
  <c r="M119" i="66"/>
  <c r="K99" i="69"/>
  <c r="G99" i="69"/>
  <c r="C99" i="69"/>
  <c r="N99" i="69"/>
  <c r="J99" i="69"/>
  <c r="F99" i="69"/>
  <c r="M99" i="69"/>
  <c r="I99" i="69"/>
  <c r="E99" i="69"/>
  <c r="H99" i="69"/>
  <c r="D99" i="69"/>
  <c r="L99" i="69"/>
  <c r="J16" i="65"/>
  <c r="V16" i="65"/>
  <c r="O100" i="71"/>
  <c r="S100" i="71"/>
  <c r="AE100" i="71" s="1"/>
  <c r="D17" i="67"/>
  <c r="D31" i="67"/>
  <c r="D46" i="67" s="1"/>
  <c r="D59" i="67" s="1"/>
  <c r="D72" i="67" s="1"/>
  <c r="D85" i="67" s="1"/>
  <c r="K105" i="69"/>
  <c r="G105" i="69"/>
  <c r="C105" i="69"/>
  <c r="N105" i="69"/>
  <c r="J105" i="69"/>
  <c r="F105" i="69"/>
  <c r="M105" i="69"/>
  <c r="I105" i="69"/>
  <c r="E105" i="69"/>
  <c r="D105" i="69"/>
  <c r="L105" i="69"/>
  <c r="H105" i="69"/>
  <c r="D118" i="66"/>
  <c r="P118" i="66"/>
  <c r="W119" i="66"/>
  <c r="K119" i="66"/>
  <c r="F29" i="67"/>
  <c r="V118" i="66"/>
  <c r="J118" i="66"/>
  <c r="N117" i="66"/>
  <c r="X118" i="66"/>
  <c r="L118" i="66"/>
  <c r="C110" i="71"/>
  <c r="O98" i="71"/>
  <c r="S98" i="71"/>
  <c r="H110" i="71"/>
  <c r="X98" i="71"/>
  <c r="M110" i="71"/>
  <c r="AC98" i="71"/>
  <c r="W16" i="65"/>
  <c r="K16" i="65"/>
  <c r="M102" i="69"/>
  <c r="I102" i="69"/>
  <c r="E102" i="69"/>
  <c r="L102" i="69"/>
  <c r="H102" i="69"/>
  <c r="D102" i="69"/>
  <c r="K102" i="69"/>
  <c r="G102" i="69"/>
  <c r="C102" i="69"/>
  <c r="N102" i="69"/>
  <c r="J102" i="69"/>
  <c r="F102" i="69"/>
  <c r="O99" i="71"/>
  <c r="S99" i="71"/>
  <c r="AE99" i="71" s="1"/>
  <c r="O109" i="71"/>
  <c r="S109" i="71"/>
  <c r="AE109" i="71" s="1"/>
  <c r="N15" i="65"/>
  <c r="Z16" i="65" s="1"/>
  <c r="O16" i="65"/>
  <c r="C16" i="65"/>
  <c r="O101" i="71"/>
  <c r="S101" i="71"/>
  <c r="AE101" i="71" s="1"/>
  <c r="K103" i="69"/>
  <c r="G103" i="69"/>
  <c r="C103" i="69"/>
  <c r="N103" i="69"/>
  <c r="J103" i="69"/>
  <c r="F103" i="69"/>
  <c r="M103" i="69"/>
  <c r="I103" i="69"/>
  <c r="E103" i="69"/>
  <c r="L103" i="69"/>
  <c r="H103" i="69"/>
  <c r="D103" i="69"/>
  <c r="U16" i="65"/>
  <c r="I16" i="65"/>
  <c r="R16" i="65"/>
  <c r="F16" i="65"/>
  <c r="K109" i="69"/>
  <c r="G109" i="69"/>
  <c r="C109" i="69"/>
  <c r="N109" i="69"/>
  <c r="J109" i="69"/>
  <c r="F109" i="69"/>
  <c r="M109" i="69"/>
  <c r="I109" i="69"/>
  <c r="E109" i="69"/>
  <c r="L109" i="69"/>
  <c r="H109" i="69"/>
  <c r="D109" i="69"/>
  <c r="N98" i="69"/>
  <c r="J98" i="69"/>
  <c r="F98" i="69"/>
  <c r="M98" i="69"/>
  <c r="I98" i="69"/>
  <c r="E98" i="69"/>
  <c r="L98" i="69"/>
  <c r="H98" i="69"/>
  <c r="D98" i="69"/>
  <c r="K98" i="69"/>
  <c r="G98" i="69"/>
  <c r="C98" i="69"/>
  <c r="D31" i="74"/>
  <c r="D46" i="74" s="1"/>
  <c r="D59" i="74" s="1"/>
  <c r="D72" i="74" s="1"/>
  <c r="D85" i="74" s="1"/>
  <c r="D17" i="74"/>
  <c r="O108" i="71"/>
  <c r="S108" i="71"/>
  <c r="AE108" i="71" s="1"/>
  <c r="D110" i="71"/>
  <c r="T98" i="71"/>
  <c r="K107" i="69"/>
  <c r="G107" i="69"/>
  <c r="C107" i="69"/>
  <c r="N107" i="69"/>
  <c r="J107" i="69"/>
  <c r="F107" i="69"/>
  <c r="M107" i="69"/>
  <c r="I107" i="69"/>
  <c r="E107" i="69"/>
  <c r="H107" i="69"/>
  <c r="D107" i="69"/>
  <c r="L107" i="69"/>
  <c r="S119" i="66"/>
  <c r="G119" i="66"/>
  <c r="O119" i="66"/>
  <c r="C119" i="66"/>
  <c r="G110" i="71"/>
  <c r="W98" i="71"/>
  <c r="L110" i="71"/>
  <c r="AB98" i="71"/>
  <c r="F110" i="71"/>
  <c r="V98" i="71"/>
  <c r="O106" i="71"/>
  <c r="S106" i="71"/>
  <c r="AE106" i="71" s="1"/>
  <c r="AA15" i="65"/>
  <c r="F30" i="67" s="1"/>
  <c r="Q16" i="65"/>
  <c r="E16" i="65"/>
  <c r="Y16" i="65"/>
  <c r="M16" i="65"/>
  <c r="E78" i="64"/>
  <c r="O103" i="71"/>
  <c r="S103" i="71"/>
  <c r="AE103" i="71" s="1"/>
  <c r="M104" i="69"/>
  <c r="I104" i="69"/>
  <c r="E104" i="69"/>
  <c r="L104" i="69"/>
  <c r="H104" i="69"/>
  <c r="D104" i="69"/>
  <c r="K104" i="69"/>
  <c r="G104" i="69"/>
  <c r="C104" i="69"/>
  <c r="N104" i="69"/>
  <c r="F104" i="69"/>
  <c r="J104" i="69"/>
  <c r="S16" i="65"/>
  <c r="G16" i="65"/>
  <c r="F80" i="74"/>
  <c r="E91" i="73"/>
  <c r="I110" i="71"/>
  <c r="Y98" i="71"/>
  <c r="O105" i="71"/>
  <c r="S105" i="71"/>
  <c r="AE105" i="71" s="1"/>
  <c r="T118" i="66"/>
  <c r="H118" i="66"/>
  <c r="M100" i="69"/>
  <c r="I100" i="69"/>
  <c r="E100" i="69"/>
  <c r="L100" i="69"/>
  <c r="H100" i="69"/>
  <c r="D100" i="69"/>
  <c r="K100" i="69"/>
  <c r="G100" i="69"/>
  <c r="C100" i="69"/>
  <c r="J100" i="69"/>
  <c r="F100" i="69"/>
  <c r="N100" i="69"/>
  <c r="O107" i="71"/>
  <c r="S107" i="71"/>
  <c r="AE107" i="71" s="1"/>
  <c r="D18" i="65"/>
  <c r="P18" i="65"/>
  <c r="R118" i="66"/>
  <c r="F118" i="66"/>
  <c r="U119" i="66"/>
  <c r="I119" i="66"/>
  <c r="L18" i="65"/>
  <c r="X18" i="65"/>
  <c r="K110" i="71"/>
  <c r="AA98" i="71"/>
  <c r="E110" i="71"/>
  <c r="U98" i="71"/>
  <c r="J110" i="71"/>
  <c r="Z98" i="71"/>
  <c r="K101" i="69"/>
  <c r="G101" i="69"/>
  <c r="C101" i="69"/>
  <c r="N101" i="69"/>
  <c r="J101" i="69"/>
  <c r="F101" i="69"/>
  <c r="M101" i="69"/>
  <c r="I101" i="69"/>
  <c r="E101" i="69"/>
  <c r="L101" i="69"/>
  <c r="H101" i="69"/>
  <c r="D101" i="69"/>
  <c r="E46" i="68"/>
  <c r="M108" i="69"/>
  <c r="I108" i="69"/>
  <c r="E108" i="69"/>
  <c r="L108" i="69"/>
  <c r="H108" i="69"/>
  <c r="D108" i="69"/>
  <c r="K108" i="69"/>
  <c r="G108" i="69"/>
  <c r="C108" i="69"/>
  <c r="J108" i="69"/>
  <c r="F108" i="69"/>
  <c r="N108" i="69"/>
  <c r="T17" i="65"/>
  <c r="H17" i="65"/>
  <c r="Q119" i="66"/>
  <c r="E119" i="66"/>
  <c r="M106" i="69"/>
  <c r="I106" i="69"/>
  <c r="E106" i="69"/>
  <c r="L106" i="69"/>
  <c r="H106" i="69"/>
  <c r="D106" i="69"/>
  <c r="K106" i="69"/>
  <c r="G106" i="69"/>
  <c r="C106" i="69"/>
  <c r="F106" i="69"/>
  <c r="N106" i="69"/>
  <c r="J106" i="69"/>
  <c r="C136" i="66" l="1"/>
  <c r="F15" i="67"/>
  <c r="E81" i="64" s="1"/>
  <c r="AX118" i="66"/>
  <c r="AZ118" i="66" s="1"/>
  <c r="F85" i="67" s="1"/>
  <c r="O105" i="69"/>
  <c r="K110" i="69"/>
  <c r="U17" i="65"/>
  <c r="I17" i="65"/>
  <c r="N119" i="71"/>
  <c r="AD119" i="71" s="1"/>
  <c r="J119" i="71"/>
  <c r="Z119" i="71" s="1"/>
  <c r="F119" i="71"/>
  <c r="V119" i="71" s="1"/>
  <c r="M119" i="71"/>
  <c r="AC119" i="71" s="1"/>
  <c r="I119" i="71"/>
  <c r="Y119" i="71" s="1"/>
  <c r="E119" i="71"/>
  <c r="U119" i="71" s="1"/>
  <c r="L119" i="71"/>
  <c r="AB119" i="71" s="1"/>
  <c r="H119" i="71"/>
  <c r="X119" i="71" s="1"/>
  <c r="D119" i="71"/>
  <c r="T119" i="71" s="1"/>
  <c r="K119" i="71"/>
  <c r="AA119" i="71" s="1"/>
  <c r="G119" i="71"/>
  <c r="W119" i="71" s="1"/>
  <c r="C119" i="71"/>
  <c r="D18" i="67"/>
  <c r="D32" i="67"/>
  <c r="D47" i="67" s="1"/>
  <c r="D60" i="67" s="1"/>
  <c r="D73" i="67" s="1"/>
  <c r="D86" i="67" s="1"/>
  <c r="T18" i="65"/>
  <c r="H18" i="65"/>
  <c r="O100" i="69"/>
  <c r="O104" i="69"/>
  <c r="O107" i="69"/>
  <c r="M115" i="71"/>
  <c r="AC115" i="71" s="1"/>
  <c r="I115" i="71"/>
  <c r="Y115" i="71" s="1"/>
  <c r="E115" i="71"/>
  <c r="U115" i="71" s="1"/>
  <c r="K115" i="71"/>
  <c r="AA115" i="71" s="1"/>
  <c r="G115" i="71"/>
  <c r="W115" i="71" s="1"/>
  <c r="J115" i="71"/>
  <c r="Z115" i="71" s="1"/>
  <c r="C115" i="71"/>
  <c r="H115" i="71"/>
  <c r="X115" i="71" s="1"/>
  <c r="N115" i="71"/>
  <c r="AD115" i="71" s="1"/>
  <c r="F115" i="71"/>
  <c r="V115" i="71" s="1"/>
  <c r="L115" i="71"/>
  <c r="AB115" i="71" s="1"/>
  <c r="D115" i="71"/>
  <c r="T115" i="71" s="1"/>
  <c r="D110" i="69"/>
  <c r="I110" i="69"/>
  <c r="N110" i="69"/>
  <c r="AA16" i="65"/>
  <c r="F31" i="67" s="1"/>
  <c r="AE98" i="71"/>
  <c r="AE110" i="71" s="1"/>
  <c r="AF110" i="71" s="1"/>
  <c r="AG85" i="72" s="1"/>
  <c r="D92" i="73" s="1"/>
  <c r="Y120" i="66"/>
  <c r="M120" i="66"/>
  <c r="K116" i="71"/>
  <c r="AA116" i="71" s="1"/>
  <c r="G116" i="71"/>
  <c r="W116" i="71" s="1"/>
  <c r="C116" i="71"/>
  <c r="M116" i="71"/>
  <c r="AC116" i="71" s="1"/>
  <c r="I116" i="71"/>
  <c r="Y116" i="71" s="1"/>
  <c r="E116" i="71"/>
  <c r="U116" i="71" s="1"/>
  <c r="H116" i="71"/>
  <c r="X116" i="71" s="1"/>
  <c r="N116" i="71"/>
  <c r="AD116" i="71" s="1"/>
  <c r="F116" i="71"/>
  <c r="V116" i="71" s="1"/>
  <c r="L116" i="71"/>
  <c r="AB116" i="71" s="1"/>
  <c r="D116" i="71"/>
  <c r="T116" i="71" s="1"/>
  <c r="J116" i="71"/>
  <c r="Z116" i="71" s="1"/>
  <c r="X19" i="65"/>
  <c r="L19" i="65"/>
  <c r="R119" i="66"/>
  <c r="F119" i="66"/>
  <c r="S17" i="65"/>
  <c r="G17" i="65"/>
  <c r="Q17" i="65"/>
  <c r="E17" i="65"/>
  <c r="N123" i="71"/>
  <c r="AD123" i="71" s="1"/>
  <c r="J123" i="71"/>
  <c r="Z123" i="71" s="1"/>
  <c r="F123" i="71"/>
  <c r="V123" i="71" s="1"/>
  <c r="M123" i="71"/>
  <c r="AC123" i="71" s="1"/>
  <c r="I123" i="71"/>
  <c r="Y123" i="71" s="1"/>
  <c r="E123" i="71"/>
  <c r="U123" i="71" s="1"/>
  <c r="L123" i="71"/>
  <c r="AB123" i="71" s="1"/>
  <c r="H123" i="71"/>
  <c r="X123" i="71" s="1"/>
  <c r="D123" i="71"/>
  <c r="T123" i="71" s="1"/>
  <c r="K123" i="71"/>
  <c r="AA123" i="71" s="1"/>
  <c r="G123" i="71"/>
  <c r="W123" i="71" s="1"/>
  <c r="C123" i="71"/>
  <c r="D18" i="74"/>
  <c r="D32" i="74"/>
  <c r="D47" i="74" s="1"/>
  <c r="D60" i="74" s="1"/>
  <c r="D73" i="74" s="1"/>
  <c r="D86" i="74" s="1"/>
  <c r="J110" i="69"/>
  <c r="O17" i="65"/>
  <c r="C17" i="65"/>
  <c r="N16" i="65"/>
  <c r="Z17" i="65" s="1"/>
  <c r="V17" i="65"/>
  <c r="J17" i="65"/>
  <c r="N125" i="71"/>
  <c r="AD125" i="71" s="1"/>
  <c r="J125" i="71"/>
  <c r="Z125" i="71" s="1"/>
  <c r="F125" i="71"/>
  <c r="V125" i="71" s="1"/>
  <c r="M125" i="71"/>
  <c r="AC125" i="71" s="1"/>
  <c r="I125" i="71"/>
  <c r="Y125" i="71" s="1"/>
  <c r="E125" i="71"/>
  <c r="U125" i="71" s="1"/>
  <c r="L125" i="71"/>
  <c r="AB125" i="71" s="1"/>
  <c r="H125" i="71"/>
  <c r="X125" i="71" s="1"/>
  <c r="D125" i="71"/>
  <c r="T125" i="71" s="1"/>
  <c r="K125" i="71"/>
  <c r="AA125" i="71" s="1"/>
  <c r="G125" i="71"/>
  <c r="W125" i="71" s="1"/>
  <c r="C125" i="71"/>
  <c r="O106" i="69"/>
  <c r="O108" i="69"/>
  <c r="O101" i="69"/>
  <c r="N121" i="71"/>
  <c r="AD121" i="71" s="1"/>
  <c r="J121" i="71"/>
  <c r="Z121" i="71" s="1"/>
  <c r="F121" i="71"/>
  <c r="V121" i="71" s="1"/>
  <c r="M121" i="71"/>
  <c r="AC121" i="71" s="1"/>
  <c r="I121" i="71"/>
  <c r="Y121" i="71" s="1"/>
  <c r="E121" i="71"/>
  <c r="U121" i="71" s="1"/>
  <c r="L121" i="71"/>
  <c r="AB121" i="71" s="1"/>
  <c r="H121" i="71"/>
  <c r="X121" i="71" s="1"/>
  <c r="D121" i="71"/>
  <c r="T121" i="71" s="1"/>
  <c r="K121" i="71"/>
  <c r="AA121" i="71" s="1"/>
  <c r="G121" i="71"/>
  <c r="W121" i="71" s="1"/>
  <c r="C121" i="71"/>
  <c r="L122" i="71"/>
  <c r="AB122" i="71" s="1"/>
  <c r="H122" i="71"/>
  <c r="X122" i="71" s="1"/>
  <c r="D122" i="71"/>
  <c r="T122" i="71" s="1"/>
  <c r="K122" i="71"/>
  <c r="AA122" i="71" s="1"/>
  <c r="G122" i="71"/>
  <c r="W122" i="71" s="1"/>
  <c r="C122" i="71"/>
  <c r="N122" i="71"/>
  <c r="AD122" i="71" s="1"/>
  <c r="J122" i="71"/>
  <c r="Z122" i="71" s="1"/>
  <c r="F122" i="71"/>
  <c r="V122" i="71" s="1"/>
  <c r="M122" i="71"/>
  <c r="AC122" i="71" s="1"/>
  <c r="I122" i="71"/>
  <c r="Y122" i="71" s="1"/>
  <c r="E122" i="71"/>
  <c r="U122" i="71" s="1"/>
  <c r="U120" i="66"/>
  <c r="I120" i="66"/>
  <c r="T119" i="66"/>
  <c r="H119" i="66"/>
  <c r="F11" i="74"/>
  <c r="Y17" i="65"/>
  <c r="M17" i="65"/>
  <c r="M117" i="71"/>
  <c r="AC117" i="71" s="1"/>
  <c r="I117" i="71"/>
  <c r="Y117" i="71" s="1"/>
  <c r="E117" i="71"/>
  <c r="U117" i="71" s="1"/>
  <c r="K117" i="71"/>
  <c r="AA117" i="71" s="1"/>
  <c r="G117" i="71"/>
  <c r="W117" i="71" s="1"/>
  <c r="C117" i="71"/>
  <c r="N117" i="71"/>
  <c r="AD117" i="71" s="1"/>
  <c r="F117" i="71"/>
  <c r="V117" i="71" s="1"/>
  <c r="L117" i="71"/>
  <c r="AB117" i="71" s="1"/>
  <c r="D117" i="71"/>
  <c r="T117" i="71" s="1"/>
  <c r="J117" i="71"/>
  <c r="Z117" i="71" s="1"/>
  <c r="H117" i="71"/>
  <c r="X117" i="71" s="1"/>
  <c r="L118" i="71"/>
  <c r="AB118" i="71" s="1"/>
  <c r="H118" i="71"/>
  <c r="X118" i="71" s="1"/>
  <c r="D118" i="71"/>
  <c r="T118" i="71" s="1"/>
  <c r="K118" i="71"/>
  <c r="AA118" i="71" s="1"/>
  <c r="G118" i="71"/>
  <c r="W118" i="71" s="1"/>
  <c r="C118" i="71"/>
  <c r="N118" i="71"/>
  <c r="AD118" i="71" s="1"/>
  <c r="J118" i="71"/>
  <c r="Z118" i="71" s="1"/>
  <c r="F118" i="71"/>
  <c r="V118" i="71" s="1"/>
  <c r="M118" i="71"/>
  <c r="AC118" i="71" s="1"/>
  <c r="I118" i="71"/>
  <c r="Y118" i="71" s="1"/>
  <c r="E118" i="71"/>
  <c r="U118" i="71" s="1"/>
  <c r="S120" i="66"/>
  <c r="G120" i="66"/>
  <c r="C110" i="69"/>
  <c r="O98" i="69"/>
  <c r="H110" i="69"/>
  <c r="M110" i="69"/>
  <c r="R17" i="65"/>
  <c r="F17" i="65"/>
  <c r="O102" i="69"/>
  <c r="L124" i="71"/>
  <c r="AB124" i="71" s="1"/>
  <c r="H124" i="71"/>
  <c r="X124" i="71" s="1"/>
  <c r="D124" i="71"/>
  <c r="T124" i="71" s="1"/>
  <c r="K124" i="71"/>
  <c r="AA124" i="71" s="1"/>
  <c r="G124" i="71"/>
  <c r="W124" i="71" s="1"/>
  <c r="C124" i="71"/>
  <c r="N124" i="71"/>
  <c r="AD124" i="71" s="1"/>
  <c r="J124" i="71"/>
  <c r="Z124" i="71" s="1"/>
  <c r="F124" i="71"/>
  <c r="V124" i="71" s="1"/>
  <c r="M124" i="71"/>
  <c r="AC124" i="71" s="1"/>
  <c r="I124" i="71"/>
  <c r="Y124" i="71" s="1"/>
  <c r="E124" i="71"/>
  <c r="U124" i="71" s="1"/>
  <c r="F14" i="67"/>
  <c r="P119" i="66"/>
  <c r="D119" i="66"/>
  <c r="O99" i="69"/>
  <c r="O120" i="66"/>
  <c r="C120" i="66"/>
  <c r="E110" i="69"/>
  <c r="X119" i="66"/>
  <c r="L119" i="66"/>
  <c r="Q120" i="66"/>
  <c r="E120" i="66"/>
  <c r="P19" i="65"/>
  <c r="D19" i="65"/>
  <c r="L120" i="71"/>
  <c r="AB120" i="71" s="1"/>
  <c r="H120" i="71"/>
  <c r="X120" i="71" s="1"/>
  <c r="D120" i="71"/>
  <c r="T120" i="71" s="1"/>
  <c r="K120" i="71"/>
  <c r="AA120" i="71" s="1"/>
  <c r="G120" i="71"/>
  <c r="W120" i="71" s="1"/>
  <c r="C120" i="71"/>
  <c r="N120" i="71"/>
  <c r="AD120" i="71" s="1"/>
  <c r="J120" i="71"/>
  <c r="Z120" i="71" s="1"/>
  <c r="F120" i="71"/>
  <c r="V120" i="71" s="1"/>
  <c r="M120" i="71"/>
  <c r="AC120" i="71" s="1"/>
  <c r="I120" i="71"/>
  <c r="Y120" i="71" s="1"/>
  <c r="E120" i="71"/>
  <c r="U120" i="71" s="1"/>
  <c r="N118" i="66"/>
  <c r="G110" i="69"/>
  <c r="L110" i="69"/>
  <c r="F110" i="69"/>
  <c r="O109" i="69"/>
  <c r="O103" i="69"/>
  <c r="W17" i="65"/>
  <c r="K17" i="65"/>
  <c r="N114" i="71"/>
  <c r="J114" i="71"/>
  <c r="F114" i="71"/>
  <c r="M114" i="71"/>
  <c r="I114" i="71"/>
  <c r="E114" i="71"/>
  <c r="L114" i="71"/>
  <c r="H114" i="71"/>
  <c r="D114" i="71"/>
  <c r="K114" i="71"/>
  <c r="G114" i="71"/>
  <c r="C114" i="71"/>
  <c r="V119" i="66"/>
  <c r="J119" i="66"/>
  <c r="W120" i="66"/>
  <c r="K120" i="66"/>
  <c r="C137" i="66" l="1"/>
  <c r="AX119" i="66"/>
  <c r="AZ119" i="66" s="1"/>
  <c r="C138" i="66" s="1"/>
  <c r="F16" i="67"/>
  <c r="E82" i="64" s="1"/>
  <c r="E47" i="68"/>
  <c r="O125" i="71"/>
  <c r="S125" i="71"/>
  <c r="AE125" i="71" s="1"/>
  <c r="V18" i="65"/>
  <c r="J18" i="65"/>
  <c r="AA17" i="65"/>
  <c r="F32" i="67" s="1"/>
  <c r="O123" i="71"/>
  <c r="S123" i="71"/>
  <c r="AE123" i="71" s="1"/>
  <c r="Q18" i="65"/>
  <c r="E18" i="65"/>
  <c r="F120" i="66"/>
  <c r="R120" i="66"/>
  <c r="Y121" i="66"/>
  <c r="M121" i="66"/>
  <c r="K125" i="69"/>
  <c r="G125" i="69"/>
  <c r="C125" i="69"/>
  <c r="N125" i="69"/>
  <c r="J125" i="69"/>
  <c r="F125" i="69"/>
  <c r="M125" i="69"/>
  <c r="I125" i="69"/>
  <c r="E125" i="69"/>
  <c r="L125" i="69"/>
  <c r="H125" i="69"/>
  <c r="D125" i="69"/>
  <c r="O115" i="71"/>
  <c r="S115" i="71"/>
  <c r="AE115" i="71" s="1"/>
  <c r="D19" i="67"/>
  <c r="D34" i="67" s="1"/>
  <c r="D49" i="67" s="1"/>
  <c r="D62" i="67" s="1"/>
  <c r="D75" i="67" s="1"/>
  <c r="D88" i="67" s="1"/>
  <c r="D33" i="67"/>
  <c r="D48" i="67" s="1"/>
  <c r="D61" i="67" s="1"/>
  <c r="D74" i="67" s="1"/>
  <c r="D87" i="67" s="1"/>
  <c r="K126" i="71"/>
  <c r="AA114" i="71"/>
  <c r="J126" i="71"/>
  <c r="Z114" i="71"/>
  <c r="M118" i="69"/>
  <c r="I118" i="69"/>
  <c r="E118" i="69"/>
  <c r="L118" i="69"/>
  <c r="H118" i="69"/>
  <c r="D118" i="69"/>
  <c r="K118" i="69"/>
  <c r="G118" i="69"/>
  <c r="C118" i="69"/>
  <c r="N118" i="69"/>
  <c r="J118" i="69"/>
  <c r="F118" i="69"/>
  <c r="E80" i="64"/>
  <c r="M124" i="69"/>
  <c r="I124" i="69"/>
  <c r="E124" i="69"/>
  <c r="L124" i="69"/>
  <c r="H124" i="69"/>
  <c r="D124" i="69"/>
  <c r="K124" i="69"/>
  <c r="G124" i="69"/>
  <c r="C124" i="69"/>
  <c r="J124" i="69"/>
  <c r="F124" i="69"/>
  <c r="N124" i="69"/>
  <c r="O122" i="71"/>
  <c r="S122" i="71"/>
  <c r="AE122" i="71" s="1"/>
  <c r="D33" i="74"/>
  <c r="D48" i="74" s="1"/>
  <c r="D61" i="74" s="1"/>
  <c r="D74" i="74" s="1"/>
  <c r="D87" i="74" s="1"/>
  <c r="D19" i="74"/>
  <c r="D34" i="74" s="1"/>
  <c r="D49" i="74" s="1"/>
  <c r="D62" i="74" s="1"/>
  <c r="D75" i="74" s="1"/>
  <c r="D88" i="74" s="1"/>
  <c r="M122" i="69"/>
  <c r="I122" i="69"/>
  <c r="E122" i="69"/>
  <c r="L122" i="69"/>
  <c r="H122" i="69"/>
  <c r="D122" i="69"/>
  <c r="K122" i="69"/>
  <c r="G122" i="69"/>
  <c r="C122" i="69"/>
  <c r="F122" i="69"/>
  <c r="N122" i="69"/>
  <c r="J122" i="69"/>
  <c r="D126" i="71"/>
  <c r="T114" i="71"/>
  <c r="P120" i="66"/>
  <c r="D120" i="66"/>
  <c r="K119" i="69"/>
  <c r="G119" i="69"/>
  <c r="C119" i="69"/>
  <c r="N119" i="69"/>
  <c r="J119" i="69"/>
  <c r="F119" i="69"/>
  <c r="M119" i="69"/>
  <c r="I119" i="69"/>
  <c r="E119" i="69"/>
  <c r="L119" i="69"/>
  <c r="H119" i="69"/>
  <c r="D119" i="69"/>
  <c r="W121" i="66"/>
  <c r="K121" i="66"/>
  <c r="C126" i="71"/>
  <c r="O114" i="71"/>
  <c r="S114" i="71"/>
  <c r="H126" i="71"/>
  <c r="X114" i="71"/>
  <c r="M126" i="71"/>
  <c r="AC114" i="71"/>
  <c r="W18" i="65"/>
  <c r="K18" i="65"/>
  <c r="K117" i="69"/>
  <c r="G117" i="69"/>
  <c r="C117" i="69"/>
  <c r="N117" i="69"/>
  <c r="J117" i="69"/>
  <c r="F117" i="69"/>
  <c r="M117" i="69"/>
  <c r="I117" i="69"/>
  <c r="E117" i="69"/>
  <c r="L117" i="69"/>
  <c r="H117" i="69"/>
  <c r="D117" i="69"/>
  <c r="X120" i="66"/>
  <c r="L120" i="66"/>
  <c r="O121" i="66"/>
  <c r="C121" i="66"/>
  <c r="R18" i="65"/>
  <c r="F18" i="65"/>
  <c r="Y18" i="65"/>
  <c r="M18" i="65"/>
  <c r="T120" i="66"/>
  <c r="H120" i="66"/>
  <c r="O121" i="71"/>
  <c r="S121" i="71"/>
  <c r="AE121" i="71" s="1"/>
  <c r="K121" i="69"/>
  <c r="G121" i="69"/>
  <c r="C121" i="69"/>
  <c r="N121" i="69"/>
  <c r="J121" i="69"/>
  <c r="F121" i="69"/>
  <c r="M121" i="69"/>
  <c r="I121" i="69"/>
  <c r="E121" i="69"/>
  <c r="D121" i="69"/>
  <c r="H121" i="69"/>
  <c r="L121" i="69"/>
  <c r="O116" i="71"/>
  <c r="S116" i="71"/>
  <c r="AE116" i="71" s="1"/>
  <c r="M120" i="69"/>
  <c r="I120" i="69"/>
  <c r="E120" i="69"/>
  <c r="L120" i="69"/>
  <c r="H120" i="69"/>
  <c r="D120" i="69"/>
  <c r="K120" i="69"/>
  <c r="G120" i="69"/>
  <c r="C120" i="69"/>
  <c r="N120" i="69"/>
  <c r="F120" i="69"/>
  <c r="J120" i="69"/>
  <c r="H19" i="65"/>
  <c r="T19" i="65"/>
  <c r="O119" i="71"/>
  <c r="S119" i="71"/>
  <c r="AE119" i="71" s="1"/>
  <c r="U18" i="65"/>
  <c r="I18" i="65"/>
  <c r="J120" i="66"/>
  <c r="V120" i="66"/>
  <c r="E126" i="71"/>
  <c r="U114" i="71"/>
  <c r="O120" i="71"/>
  <c r="S120" i="71"/>
  <c r="AE120" i="71" s="1"/>
  <c r="Q121" i="66"/>
  <c r="E121" i="66"/>
  <c r="M116" i="69"/>
  <c r="I116" i="69"/>
  <c r="E116" i="69"/>
  <c r="L116" i="69"/>
  <c r="H116" i="69"/>
  <c r="D116" i="69"/>
  <c r="K116" i="69"/>
  <c r="G116" i="69"/>
  <c r="C116" i="69"/>
  <c r="J116" i="69"/>
  <c r="N116" i="69"/>
  <c r="F116" i="69"/>
  <c r="G121" i="66"/>
  <c r="S121" i="66"/>
  <c r="O118" i="71"/>
  <c r="S118" i="71"/>
  <c r="AE118" i="71" s="1"/>
  <c r="O117" i="71"/>
  <c r="S117" i="71"/>
  <c r="AE117" i="71" s="1"/>
  <c r="U121" i="66"/>
  <c r="I121" i="66"/>
  <c r="N17" i="65"/>
  <c r="Z18" i="65" s="1"/>
  <c r="O18" i="65"/>
  <c r="C18" i="65"/>
  <c r="I126" i="71"/>
  <c r="Y114" i="71"/>
  <c r="N126" i="71"/>
  <c r="AD114" i="71"/>
  <c r="N119" i="66"/>
  <c r="G126" i="71"/>
  <c r="W114" i="71"/>
  <c r="L126" i="71"/>
  <c r="AB114" i="71"/>
  <c r="F126" i="71"/>
  <c r="V114" i="71"/>
  <c r="K123" i="69"/>
  <c r="G123" i="69"/>
  <c r="C123" i="69"/>
  <c r="N123" i="69"/>
  <c r="J123" i="69"/>
  <c r="F123" i="69"/>
  <c r="M123" i="69"/>
  <c r="I123" i="69"/>
  <c r="E123" i="69"/>
  <c r="H123" i="69"/>
  <c r="D123" i="69"/>
  <c r="L123" i="69"/>
  <c r="O124" i="71"/>
  <c r="S124" i="71"/>
  <c r="AE124" i="71" s="1"/>
  <c r="N114" i="69"/>
  <c r="J114" i="69"/>
  <c r="F114" i="69"/>
  <c r="M114" i="69"/>
  <c r="I114" i="69"/>
  <c r="E114" i="69"/>
  <c r="L114" i="69"/>
  <c r="H114" i="69"/>
  <c r="D114" i="69"/>
  <c r="K114" i="69"/>
  <c r="G114" i="69"/>
  <c r="C114" i="69"/>
  <c r="S18" i="65"/>
  <c r="G18" i="65"/>
  <c r="F81" i="74"/>
  <c r="E92" i="73"/>
  <c r="K115" i="69"/>
  <c r="G115" i="69"/>
  <c r="C115" i="69"/>
  <c r="N115" i="69"/>
  <c r="J115" i="69"/>
  <c r="F115" i="69"/>
  <c r="M115" i="69"/>
  <c r="I115" i="69"/>
  <c r="E115" i="69"/>
  <c r="H115" i="69"/>
  <c r="D115" i="69"/>
  <c r="L115" i="69"/>
  <c r="O115" i="69" l="1"/>
  <c r="AX120" i="66"/>
  <c r="AZ120" i="66" s="1"/>
  <c r="F86" i="67"/>
  <c r="F17" i="67" s="1"/>
  <c r="E83" i="64" s="1"/>
  <c r="F12" i="74"/>
  <c r="G126" i="69"/>
  <c r="L126" i="69"/>
  <c r="F126" i="69"/>
  <c r="O123" i="69"/>
  <c r="N133" i="71"/>
  <c r="AD133" i="71" s="1"/>
  <c r="J133" i="71"/>
  <c r="Z133" i="71" s="1"/>
  <c r="F133" i="71"/>
  <c r="V133" i="71" s="1"/>
  <c r="M133" i="71"/>
  <c r="AC133" i="71" s="1"/>
  <c r="I133" i="71"/>
  <c r="Y133" i="71" s="1"/>
  <c r="E133" i="71"/>
  <c r="U133" i="71" s="1"/>
  <c r="L133" i="71"/>
  <c r="AB133" i="71" s="1"/>
  <c r="H133" i="71"/>
  <c r="X133" i="71" s="1"/>
  <c r="D133" i="71"/>
  <c r="T133" i="71" s="1"/>
  <c r="K133" i="71"/>
  <c r="AA133" i="71" s="1"/>
  <c r="G133" i="71"/>
  <c r="W133" i="71" s="1"/>
  <c r="C133" i="71"/>
  <c r="L134" i="71"/>
  <c r="AB134" i="71" s="1"/>
  <c r="H134" i="71"/>
  <c r="X134" i="71" s="1"/>
  <c r="D134" i="71"/>
  <c r="T134" i="71" s="1"/>
  <c r="K134" i="71"/>
  <c r="AA134" i="71" s="1"/>
  <c r="G134" i="71"/>
  <c r="W134" i="71" s="1"/>
  <c r="C134" i="71"/>
  <c r="N134" i="71"/>
  <c r="AD134" i="71" s="1"/>
  <c r="J134" i="71"/>
  <c r="Z134" i="71" s="1"/>
  <c r="F134" i="71"/>
  <c r="V134" i="71" s="1"/>
  <c r="M134" i="71"/>
  <c r="AC134" i="71" s="1"/>
  <c r="I134" i="71"/>
  <c r="Y134" i="71" s="1"/>
  <c r="E134" i="71"/>
  <c r="U134" i="71" s="1"/>
  <c r="O116" i="69"/>
  <c r="V121" i="66"/>
  <c r="J121" i="66"/>
  <c r="X121" i="66"/>
  <c r="L121" i="66"/>
  <c r="AE114" i="71"/>
  <c r="AE126" i="71" s="1"/>
  <c r="AF126" i="71" s="1"/>
  <c r="AG101" i="72" s="1"/>
  <c r="D93" i="73" s="1"/>
  <c r="N131" i="71"/>
  <c r="AD131" i="71" s="1"/>
  <c r="J131" i="71"/>
  <c r="Z131" i="71" s="1"/>
  <c r="F131" i="71"/>
  <c r="V131" i="71" s="1"/>
  <c r="M131" i="71"/>
  <c r="AC131" i="71" s="1"/>
  <c r="I131" i="71"/>
  <c r="Y131" i="71" s="1"/>
  <c r="E131" i="71"/>
  <c r="U131" i="71" s="1"/>
  <c r="L131" i="71"/>
  <c r="AB131" i="71" s="1"/>
  <c r="H131" i="71"/>
  <c r="X131" i="71" s="1"/>
  <c r="D131" i="71"/>
  <c r="T131" i="71" s="1"/>
  <c r="K131" i="71"/>
  <c r="AA131" i="71" s="1"/>
  <c r="G131" i="71"/>
  <c r="W131" i="71" s="1"/>
  <c r="C131" i="71"/>
  <c r="O122" i="69"/>
  <c r="O124" i="69"/>
  <c r="N137" i="71"/>
  <c r="AD137" i="71" s="1"/>
  <c r="J137" i="71"/>
  <c r="Z137" i="71" s="1"/>
  <c r="F137" i="71"/>
  <c r="V137" i="71" s="1"/>
  <c r="M137" i="71"/>
  <c r="AC137" i="71" s="1"/>
  <c r="I137" i="71"/>
  <c r="Y137" i="71" s="1"/>
  <c r="E137" i="71"/>
  <c r="U137" i="71" s="1"/>
  <c r="L137" i="71"/>
  <c r="AB137" i="71" s="1"/>
  <c r="H137" i="71"/>
  <c r="X137" i="71" s="1"/>
  <c r="D137" i="71"/>
  <c r="T137" i="71" s="1"/>
  <c r="K137" i="71"/>
  <c r="AA137" i="71" s="1"/>
  <c r="G137" i="71"/>
  <c r="W137" i="71" s="1"/>
  <c r="C137" i="71"/>
  <c r="O125" i="69"/>
  <c r="J19" i="65"/>
  <c r="V19" i="65"/>
  <c r="S19" i="65"/>
  <c r="G19" i="65"/>
  <c r="K126" i="69"/>
  <c r="E126" i="69"/>
  <c r="J126" i="69"/>
  <c r="L136" i="71"/>
  <c r="AB136" i="71" s="1"/>
  <c r="H136" i="71"/>
  <c r="X136" i="71" s="1"/>
  <c r="D136" i="71"/>
  <c r="T136" i="71" s="1"/>
  <c r="K136" i="71"/>
  <c r="AA136" i="71" s="1"/>
  <c r="G136" i="71"/>
  <c r="W136" i="71" s="1"/>
  <c r="C136" i="71"/>
  <c r="N136" i="71"/>
  <c r="AD136" i="71" s="1"/>
  <c r="J136" i="71"/>
  <c r="Z136" i="71" s="1"/>
  <c r="F136" i="71"/>
  <c r="V136" i="71" s="1"/>
  <c r="M136" i="71"/>
  <c r="AC136" i="71" s="1"/>
  <c r="I136" i="71"/>
  <c r="Y136" i="71" s="1"/>
  <c r="E136" i="71"/>
  <c r="U136" i="71" s="1"/>
  <c r="U19" i="65"/>
  <c r="I19" i="65"/>
  <c r="Y19" i="65"/>
  <c r="M19" i="65"/>
  <c r="N120" i="66"/>
  <c r="L140" i="71"/>
  <c r="AB140" i="71" s="1"/>
  <c r="H140" i="71"/>
  <c r="X140" i="71" s="1"/>
  <c r="D140" i="71"/>
  <c r="T140" i="71" s="1"/>
  <c r="K140" i="71"/>
  <c r="AA140" i="71" s="1"/>
  <c r="G140" i="71"/>
  <c r="W140" i="71" s="1"/>
  <c r="C140" i="71"/>
  <c r="N140" i="71"/>
  <c r="AD140" i="71" s="1"/>
  <c r="J140" i="71"/>
  <c r="Z140" i="71" s="1"/>
  <c r="F140" i="71"/>
  <c r="V140" i="71" s="1"/>
  <c r="M140" i="71"/>
  <c r="AC140" i="71" s="1"/>
  <c r="I140" i="71"/>
  <c r="Y140" i="71" s="1"/>
  <c r="E140" i="71"/>
  <c r="U140" i="71" s="1"/>
  <c r="P121" i="66"/>
  <c r="D121" i="66"/>
  <c r="D126" i="69"/>
  <c r="I126" i="69"/>
  <c r="N126" i="69"/>
  <c r="F87" i="67"/>
  <c r="C139" i="66"/>
  <c r="N139" i="71"/>
  <c r="AD139" i="71" s="1"/>
  <c r="J139" i="71"/>
  <c r="Z139" i="71" s="1"/>
  <c r="F139" i="71"/>
  <c r="V139" i="71" s="1"/>
  <c r="M139" i="71"/>
  <c r="AC139" i="71" s="1"/>
  <c r="I139" i="71"/>
  <c r="Y139" i="71" s="1"/>
  <c r="E139" i="71"/>
  <c r="U139" i="71" s="1"/>
  <c r="L139" i="71"/>
  <c r="AB139" i="71" s="1"/>
  <c r="H139" i="71"/>
  <c r="X139" i="71" s="1"/>
  <c r="D139" i="71"/>
  <c r="T139" i="71" s="1"/>
  <c r="K139" i="71"/>
  <c r="AA139" i="71" s="1"/>
  <c r="G139" i="71"/>
  <c r="W139" i="71" s="1"/>
  <c r="C139" i="71"/>
  <c r="O19" i="65"/>
  <c r="C19" i="65"/>
  <c r="N18" i="65"/>
  <c r="Z19" i="65" s="1"/>
  <c r="L132" i="71"/>
  <c r="AB132" i="71" s="1"/>
  <c r="H132" i="71"/>
  <c r="X132" i="71" s="1"/>
  <c r="D132" i="71"/>
  <c r="T132" i="71" s="1"/>
  <c r="K132" i="71"/>
  <c r="AA132" i="71" s="1"/>
  <c r="G132" i="71"/>
  <c r="W132" i="71" s="1"/>
  <c r="C132" i="71"/>
  <c r="N132" i="71"/>
  <c r="AD132" i="71" s="1"/>
  <c r="J132" i="71"/>
  <c r="Z132" i="71" s="1"/>
  <c r="F132" i="71"/>
  <c r="V132" i="71" s="1"/>
  <c r="M132" i="71"/>
  <c r="AC132" i="71" s="1"/>
  <c r="I132" i="71"/>
  <c r="Y132" i="71" s="1"/>
  <c r="E132" i="71"/>
  <c r="U132" i="71" s="1"/>
  <c r="O120" i="69"/>
  <c r="O121" i="69"/>
  <c r="W19" i="65"/>
  <c r="K19" i="65"/>
  <c r="M130" i="71"/>
  <c r="I130" i="71"/>
  <c r="E130" i="71"/>
  <c r="L130" i="71"/>
  <c r="H130" i="71"/>
  <c r="D130" i="71"/>
  <c r="K130" i="71"/>
  <c r="G130" i="71"/>
  <c r="C130" i="71"/>
  <c r="N130" i="71"/>
  <c r="J130" i="71"/>
  <c r="F130" i="71"/>
  <c r="O119" i="69"/>
  <c r="O118" i="69"/>
  <c r="L138" i="71"/>
  <c r="AB138" i="71" s="1"/>
  <c r="H138" i="71"/>
  <c r="X138" i="71" s="1"/>
  <c r="D138" i="71"/>
  <c r="T138" i="71" s="1"/>
  <c r="K138" i="71"/>
  <c r="AA138" i="71" s="1"/>
  <c r="G138" i="71"/>
  <c r="W138" i="71" s="1"/>
  <c r="C138" i="71"/>
  <c r="N138" i="71"/>
  <c r="AD138" i="71" s="1"/>
  <c r="J138" i="71"/>
  <c r="Z138" i="71" s="1"/>
  <c r="F138" i="71"/>
  <c r="V138" i="71" s="1"/>
  <c r="M138" i="71"/>
  <c r="AC138" i="71" s="1"/>
  <c r="I138" i="71"/>
  <c r="Y138" i="71" s="1"/>
  <c r="E138" i="71"/>
  <c r="U138" i="71" s="1"/>
  <c r="R121" i="66"/>
  <c r="F121" i="66"/>
  <c r="C126" i="69"/>
  <c r="O114" i="69"/>
  <c r="H126" i="69"/>
  <c r="M126" i="69"/>
  <c r="N141" i="71"/>
  <c r="AD141" i="71" s="1"/>
  <c r="J141" i="71"/>
  <c r="Z141" i="71" s="1"/>
  <c r="F141" i="71"/>
  <c r="V141" i="71" s="1"/>
  <c r="M141" i="71"/>
  <c r="AC141" i="71" s="1"/>
  <c r="I141" i="71"/>
  <c r="Y141" i="71" s="1"/>
  <c r="E141" i="71"/>
  <c r="U141" i="71" s="1"/>
  <c r="L141" i="71"/>
  <c r="AB141" i="71" s="1"/>
  <c r="H141" i="71"/>
  <c r="X141" i="71" s="1"/>
  <c r="D141" i="71"/>
  <c r="T141" i="71" s="1"/>
  <c r="K141" i="71"/>
  <c r="AA141" i="71" s="1"/>
  <c r="G141" i="71"/>
  <c r="W141" i="71" s="1"/>
  <c r="C141" i="71"/>
  <c r="AA18" i="65"/>
  <c r="F33" i="67" s="1"/>
  <c r="T121" i="66"/>
  <c r="H121" i="66"/>
  <c r="R19" i="65"/>
  <c r="F19" i="65"/>
  <c r="O117" i="69"/>
  <c r="N135" i="71"/>
  <c r="AD135" i="71" s="1"/>
  <c r="J135" i="71"/>
  <c r="Z135" i="71" s="1"/>
  <c r="F135" i="71"/>
  <c r="V135" i="71" s="1"/>
  <c r="M135" i="71"/>
  <c r="AC135" i="71" s="1"/>
  <c r="I135" i="71"/>
  <c r="Y135" i="71" s="1"/>
  <c r="E135" i="71"/>
  <c r="U135" i="71" s="1"/>
  <c r="L135" i="71"/>
  <c r="AB135" i="71" s="1"/>
  <c r="H135" i="71"/>
  <c r="X135" i="71" s="1"/>
  <c r="D135" i="71"/>
  <c r="T135" i="71" s="1"/>
  <c r="K135" i="71"/>
  <c r="AA135" i="71" s="1"/>
  <c r="G135" i="71"/>
  <c r="W135" i="71" s="1"/>
  <c r="C135" i="71"/>
  <c r="Q19" i="65"/>
  <c r="E19" i="65"/>
  <c r="F18" i="67" l="1"/>
  <c r="N121" i="66"/>
  <c r="AX121" i="66"/>
  <c r="AZ121" i="66" s="1"/>
  <c r="O141" i="71"/>
  <c r="S141" i="71"/>
  <c r="AE141" i="71" s="1"/>
  <c r="M142" i="71"/>
  <c r="AC130" i="71"/>
  <c r="C142" i="71"/>
  <c r="O130" i="71"/>
  <c r="S130" i="71"/>
  <c r="AA19" i="65"/>
  <c r="M136" i="69"/>
  <c r="I136" i="69"/>
  <c r="E136" i="69"/>
  <c r="L136" i="69"/>
  <c r="H136" i="69"/>
  <c r="D136" i="69"/>
  <c r="K136" i="69"/>
  <c r="G136" i="69"/>
  <c r="C136" i="69"/>
  <c r="N136" i="69"/>
  <c r="J136" i="69"/>
  <c r="F136" i="69"/>
  <c r="F82" i="74"/>
  <c r="E93" i="73"/>
  <c r="O134" i="71"/>
  <c r="S134" i="71"/>
  <c r="AE134" i="71" s="1"/>
  <c r="K139" i="69"/>
  <c r="G139" i="69"/>
  <c r="C139" i="69"/>
  <c r="N139" i="69"/>
  <c r="J139" i="69"/>
  <c r="F139" i="69"/>
  <c r="M139" i="69"/>
  <c r="I139" i="69"/>
  <c r="E139" i="69"/>
  <c r="H139" i="69"/>
  <c r="D139" i="69"/>
  <c r="L139" i="69"/>
  <c r="O135" i="71"/>
  <c r="S135" i="71"/>
  <c r="AE135" i="71" s="1"/>
  <c r="K135" i="69"/>
  <c r="G135" i="69"/>
  <c r="C135" i="69"/>
  <c r="N135" i="69"/>
  <c r="J135" i="69"/>
  <c r="F135" i="69"/>
  <c r="M135" i="69"/>
  <c r="I135" i="69"/>
  <c r="E135" i="69"/>
  <c r="L135" i="69"/>
  <c r="H135" i="69"/>
  <c r="D135" i="69"/>
  <c r="F142" i="71"/>
  <c r="V130" i="71"/>
  <c r="G142" i="71"/>
  <c r="W130" i="71"/>
  <c r="L142" i="71"/>
  <c r="AB130" i="71"/>
  <c r="O139" i="71"/>
  <c r="S139" i="71"/>
  <c r="AE139" i="71" s="1"/>
  <c r="K131" i="69"/>
  <c r="G131" i="69"/>
  <c r="C131" i="69"/>
  <c r="N131" i="69"/>
  <c r="J131" i="69"/>
  <c r="F131" i="69"/>
  <c r="M131" i="69"/>
  <c r="I131" i="69"/>
  <c r="E131" i="69"/>
  <c r="H131" i="69"/>
  <c r="D131" i="69"/>
  <c r="L131" i="69"/>
  <c r="M134" i="69"/>
  <c r="I134" i="69"/>
  <c r="E134" i="69"/>
  <c r="L134" i="69"/>
  <c r="H134" i="69"/>
  <c r="D134" i="69"/>
  <c r="K134" i="69"/>
  <c r="G134" i="69"/>
  <c r="C134" i="69"/>
  <c r="N134" i="69"/>
  <c r="J134" i="69"/>
  <c r="F134" i="69"/>
  <c r="M140" i="69"/>
  <c r="I140" i="69"/>
  <c r="E140" i="69"/>
  <c r="L140" i="69"/>
  <c r="H140" i="69"/>
  <c r="D140" i="69"/>
  <c r="K140" i="69"/>
  <c r="G140" i="69"/>
  <c r="C140" i="69"/>
  <c r="J140" i="69"/>
  <c r="F140" i="69"/>
  <c r="N140" i="69"/>
  <c r="O138" i="71"/>
  <c r="S138" i="71"/>
  <c r="AE138" i="71" s="1"/>
  <c r="H142" i="71"/>
  <c r="X130" i="71"/>
  <c r="O132" i="71"/>
  <c r="S132" i="71"/>
  <c r="AE132" i="71" s="1"/>
  <c r="O136" i="71"/>
  <c r="S136" i="71"/>
  <c r="AE136" i="71" s="1"/>
  <c r="M138" i="69"/>
  <c r="I138" i="69"/>
  <c r="E138" i="69"/>
  <c r="L138" i="69"/>
  <c r="H138" i="69"/>
  <c r="D138" i="69"/>
  <c r="K138" i="69"/>
  <c r="G138" i="69"/>
  <c r="C138" i="69"/>
  <c r="F138" i="69"/>
  <c r="N138" i="69"/>
  <c r="J138" i="69"/>
  <c r="O131" i="71"/>
  <c r="S131" i="71"/>
  <c r="AE131" i="71" s="1"/>
  <c r="J142" i="71"/>
  <c r="Z130" i="71"/>
  <c r="K142" i="71"/>
  <c r="AA130" i="71"/>
  <c r="E142" i="71"/>
  <c r="U130" i="71"/>
  <c r="K137" i="69"/>
  <c r="G137" i="69"/>
  <c r="C137" i="69"/>
  <c r="N137" i="69"/>
  <c r="J137" i="69"/>
  <c r="F137" i="69"/>
  <c r="M137" i="69"/>
  <c r="I137" i="69"/>
  <c r="E137" i="69"/>
  <c r="D137" i="69"/>
  <c r="L137" i="69"/>
  <c r="H137" i="69"/>
  <c r="O137" i="71"/>
  <c r="S137" i="71"/>
  <c r="AE137" i="71" s="1"/>
  <c r="O133" i="71"/>
  <c r="S133" i="71"/>
  <c r="AE133" i="71" s="1"/>
  <c r="E84" i="64"/>
  <c r="N130" i="69"/>
  <c r="J130" i="69"/>
  <c r="F130" i="69"/>
  <c r="M130" i="69"/>
  <c r="I130" i="69"/>
  <c r="E130" i="69"/>
  <c r="L130" i="69"/>
  <c r="H130" i="69"/>
  <c r="D130" i="69"/>
  <c r="K130" i="69"/>
  <c r="G130" i="69"/>
  <c r="C130" i="69"/>
  <c r="N142" i="71"/>
  <c r="AD130" i="71"/>
  <c r="D142" i="71"/>
  <c r="T130" i="71"/>
  <c r="I142" i="71"/>
  <c r="Y130" i="71"/>
  <c r="N19" i="65"/>
  <c r="K141" i="69"/>
  <c r="G141" i="69"/>
  <c r="C141" i="69"/>
  <c r="N141" i="69"/>
  <c r="J141" i="69"/>
  <c r="F141" i="69"/>
  <c r="M141" i="69"/>
  <c r="I141" i="69"/>
  <c r="E141" i="69"/>
  <c r="L141" i="69"/>
  <c r="H141" i="69"/>
  <c r="D141" i="69"/>
  <c r="O140" i="71"/>
  <c r="S140" i="71"/>
  <c r="AE140" i="71" s="1"/>
  <c r="M132" i="69"/>
  <c r="I132" i="69"/>
  <c r="E132" i="69"/>
  <c r="L132" i="69"/>
  <c r="H132" i="69"/>
  <c r="D132" i="69"/>
  <c r="K132" i="69"/>
  <c r="G132" i="69"/>
  <c r="C132" i="69"/>
  <c r="J132" i="69"/>
  <c r="F132" i="69"/>
  <c r="N132" i="69"/>
  <c r="K133" i="69"/>
  <c r="G133" i="69"/>
  <c r="C133" i="69"/>
  <c r="N133" i="69"/>
  <c r="J133" i="69"/>
  <c r="F133" i="69"/>
  <c r="M133" i="69"/>
  <c r="I133" i="69"/>
  <c r="E133" i="69"/>
  <c r="L133" i="69"/>
  <c r="H133" i="69"/>
  <c r="D133" i="69"/>
  <c r="E48" i="68"/>
  <c r="AX122" i="66" l="1"/>
  <c r="F142" i="69"/>
  <c r="O132" i="69"/>
  <c r="O141" i="69"/>
  <c r="K147" i="71"/>
  <c r="AA147" i="71" s="1"/>
  <c r="G147" i="71"/>
  <c r="W147" i="71" s="1"/>
  <c r="C147" i="71"/>
  <c r="M147" i="71"/>
  <c r="AC147" i="71" s="1"/>
  <c r="I147" i="71"/>
  <c r="Y147" i="71" s="1"/>
  <c r="E147" i="71"/>
  <c r="U147" i="71" s="1"/>
  <c r="L147" i="71"/>
  <c r="AB147" i="71" s="1"/>
  <c r="D147" i="71"/>
  <c r="T147" i="71" s="1"/>
  <c r="J147" i="71"/>
  <c r="Z147" i="71" s="1"/>
  <c r="H147" i="71"/>
  <c r="X147" i="71" s="1"/>
  <c r="N147" i="71"/>
  <c r="AD147" i="71" s="1"/>
  <c r="F147" i="71"/>
  <c r="V147" i="71" s="1"/>
  <c r="L142" i="69"/>
  <c r="K142" i="69"/>
  <c r="J142" i="69"/>
  <c r="M152" i="71"/>
  <c r="AC152" i="71" s="1"/>
  <c r="I152" i="71"/>
  <c r="Y152" i="71" s="1"/>
  <c r="E152" i="71"/>
  <c r="U152" i="71" s="1"/>
  <c r="L152" i="71"/>
  <c r="AB152" i="71" s="1"/>
  <c r="H152" i="71"/>
  <c r="X152" i="71" s="1"/>
  <c r="D152" i="71"/>
  <c r="T152" i="71" s="1"/>
  <c r="K152" i="71"/>
  <c r="AA152" i="71" s="1"/>
  <c r="G152" i="71"/>
  <c r="W152" i="71" s="1"/>
  <c r="C152" i="71"/>
  <c r="N152" i="71"/>
  <c r="AD152" i="71" s="1"/>
  <c r="J152" i="71"/>
  <c r="Z152" i="71" s="1"/>
  <c r="F152" i="71"/>
  <c r="V152" i="71" s="1"/>
  <c r="K157" i="71"/>
  <c r="AA157" i="71" s="1"/>
  <c r="G157" i="71"/>
  <c r="W157" i="71" s="1"/>
  <c r="C157" i="71"/>
  <c r="N157" i="71"/>
  <c r="AD157" i="71" s="1"/>
  <c r="J157" i="71"/>
  <c r="Z157" i="71" s="1"/>
  <c r="F157" i="71"/>
  <c r="V157" i="71" s="1"/>
  <c r="M157" i="71"/>
  <c r="AC157" i="71" s="1"/>
  <c r="I157" i="71"/>
  <c r="Y157" i="71" s="1"/>
  <c r="E157" i="71"/>
  <c r="U157" i="71" s="1"/>
  <c r="L157" i="71"/>
  <c r="AB157" i="71" s="1"/>
  <c r="H157" i="71"/>
  <c r="X157" i="71" s="1"/>
  <c r="D157" i="71"/>
  <c r="T157" i="71" s="1"/>
  <c r="D142" i="69"/>
  <c r="I142" i="69"/>
  <c r="N142" i="69"/>
  <c r="O137" i="69"/>
  <c r="M148" i="71"/>
  <c r="AC148" i="71" s="1"/>
  <c r="I148" i="71"/>
  <c r="Y148" i="71" s="1"/>
  <c r="E148" i="71"/>
  <c r="U148" i="71" s="1"/>
  <c r="K148" i="71"/>
  <c r="AA148" i="71" s="1"/>
  <c r="G148" i="71"/>
  <c r="W148" i="71" s="1"/>
  <c r="C148" i="71"/>
  <c r="J148" i="71"/>
  <c r="Z148" i="71" s="1"/>
  <c r="H148" i="71"/>
  <c r="X148" i="71" s="1"/>
  <c r="N148" i="71"/>
  <c r="AD148" i="71" s="1"/>
  <c r="F148" i="71"/>
  <c r="V148" i="71" s="1"/>
  <c r="L148" i="71"/>
  <c r="AB148" i="71" s="1"/>
  <c r="D148" i="71"/>
  <c r="T148" i="71" s="1"/>
  <c r="K153" i="71"/>
  <c r="AA153" i="71" s="1"/>
  <c r="G153" i="71"/>
  <c r="W153" i="71" s="1"/>
  <c r="C153" i="71"/>
  <c r="N153" i="71"/>
  <c r="AD153" i="71" s="1"/>
  <c r="J153" i="71"/>
  <c r="Z153" i="71" s="1"/>
  <c r="F153" i="71"/>
  <c r="V153" i="71" s="1"/>
  <c r="M153" i="71"/>
  <c r="AC153" i="71" s="1"/>
  <c r="I153" i="71"/>
  <c r="Y153" i="71" s="1"/>
  <c r="E153" i="71"/>
  <c r="U153" i="71" s="1"/>
  <c r="L153" i="71"/>
  <c r="AB153" i="71" s="1"/>
  <c r="H153" i="71"/>
  <c r="X153" i="71" s="1"/>
  <c r="D153" i="71"/>
  <c r="T153" i="71" s="1"/>
  <c r="K151" i="71"/>
  <c r="AA151" i="71" s="1"/>
  <c r="G151" i="71"/>
  <c r="W151" i="71" s="1"/>
  <c r="C151" i="71"/>
  <c r="N151" i="71"/>
  <c r="AD151" i="71" s="1"/>
  <c r="J151" i="71"/>
  <c r="Z151" i="71" s="1"/>
  <c r="F151" i="71"/>
  <c r="V151" i="71" s="1"/>
  <c r="M151" i="71"/>
  <c r="AC151" i="71" s="1"/>
  <c r="I151" i="71"/>
  <c r="Y151" i="71" s="1"/>
  <c r="E151" i="71"/>
  <c r="U151" i="71" s="1"/>
  <c r="L151" i="71"/>
  <c r="AB151" i="71" s="1"/>
  <c r="H151" i="71"/>
  <c r="X151" i="71" s="1"/>
  <c r="D151" i="71"/>
  <c r="T151" i="71" s="1"/>
  <c r="O131" i="69"/>
  <c r="M150" i="71"/>
  <c r="AC150" i="71" s="1"/>
  <c r="I150" i="71"/>
  <c r="Y150" i="71" s="1"/>
  <c r="E150" i="71"/>
  <c r="U150" i="71" s="1"/>
  <c r="L150" i="71"/>
  <c r="AB150" i="71" s="1"/>
  <c r="H150" i="71"/>
  <c r="X150" i="71" s="1"/>
  <c r="D150" i="71"/>
  <c r="T150" i="71" s="1"/>
  <c r="K150" i="71"/>
  <c r="AA150" i="71" s="1"/>
  <c r="G150" i="71"/>
  <c r="W150" i="71" s="1"/>
  <c r="C150" i="71"/>
  <c r="N150" i="71"/>
  <c r="AD150" i="71" s="1"/>
  <c r="J150" i="71"/>
  <c r="Z150" i="71" s="1"/>
  <c r="F150" i="71"/>
  <c r="V150" i="71" s="1"/>
  <c r="O135" i="69"/>
  <c r="F13" i="74"/>
  <c r="O136" i="69"/>
  <c r="N146" i="71"/>
  <c r="J146" i="71"/>
  <c r="F146" i="71"/>
  <c r="L146" i="71"/>
  <c r="H146" i="71"/>
  <c r="G146" i="71"/>
  <c r="M146" i="71"/>
  <c r="E146" i="71"/>
  <c r="K146" i="71"/>
  <c r="D146" i="71"/>
  <c r="I146" i="71"/>
  <c r="C146" i="71"/>
  <c r="G142" i="69"/>
  <c r="E142" i="69"/>
  <c r="O133" i="69"/>
  <c r="C142" i="69"/>
  <c r="O130" i="69"/>
  <c r="H142" i="69"/>
  <c r="M142" i="69"/>
  <c r="F34" i="67"/>
  <c r="AA20" i="65"/>
  <c r="K149" i="69"/>
  <c r="G149" i="69"/>
  <c r="C149" i="69"/>
  <c r="N149" i="69"/>
  <c r="J149" i="69"/>
  <c r="F149" i="69"/>
  <c r="M149" i="69"/>
  <c r="I149" i="69"/>
  <c r="E149" i="69"/>
  <c r="L149" i="69"/>
  <c r="H149" i="69"/>
  <c r="D149" i="69"/>
  <c r="M154" i="71"/>
  <c r="AC154" i="71" s="1"/>
  <c r="I154" i="71"/>
  <c r="Y154" i="71" s="1"/>
  <c r="E154" i="71"/>
  <c r="U154" i="71" s="1"/>
  <c r="L154" i="71"/>
  <c r="AB154" i="71" s="1"/>
  <c r="H154" i="71"/>
  <c r="X154" i="71" s="1"/>
  <c r="D154" i="71"/>
  <c r="T154" i="71" s="1"/>
  <c r="K154" i="71"/>
  <c r="AA154" i="71" s="1"/>
  <c r="G154" i="71"/>
  <c r="W154" i="71" s="1"/>
  <c r="C154" i="71"/>
  <c r="N154" i="71"/>
  <c r="AD154" i="71" s="1"/>
  <c r="J154" i="71"/>
  <c r="Z154" i="71" s="1"/>
  <c r="F154" i="71"/>
  <c r="V154" i="71" s="1"/>
  <c r="O138" i="69"/>
  <c r="O140" i="69"/>
  <c r="O134" i="69"/>
  <c r="K155" i="71"/>
  <c r="AA155" i="71" s="1"/>
  <c r="G155" i="71"/>
  <c r="W155" i="71" s="1"/>
  <c r="C155" i="71"/>
  <c r="N155" i="71"/>
  <c r="AD155" i="71" s="1"/>
  <c r="J155" i="71"/>
  <c r="Z155" i="71" s="1"/>
  <c r="F155" i="71"/>
  <c r="V155" i="71" s="1"/>
  <c r="M155" i="71"/>
  <c r="AC155" i="71" s="1"/>
  <c r="I155" i="71"/>
  <c r="Y155" i="71" s="1"/>
  <c r="E155" i="71"/>
  <c r="U155" i="71" s="1"/>
  <c r="L155" i="71"/>
  <c r="AB155" i="71" s="1"/>
  <c r="H155" i="71"/>
  <c r="X155" i="71" s="1"/>
  <c r="D155" i="71"/>
  <c r="T155" i="71" s="1"/>
  <c r="K149" i="71"/>
  <c r="AA149" i="71" s="1"/>
  <c r="G149" i="71"/>
  <c r="W149" i="71" s="1"/>
  <c r="C149" i="71"/>
  <c r="N149" i="71"/>
  <c r="AD149" i="71" s="1"/>
  <c r="J149" i="71"/>
  <c r="Z149" i="71" s="1"/>
  <c r="F149" i="71"/>
  <c r="V149" i="71" s="1"/>
  <c r="M149" i="71"/>
  <c r="AC149" i="71" s="1"/>
  <c r="I149" i="71"/>
  <c r="Y149" i="71" s="1"/>
  <c r="E149" i="71"/>
  <c r="U149" i="71" s="1"/>
  <c r="L149" i="71"/>
  <c r="AB149" i="71" s="1"/>
  <c r="H149" i="71"/>
  <c r="X149" i="71" s="1"/>
  <c r="D149" i="71"/>
  <c r="T149" i="71" s="1"/>
  <c r="O139" i="69"/>
  <c r="AE130" i="71"/>
  <c r="AE142" i="71" s="1"/>
  <c r="AF142" i="71" s="1"/>
  <c r="AG117" i="72" s="1"/>
  <c r="D94" i="73" s="1"/>
  <c r="M156" i="71"/>
  <c r="AC156" i="71" s="1"/>
  <c r="I156" i="71"/>
  <c r="Y156" i="71" s="1"/>
  <c r="E156" i="71"/>
  <c r="U156" i="71" s="1"/>
  <c r="L156" i="71"/>
  <c r="AB156" i="71" s="1"/>
  <c r="H156" i="71"/>
  <c r="X156" i="71" s="1"/>
  <c r="D156" i="71"/>
  <c r="T156" i="71" s="1"/>
  <c r="K156" i="71"/>
  <c r="AA156" i="71" s="1"/>
  <c r="G156" i="71"/>
  <c r="W156" i="71" s="1"/>
  <c r="C156" i="71"/>
  <c r="N156" i="71"/>
  <c r="AD156" i="71" s="1"/>
  <c r="J156" i="71"/>
  <c r="Z156" i="71" s="1"/>
  <c r="F156" i="71"/>
  <c r="V156" i="71" s="1"/>
  <c r="F88" i="67"/>
  <c r="F36" i="67" s="1"/>
  <c r="C140" i="66"/>
  <c r="C141" i="66" s="1"/>
  <c r="AZ122" i="66"/>
  <c r="E49" i="68" l="1"/>
  <c r="O151" i="71"/>
  <c r="S151" i="71"/>
  <c r="AE151" i="71" s="1"/>
  <c r="O153" i="71"/>
  <c r="S153" i="71"/>
  <c r="AE153" i="71" s="1"/>
  <c r="K157" i="69"/>
  <c r="G157" i="69"/>
  <c r="C157" i="69"/>
  <c r="N157" i="69"/>
  <c r="J157" i="69"/>
  <c r="F157" i="69"/>
  <c r="M157" i="69"/>
  <c r="I157" i="69"/>
  <c r="E157" i="69"/>
  <c r="L157" i="69"/>
  <c r="H157" i="69"/>
  <c r="D157" i="69"/>
  <c r="M150" i="69"/>
  <c r="I150" i="69"/>
  <c r="E150" i="69"/>
  <c r="L150" i="69"/>
  <c r="H150" i="69"/>
  <c r="D150" i="69"/>
  <c r="K150" i="69"/>
  <c r="G150" i="69"/>
  <c r="C150" i="69"/>
  <c r="N150" i="69"/>
  <c r="J150" i="69"/>
  <c r="F150" i="69"/>
  <c r="K158" i="71"/>
  <c r="AA146" i="71"/>
  <c r="N158" i="71"/>
  <c r="AD146" i="71"/>
  <c r="O150" i="71"/>
  <c r="S150" i="71"/>
  <c r="AE150" i="71" s="1"/>
  <c r="O148" i="71"/>
  <c r="S148" i="71"/>
  <c r="AE148" i="71" s="1"/>
  <c r="M152" i="69"/>
  <c r="I152" i="69"/>
  <c r="E152" i="69"/>
  <c r="L152" i="69"/>
  <c r="H152" i="69"/>
  <c r="D152" i="69"/>
  <c r="K152" i="69"/>
  <c r="G152" i="69"/>
  <c r="C152" i="69"/>
  <c r="N152" i="69"/>
  <c r="J152" i="69"/>
  <c r="F152" i="69"/>
  <c r="O149" i="69"/>
  <c r="F19" i="67"/>
  <c r="F21" i="67"/>
  <c r="N146" i="69"/>
  <c r="J146" i="69"/>
  <c r="F146" i="69"/>
  <c r="M146" i="69"/>
  <c r="I146" i="69"/>
  <c r="E146" i="69"/>
  <c r="L146" i="69"/>
  <c r="H146" i="69"/>
  <c r="D146" i="69"/>
  <c r="K146" i="69"/>
  <c r="G146" i="69"/>
  <c r="C146" i="69"/>
  <c r="C158" i="71"/>
  <c r="O146" i="71"/>
  <c r="S146" i="71"/>
  <c r="E158" i="71"/>
  <c r="U146" i="71"/>
  <c r="L158" i="71"/>
  <c r="AB146" i="71"/>
  <c r="K147" i="69"/>
  <c r="G147" i="69"/>
  <c r="C147" i="69"/>
  <c r="N147" i="69"/>
  <c r="J147" i="69"/>
  <c r="F147" i="69"/>
  <c r="M147" i="69"/>
  <c r="I147" i="69"/>
  <c r="E147" i="69"/>
  <c r="H147" i="69"/>
  <c r="D147" i="69"/>
  <c r="L147" i="69"/>
  <c r="O152" i="71"/>
  <c r="S152" i="71"/>
  <c r="AE152" i="71" s="1"/>
  <c r="F83" i="74"/>
  <c r="F14" i="74" s="1"/>
  <c r="E50" i="68" s="1"/>
  <c r="E94" i="73"/>
  <c r="O154" i="71"/>
  <c r="S154" i="71"/>
  <c r="AE154" i="71" s="1"/>
  <c r="K151" i="69"/>
  <c r="G151" i="69"/>
  <c r="C151" i="69"/>
  <c r="N151" i="69"/>
  <c r="J151" i="69"/>
  <c r="F151" i="69"/>
  <c r="M151" i="69"/>
  <c r="I151" i="69"/>
  <c r="E151" i="69"/>
  <c r="L151" i="69"/>
  <c r="H151" i="69"/>
  <c r="D151" i="69"/>
  <c r="M148" i="69"/>
  <c r="I148" i="69"/>
  <c r="E148" i="69"/>
  <c r="L148" i="69"/>
  <c r="H148" i="69"/>
  <c r="D148" i="69"/>
  <c r="K148" i="69"/>
  <c r="G148" i="69"/>
  <c r="C148" i="69"/>
  <c r="J148" i="69"/>
  <c r="F148" i="69"/>
  <c r="N148" i="69"/>
  <c r="D158" i="71"/>
  <c r="T146" i="71"/>
  <c r="G158" i="71"/>
  <c r="W146" i="71"/>
  <c r="J158" i="71"/>
  <c r="Z146" i="71"/>
  <c r="O157" i="71"/>
  <c r="S157" i="71"/>
  <c r="AE157" i="71" s="1"/>
  <c r="M154" i="69"/>
  <c r="I154" i="69"/>
  <c r="E154" i="69"/>
  <c r="L154" i="69"/>
  <c r="H154" i="69"/>
  <c r="D154" i="69"/>
  <c r="K154" i="69"/>
  <c r="G154" i="69"/>
  <c r="C154" i="69"/>
  <c r="N154" i="69"/>
  <c r="J154" i="69"/>
  <c r="F154" i="69"/>
  <c r="H158" i="71"/>
  <c r="X146" i="71"/>
  <c r="K155" i="69"/>
  <c r="G155" i="69"/>
  <c r="C155" i="69"/>
  <c r="N155" i="69"/>
  <c r="J155" i="69"/>
  <c r="F155" i="69"/>
  <c r="M155" i="69"/>
  <c r="I155" i="69"/>
  <c r="E155" i="69"/>
  <c r="L155" i="69"/>
  <c r="H155" i="69"/>
  <c r="D155" i="69"/>
  <c r="O156" i="71"/>
  <c r="S156" i="71"/>
  <c r="AE156" i="71" s="1"/>
  <c r="O149" i="71"/>
  <c r="S149" i="71"/>
  <c r="AE149" i="71" s="1"/>
  <c r="O155" i="71"/>
  <c r="S155" i="71"/>
  <c r="AE155" i="71" s="1"/>
  <c r="M156" i="69"/>
  <c r="I156" i="69"/>
  <c r="E156" i="69"/>
  <c r="L156" i="69"/>
  <c r="H156" i="69"/>
  <c r="D156" i="69"/>
  <c r="K156" i="69"/>
  <c r="G156" i="69"/>
  <c r="C156" i="69"/>
  <c r="N156" i="69"/>
  <c r="J156" i="69"/>
  <c r="F156" i="69"/>
  <c r="I158" i="71"/>
  <c r="Y146" i="71"/>
  <c r="M158" i="71"/>
  <c r="AC146" i="71"/>
  <c r="F158" i="71"/>
  <c r="V146" i="71"/>
  <c r="K153" i="69"/>
  <c r="G153" i="69"/>
  <c r="C153" i="69"/>
  <c r="N153" i="69"/>
  <c r="J153" i="69"/>
  <c r="F153" i="69"/>
  <c r="M153" i="69"/>
  <c r="I153" i="69"/>
  <c r="E153" i="69"/>
  <c r="L153" i="69"/>
  <c r="H153" i="69"/>
  <c r="D153" i="69"/>
  <c r="O147" i="71"/>
  <c r="S147" i="71"/>
  <c r="AE147" i="71" s="1"/>
  <c r="L7" i="62"/>
  <c r="H36" i="53"/>
  <c r="O156" i="69" l="1"/>
  <c r="O154" i="69"/>
  <c r="K163" i="71"/>
  <c r="AA163" i="71" s="1"/>
  <c r="G163" i="71"/>
  <c r="W163" i="71" s="1"/>
  <c r="C163" i="71"/>
  <c r="N163" i="71"/>
  <c r="AD163" i="71" s="1"/>
  <c r="J163" i="71"/>
  <c r="Z163" i="71" s="1"/>
  <c r="F163" i="71"/>
  <c r="V163" i="71" s="1"/>
  <c r="M163" i="71"/>
  <c r="AC163" i="71" s="1"/>
  <c r="I163" i="71"/>
  <c r="Y163" i="71" s="1"/>
  <c r="E163" i="71"/>
  <c r="U163" i="71" s="1"/>
  <c r="L163" i="71"/>
  <c r="AB163" i="71" s="1"/>
  <c r="H163" i="71"/>
  <c r="X163" i="71" s="1"/>
  <c r="D163" i="71"/>
  <c r="T163" i="71" s="1"/>
  <c r="O148" i="69"/>
  <c r="O147" i="69"/>
  <c r="K171" i="71"/>
  <c r="AA171" i="71" s="1"/>
  <c r="G171" i="71"/>
  <c r="W171" i="71" s="1"/>
  <c r="C171" i="71"/>
  <c r="N171" i="71"/>
  <c r="AD171" i="71" s="1"/>
  <c r="J171" i="71"/>
  <c r="Z171" i="71" s="1"/>
  <c r="F171" i="71"/>
  <c r="V171" i="71" s="1"/>
  <c r="M171" i="71"/>
  <c r="AC171" i="71" s="1"/>
  <c r="I171" i="71"/>
  <c r="Y171" i="71" s="1"/>
  <c r="E171" i="71"/>
  <c r="U171" i="71" s="1"/>
  <c r="L171" i="71"/>
  <c r="AB171" i="71" s="1"/>
  <c r="H171" i="71"/>
  <c r="X171" i="71" s="1"/>
  <c r="D171" i="71"/>
  <c r="T171" i="71" s="1"/>
  <c r="K158" i="69"/>
  <c r="E158" i="69"/>
  <c r="J158" i="69"/>
  <c r="O152" i="69"/>
  <c r="M170" i="71"/>
  <c r="AC170" i="71" s="1"/>
  <c r="I170" i="71"/>
  <c r="Y170" i="71" s="1"/>
  <c r="E170" i="71"/>
  <c r="U170" i="71" s="1"/>
  <c r="L170" i="71"/>
  <c r="AB170" i="71" s="1"/>
  <c r="H170" i="71"/>
  <c r="X170" i="71" s="1"/>
  <c r="D170" i="71"/>
  <c r="T170" i="71" s="1"/>
  <c r="K170" i="71"/>
  <c r="AA170" i="71" s="1"/>
  <c r="G170" i="71"/>
  <c r="W170" i="71" s="1"/>
  <c r="C170" i="71"/>
  <c r="N170" i="71"/>
  <c r="AD170" i="71" s="1"/>
  <c r="J170" i="71"/>
  <c r="Z170" i="71" s="1"/>
  <c r="F170" i="71"/>
  <c r="V170" i="71" s="1"/>
  <c r="O150" i="69"/>
  <c r="AE146" i="71"/>
  <c r="AE158" i="71" s="1"/>
  <c r="AF158" i="71" s="1"/>
  <c r="AG133" i="72" s="1"/>
  <c r="D95" i="73" s="1"/>
  <c r="E85" i="64"/>
  <c r="E73" i="64" s="1"/>
  <c r="F6" i="67"/>
  <c r="K165" i="71"/>
  <c r="AA165" i="71" s="1"/>
  <c r="G165" i="71"/>
  <c r="W165" i="71" s="1"/>
  <c r="C165" i="71"/>
  <c r="N165" i="71"/>
  <c r="AD165" i="71" s="1"/>
  <c r="J165" i="71"/>
  <c r="Z165" i="71" s="1"/>
  <c r="F165" i="71"/>
  <c r="V165" i="71" s="1"/>
  <c r="M165" i="71"/>
  <c r="AC165" i="71" s="1"/>
  <c r="I165" i="71"/>
  <c r="Y165" i="71" s="1"/>
  <c r="E165" i="71"/>
  <c r="U165" i="71" s="1"/>
  <c r="L165" i="71"/>
  <c r="AB165" i="71" s="1"/>
  <c r="H165" i="71"/>
  <c r="X165" i="71" s="1"/>
  <c r="D165" i="71"/>
  <c r="T165" i="71" s="1"/>
  <c r="K167" i="71"/>
  <c r="AA167" i="71" s="1"/>
  <c r="G167" i="71"/>
  <c r="W167" i="71" s="1"/>
  <c r="C167" i="71"/>
  <c r="N167" i="71"/>
  <c r="AD167" i="71" s="1"/>
  <c r="J167" i="71"/>
  <c r="Z167" i="71" s="1"/>
  <c r="F167" i="71"/>
  <c r="V167" i="71" s="1"/>
  <c r="M167" i="71"/>
  <c r="AC167" i="71" s="1"/>
  <c r="I167" i="71"/>
  <c r="Y167" i="71" s="1"/>
  <c r="E167" i="71"/>
  <c r="U167" i="71" s="1"/>
  <c r="L167" i="71"/>
  <c r="AB167" i="71" s="1"/>
  <c r="H167" i="71"/>
  <c r="X167" i="71" s="1"/>
  <c r="D167" i="71"/>
  <c r="T167" i="71" s="1"/>
  <c r="N162" i="71"/>
  <c r="J162" i="71"/>
  <c r="F162" i="71"/>
  <c r="M162" i="71"/>
  <c r="I162" i="71"/>
  <c r="E162" i="71"/>
  <c r="L162" i="71"/>
  <c r="H162" i="71"/>
  <c r="D162" i="71"/>
  <c r="K162" i="71"/>
  <c r="G162" i="71"/>
  <c r="C162" i="71"/>
  <c r="D158" i="69"/>
  <c r="I158" i="69"/>
  <c r="N158" i="69"/>
  <c r="G158" i="69"/>
  <c r="L158" i="69"/>
  <c r="F158" i="69"/>
  <c r="O153" i="69"/>
  <c r="M168" i="71"/>
  <c r="AC168" i="71" s="1"/>
  <c r="I168" i="71"/>
  <c r="Y168" i="71" s="1"/>
  <c r="E168" i="71"/>
  <c r="U168" i="71" s="1"/>
  <c r="L168" i="71"/>
  <c r="AB168" i="71" s="1"/>
  <c r="H168" i="71"/>
  <c r="X168" i="71" s="1"/>
  <c r="D168" i="71"/>
  <c r="T168" i="71" s="1"/>
  <c r="K168" i="71"/>
  <c r="AA168" i="71" s="1"/>
  <c r="G168" i="71"/>
  <c r="W168" i="71" s="1"/>
  <c r="C168" i="71"/>
  <c r="N168" i="71"/>
  <c r="AD168" i="71" s="1"/>
  <c r="J168" i="71"/>
  <c r="Z168" i="71" s="1"/>
  <c r="F168" i="71"/>
  <c r="V168" i="71" s="1"/>
  <c r="O155" i="69"/>
  <c r="K169" i="71"/>
  <c r="AA169" i="71" s="1"/>
  <c r="G169" i="71"/>
  <c r="W169" i="71" s="1"/>
  <c r="C169" i="71"/>
  <c r="N169" i="71"/>
  <c r="AD169" i="71" s="1"/>
  <c r="J169" i="71"/>
  <c r="Z169" i="71" s="1"/>
  <c r="F169" i="71"/>
  <c r="V169" i="71" s="1"/>
  <c r="M169" i="71"/>
  <c r="AC169" i="71" s="1"/>
  <c r="I169" i="71"/>
  <c r="Y169" i="71" s="1"/>
  <c r="E169" i="71"/>
  <c r="U169" i="71" s="1"/>
  <c r="L169" i="71"/>
  <c r="AB169" i="71" s="1"/>
  <c r="H169" i="71"/>
  <c r="X169" i="71" s="1"/>
  <c r="D169" i="71"/>
  <c r="T169" i="71" s="1"/>
  <c r="M172" i="71"/>
  <c r="AC172" i="71" s="1"/>
  <c r="I172" i="71"/>
  <c r="Y172" i="71" s="1"/>
  <c r="E172" i="71"/>
  <c r="U172" i="71" s="1"/>
  <c r="L172" i="71"/>
  <c r="AB172" i="71" s="1"/>
  <c r="H172" i="71"/>
  <c r="X172" i="71" s="1"/>
  <c r="D172" i="71"/>
  <c r="T172" i="71" s="1"/>
  <c r="K172" i="71"/>
  <c r="AA172" i="71" s="1"/>
  <c r="G172" i="71"/>
  <c r="W172" i="71" s="1"/>
  <c r="C172" i="71"/>
  <c r="N172" i="71"/>
  <c r="AD172" i="71" s="1"/>
  <c r="J172" i="71"/>
  <c r="Z172" i="71" s="1"/>
  <c r="F172" i="71"/>
  <c r="V172" i="71" s="1"/>
  <c r="M166" i="71"/>
  <c r="AC166" i="71" s="1"/>
  <c r="I166" i="71"/>
  <c r="Y166" i="71" s="1"/>
  <c r="E166" i="71"/>
  <c r="U166" i="71" s="1"/>
  <c r="L166" i="71"/>
  <c r="AB166" i="71" s="1"/>
  <c r="H166" i="71"/>
  <c r="X166" i="71" s="1"/>
  <c r="D166" i="71"/>
  <c r="T166" i="71" s="1"/>
  <c r="K166" i="71"/>
  <c r="AA166" i="71" s="1"/>
  <c r="G166" i="71"/>
  <c r="W166" i="71" s="1"/>
  <c r="C166" i="71"/>
  <c r="N166" i="71"/>
  <c r="AD166" i="71" s="1"/>
  <c r="J166" i="71"/>
  <c r="Z166" i="71" s="1"/>
  <c r="F166" i="71"/>
  <c r="V166" i="71" s="1"/>
  <c r="O151" i="69"/>
  <c r="M164" i="71"/>
  <c r="AC164" i="71" s="1"/>
  <c r="I164" i="71"/>
  <c r="Y164" i="71" s="1"/>
  <c r="E164" i="71"/>
  <c r="U164" i="71" s="1"/>
  <c r="L164" i="71"/>
  <c r="AB164" i="71" s="1"/>
  <c r="H164" i="71"/>
  <c r="X164" i="71" s="1"/>
  <c r="D164" i="71"/>
  <c r="T164" i="71" s="1"/>
  <c r="K164" i="71"/>
  <c r="AA164" i="71" s="1"/>
  <c r="G164" i="71"/>
  <c r="W164" i="71" s="1"/>
  <c r="C164" i="71"/>
  <c r="N164" i="71"/>
  <c r="AD164" i="71" s="1"/>
  <c r="J164" i="71"/>
  <c r="Z164" i="71" s="1"/>
  <c r="F164" i="71"/>
  <c r="V164" i="71" s="1"/>
  <c r="C158" i="69"/>
  <c r="O146" i="69"/>
  <c r="H158" i="69"/>
  <c r="M158" i="69"/>
  <c r="K173" i="71"/>
  <c r="AA173" i="71" s="1"/>
  <c r="G173" i="71"/>
  <c r="W173" i="71" s="1"/>
  <c r="C173" i="71"/>
  <c r="N173" i="71"/>
  <c r="AD173" i="71" s="1"/>
  <c r="J173" i="71"/>
  <c r="Z173" i="71" s="1"/>
  <c r="F173" i="71"/>
  <c r="V173" i="71" s="1"/>
  <c r="M173" i="71"/>
  <c r="AC173" i="71" s="1"/>
  <c r="I173" i="71"/>
  <c r="Y173" i="71" s="1"/>
  <c r="E173" i="71"/>
  <c r="U173" i="71" s="1"/>
  <c r="L173" i="71"/>
  <c r="AB173" i="71" s="1"/>
  <c r="H173" i="71"/>
  <c r="X173" i="71" s="1"/>
  <c r="D173" i="71"/>
  <c r="T173" i="71" s="1"/>
  <c r="O157" i="69"/>
  <c r="O173" i="71" l="1"/>
  <c r="S173" i="71"/>
  <c r="AE173" i="71" s="1"/>
  <c r="L167" i="69"/>
  <c r="H167" i="69"/>
  <c r="D167" i="69"/>
  <c r="N167" i="69"/>
  <c r="J167" i="69"/>
  <c r="F167" i="69"/>
  <c r="M167" i="69"/>
  <c r="E167" i="69"/>
  <c r="K167" i="69"/>
  <c r="C167" i="69"/>
  <c r="I167" i="69"/>
  <c r="G167" i="69"/>
  <c r="O168" i="71"/>
  <c r="S168" i="71"/>
  <c r="AE168" i="71" s="1"/>
  <c r="N166" i="69"/>
  <c r="J166" i="69"/>
  <c r="F166" i="69"/>
  <c r="L166" i="69"/>
  <c r="H166" i="69"/>
  <c r="D166" i="69"/>
  <c r="K166" i="69"/>
  <c r="C166" i="69"/>
  <c r="I166" i="69"/>
  <c r="G166" i="69"/>
  <c r="M166" i="69"/>
  <c r="E166" i="69"/>
  <c r="C174" i="71"/>
  <c r="O162" i="71"/>
  <c r="S162" i="71"/>
  <c r="H174" i="71"/>
  <c r="X162" i="71"/>
  <c r="M174" i="71"/>
  <c r="AC162" i="71"/>
  <c r="O169" i="71"/>
  <c r="S169" i="71"/>
  <c r="AE169" i="71" s="1"/>
  <c r="L173" i="69"/>
  <c r="H173" i="69"/>
  <c r="D173" i="69"/>
  <c r="N173" i="69"/>
  <c r="J173" i="69"/>
  <c r="F173" i="69"/>
  <c r="I173" i="69"/>
  <c r="G173" i="69"/>
  <c r="M173" i="69"/>
  <c r="E173" i="69"/>
  <c r="K173" i="69"/>
  <c r="C173" i="69"/>
  <c r="G174" i="71"/>
  <c r="W162" i="71"/>
  <c r="L174" i="71"/>
  <c r="AB162" i="71"/>
  <c r="F174" i="71"/>
  <c r="V162" i="71"/>
  <c r="O167" i="71"/>
  <c r="S167" i="71"/>
  <c r="AE167" i="71" s="1"/>
  <c r="O165" i="71"/>
  <c r="S165" i="71"/>
  <c r="AE165" i="71" s="1"/>
  <c r="L169" i="69"/>
  <c r="H169" i="69"/>
  <c r="D169" i="69"/>
  <c r="N169" i="69"/>
  <c r="J169" i="69"/>
  <c r="F169" i="69"/>
  <c r="I169" i="69"/>
  <c r="G169" i="69"/>
  <c r="M169" i="69"/>
  <c r="E169" i="69"/>
  <c r="K169" i="69"/>
  <c r="C169" i="69"/>
  <c r="O171" i="71"/>
  <c r="S171" i="71"/>
  <c r="AE171" i="71" s="1"/>
  <c r="N162" i="69"/>
  <c r="J162" i="69"/>
  <c r="F162" i="69"/>
  <c r="M162" i="69"/>
  <c r="I162" i="69"/>
  <c r="E162" i="69"/>
  <c r="L162" i="69"/>
  <c r="H162" i="69"/>
  <c r="D162" i="69"/>
  <c r="K162" i="69"/>
  <c r="G162" i="69"/>
  <c r="C162" i="69"/>
  <c r="O164" i="71"/>
  <c r="S164" i="71"/>
  <c r="AE164" i="71" s="1"/>
  <c r="N165" i="69"/>
  <c r="J165" i="69"/>
  <c r="F165" i="69"/>
  <c r="K165" i="69"/>
  <c r="E165" i="69"/>
  <c r="I165" i="69"/>
  <c r="D165" i="69"/>
  <c r="M165" i="69"/>
  <c r="H165" i="69"/>
  <c r="C165" i="69"/>
  <c r="L165" i="69"/>
  <c r="G165" i="69"/>
  <c r="N168" i="69"/>
  <c r="J168" i="69"/>
  <c r="F168" i="69"/>
  <c r="L168" i="69"/>
  <c r="H168" i="69"/>
  <c r="D168" i="69"/>
  <c r="G168" i="69"/>
  <c r="M168" i="69"/>
  <c r="E168" i="69"/>
  <c r="K168" i="69"/>
  <c r="C168" i="69"/>
  <c r="I168" i="69"/>
  <c r="K174" i="71"/>
  <c r="AA162" i="71"/>
  <c r="E174" i="71"/>
  <c r="U162" i="71"/>
  <c r="J174" i="71"/>
  <c r="Z162" i="71"/>
  <c r="F84" i="74"/>
  <c r="F15" i="74" s="1"/>
  <c r="E51" i="68" s="1"/>
  <c r="E95" i="73"/>
  <c r="L164" i="69"/>
  <c r="H164" i="69"/>
  <c r="D164" i="69"/>
  <c r="N164" i="69"/>
  <c r="I164" i="69"/>
  <c r="C164" i="69"/>
  <c r="M164" i="69"/>
  <c r="G164" i="69"/>
  <c r="K164" i="69"/>
  <c r="F164" i="69"/>
  <c r="J164" i="69"/>
  <c r="E164" i="69"/>
  <c r="N172" i="69"/>
  <c r="J172" i="69"/>
  <c r="F172" i="69"/>
  <c r="L172" i="69"/>
  <c r="H172" i="69"/>
  <c r="D172" i="69"/>
  <c r="G172" i="69"/>
  <c r="M172" i="69"/>
  <c r="E172" i="69"/>
  <c r="K172" i="69"/>
  <c r="C172" i="69"/>
  <c r="I172" i="69"/>
  <c r="O166" i="71"/>
  <c r="S166" i="71"/>
  <c r="AE166" i="71" s="1"/>
  <c r="O172" i="71"/>
  <c r="S172" i="71"/>
  <c r="AE172" i="71" s="1"/>
  <c r="L171" i="69"/>
  <c r="H171" i="69"/>
  <c r="D171" i="69"/>
  <c r="N171" i="69"/>
  <c r="J171" i="69"/>
  <c r="F171" i="69"/>
  <c r="M171" i="69"/>
  <c r="E171" i="69"/>
  <c r="K171" i="69"/>
  <c r="C171" i="69"/>
  <c r="I171" i="69"/>
  <c r="G171" i="69"/>
  <c r="N163" i="69"/>
  <c r="J163" i="69"/>
  <c r="L163" i="69"/>
  <c r="G163" i="69"/>
  <c r="C163" i="69"/>
  <c r="K163" i="69"/>
  <c r="F163" i="69"/>
  <c r="I163" i="69"/>
  <c r="E163" i="69"/>
  <c r="M163" i="69"/>
  <c r="H163" i="69"/>
  <c r="D163" i="69"/>
  <c r="D174" i="71"/>
  <c r="T162" i="71"/>
  <c r="I174" i="71"/>
  <c r="Y162" i="71"/>
  <c r="N174" i="71"/>
  <c r="AD162" i="71"/>
  <c r="O170" i="71"/>
  <c r="S170" i="71"/>
  <c r="AE170" i="71" s="1"/>
  <c r="N170" i="69"/>
  <c r="J170" i="69"/>
  <c r="F170" i="69"/>
  <c r="L170" i="69"/>
  <c r="H170" i="69"/>
  <c r="D170" i="69"/>
  <c r="K170" i="69"/>
  <c r="C170" i="69"/>
  <c r="I170" i="69"/>
  <c r="G170" i="69"/>
  <c r="M170" i="69"/>
  <c r="E170" i="69"/>
  <c r="O163" i="71"/>
  <c r="S163" i="71"/>
  <c r="AE163" i="71" s="1"/>
  <c r="O163" i="69" l="1"/>
  <c r="G174" i="69"/>
  <c r="F174" i="69"/>
  <c r="O167" i="69"/>
  <c r="AE162" i="71"/>
  <c r="AE174" i="71" s="1"/>
  <c r="AF174" i="71" s="1"/>
  <c r="AG149" i="72" s="1"/>
  <c r="D96" i="73" s="1"/>
  <c r="M179" i="71"/>
  <c r="AC179" i="71" s="1"/>
  <c r="I179" i="71"/>
  <c r="Y179" i="71" s="1"/>
  <c r="E179" i="71"/>
  <c r="U179" i="71" s="1"/>
  <c r="L179" i="71"/>
  <c r="AB179" i="71" s="1"/>
  <c r="H179" i="71"/>
  <c r="X179" i="71" s="1"/>
  <c r="K179" i="71"/>
  <c r="AA179" i="71" s="1"/>
  <c r="G179" i="71"/>
  <c r="W179" i="71" s="1"/>
  <c r="C179" i="71"/>
  <c r="N179" i="71"/>
  <c r="AD179" i="71" s="1"/>
  <c r="J179" i="71"/>
  <c r="Z179" i="71" s="1"/>
  <c r="F179" i="71"/>
  <c r="V179" i="71" s="1"/>
  <c r="D179" i="71"/>
  <c r="T179" i="71" s="1"/>
  <c r="M186" i="71"/>
  <c r="AC186" i="71" s="1"/>
  <c r="I186" i="71"/>
  <c r="Y186" i="71" s="1"/>
  <c r="E186" i="71"/>
  <c r="U186" i="71" s="1"/>
  <c r="L186" i="71"/>
  <c r="AB186" i="71" s="1"/>
  <c r="G186" i="71"/>
  <c r="W186" i="71" s="1"/>
  <c r="K186" i="71"/>
  <c r="AA186" i="71" s="1"/>
  <c r="F186" i="71"/>
  <c r="V186" i="71" s="1"/>
  <c r="J186" i="71"/>
  <c r="Z186" i="71" s="1"/>
  <c r="D186" i="71"/>
  <c r="T186" i="71" s="1"/>
  <c r="N186" i="71"/>
  <c r="AD186" i="71" s="1"/>
  <c r="H186" i="71"/>
  <c r="X186" i="71" s="1"/>
  <c r="C186" i="71"/>
  <c r="N182" i="69"/>
  <c r="J182" i="69"/>
  <c r="F182" i="69"/>
  <c r="L182" i="69"/>
  <c r="H182" i="69"/>
  <c r="D182" i="69"/>
  <c r="K182" i="69"/>
  <c r="C182" i="69"/>
  <c r="I182" i="69"/>
  <c r="G182" i="69"/>
  <c r="M182" i="69"/>
  <c r="E182" i="69"/>
  <c r="L174" i="69"/>
  <c r="K187" i="71"/>
  <c r="AA187" i="71" s="1"/>
  <c r="G187" i="71"/>
  <c r="W187" i="71" s="1"/>
  <c r="C187" i="71"/>
  <c r="N187" i="71"/>
  <c r="AD187" i="71" s="1"/>
  <c r="J187" i="71"/>
  <c r="Z187" i="71" s="1"/>
  <c r="F187" i="71"/>
  <c r="V187" i="71" s="1"/>
  <c r="I187" i="71"/>
  <c r="Y187" i="71" s="1"/>
  <c r="H187" i="71"/>
  <c r="X187" i="71" s="1"/>
  <c r="M187" i="71"/>
  <c r="AC187" i="71" s="1"/>
  <c r="E187" i="71"/>
  <c r="U187" i="71" s="1"/>
  <c r="L187" i="71"/>
  <c r="AB187" i="71" s="1"/>
  <c r="D187" i="71"/>
  <c r="T187" i="71" s="1"/>
  <c r="K174" i="69"/>
  <c r="E174" i="69"/>
  <c r="J174" i="69"/>
  <c r="O169" i="69"/>
  <c r="K184" i="71"/>
  <c r="AA184" i="71" s="1"/>
  <c r="G184" i="71"/>
  <c r="W184" i="71" s="1"/>
  <c r="C184" i="71"/>
  <c r="N184" i="71"/>
  <c r="AD184" i="71" s="1"/>
  <c r="J184" i="71"/>
  <c r="Z184" i="71" s="1"/>
  <c r="F184" i="71"/>
  <c r="V184" i="71" s="1"/>
  <c r="M184" i="71"/>
  <c r="AC184" i="71" s="1"/>
  <c r="I184" i="71"/>
  <c r="Y184" i="71" s="1"/>
  <c r="E184" i="71"/>
  <c r="U184" i="71" s="1"/>
  <c r="L184" i="71"/>
  <c r="AB184" i="71" s="1"/>
  <c r="H184" i="71"/>
  <c r="X184" i="71" s="1"/>
  <c r="D184" i="71"/>
  <c r="T184" i="71" s="1"/>
  <c r="O172" i="69"/>
  <c r="K180" i="71"/>
  <c r="AA180" i="71" s="1"/>
  <c r="G180" i="71"/>
  <c r="W180" i="71" s="1"/>
  <c r="C180" i="71"/>
  <c r="N180" i="71"/>
  <c r="AD180" i="71" s="1"/>
  <c r="J180" i="71"/>
  <c r="Z180" i="71" s="1"/>
  <c r="F180" i="71"/>
  <c r="V180" i="71" s="1"/>
  <c r="M180" i="71"/>
  <c r="AC180" i="71" s="1"/>
  <c r="I180" i="71"/>
  <c r="Y180" i="71" s="1"/>
  <c r="E180" i="71"/>
  <c r="U180" i="71" s="1"/>
  <c r="L180" i="71"/>
  <c r="AB180" i="71" s="1"/>
  <c r="H180" i="71"/>
  <c r="X180" i="71" s="1"/>
  <c r="D180" i="71"/>
  <c r="T180" i="71" s="1"/>
  <c r="O168" i="69"/>
  <c r="D174" i="69"/>
  <c r="I174" i="69"/>
  <c r="N174" i="69"/>
  <c r="M181" i="71"/>
  <c r="AC181" i="71" s="1"/>
  <c r="I181" i="71"/>
  <c r="Y181" i="71" s="1"/>
  <c r="E181" i="71"/>
  <c r="U181" i="71" s="1"/>
  <c r="L181" i="71"/>
  <c r="AB181" i="71" s="1"/>
  <c r="H181" i="71"/>
  <c r="X181" i="71" s="1"/>
  <c r="D181" i="71"/>
  <c r="T181" i="71" s="1"/>
  <c r="K181" i="71"/>
  <c r="AA181" i="71" s="1"/>
  <c r="G181" i="71"/>
  <c r="W181" i="71" s="1"/>
  <c r="C181" i="71"/>
  <c r="N181" i="71"/>
  <c r="AD181" i="71" s="1"/>
  <c r="J181" i="71"/>
  <c r="Z181" i="71" s="1"/>
  <c r="F181" i="71"/>
  <c r="V181" i="71" s="1"/>
  <c r="K182" i="71"/>
  <c r="AA182" i="71" s="1"/>
  <c r="G182" i="71"/>
  <c r="W182" i="71" s="1"/>
  <c r="C182" i="71"/>
  <c r="N182" i="71"/>
  <c r="AD182" i="71" s="1"/>
  <c r="J182" i="71"/>
  <c r="Z182" i="71" s="1"/>
  <c r="F182" i="71"/>
  <c r="V182" i="71" s="1"/>
  <c r="M182" i="71"/>
  <c r="AC182" i="71" s="1"/>
  <c r="I182" i="71"/>
  <c r="Y182" i="71" s="1"/>
  <c r="E182" i="71"/>
  <c r="U182" i="71" s="1"/>
  <c r="L182" i="71"/>
  <c r="AB182" i="71" s="1"/>
  <c r="H182" i="71"/>
  <c r="X182" i="71" s="1"/>
  <c r="D182" i="71"/>
  <c r="T182" i="71" s="1"/>
  <c r="M188" i="71"/>
  <c r="AC188" i="71" s="1"/>
  <c r="I188" i="71"/>
  <c r="Y188" i="71" s="1"/>
  <c r="E188" i="71"/>
  <c r="U188" i="71" s="1"/>
  <c r="L188" i="71"/>
  <c r="AB188" i="71" s="1"/>
  <c r="H188" i="71"/>
  <c r="X188" i="71" s="1"/>
  <c r="D188" i="71"/>
  <c r="T188" i="71" s="1"/>
  <c r="G188" i="71"/>
  <c r="W188" i="71" s="1"/>
  <c r="N188" i="71"/>
  <c r="AD188" i="71" s="1"/>
  <c r="F188" i="71"/>
  <c r="V188" i="71" s="1"/>
  <c r="K188" i="71"/>
  <c r="AA188" i="71" s="1"/>
  <c r="C188" i="71"/>
  <c r="J188" i="71"/>
  <c r="Z188" i="71" s="1"/>
  <c r="L189" i="71"/>
  <c r="AB189" i="71" s="1"/>
  <c r="K189" i="71"/>
  <c r="AA189" i="71" s="1"/>
  <c r="G189" i="71"/>
  <c r="W189" i="71" s="1"/>
  <c r="C189" i="71"/>
  <c r="N189" i="71"/>
  <c r="AD189" i="71" s="1"/>
  <c r="J189" i="71"/>
  <c r="Z189" i="71" s="1"/>
  <c r="F189" i="71"/>
  <c r="V189" i="71" s="1"/>
  <c r="E189" i="71"/>
  <c r="U189" i="71" s="1"/>
  <c r="M189" i="71"/>
  <c r="AC189" i="71" s="1"/>
  <c r="D189" i="71"/>
  <c r="T189" i="71" s="1"/>
  <c r="I189" i="71"/>
  <c r="Y189" i="71" s="1"/>
  <c r="H189" i="71"/>
  <c r="X189" i="71" s="1"/>
  <c r="K185" i="71"/>
  <c r="AA185" i="71" s="1"/>
  <c r="G185" i="71"/>
  <c r="W185" i="71" s="1"/>
  <c r="C185" i="71"/>
  <c r="L185" i="71"/>
  <c r="AB185" i="71" s="1"/>
  <c r="F185" i="71"/>
  <c r="V185" i="71" s="1"/>
  <c r="J185" i="71"/>
  <c r="Z185" i="71" s="1"/>
  <c r="E185" i="71"/>
  <c r="U185" i="71" s="1"/>
  <c r="N185" i="71"/>
  <c r="AD185" i="71" s="1"/>
  <c r="I185" i="71"/>
  <c r="Y185" i="71" s="1"/>
  <c r="D185" i="71"/>
  <c r="T185" i="71" s="1"/>
  <c r="M185" i="71"/>
  <c r="AC185" i="71" s="1"/>
  <c r="H185" i="71"/>
  <c r="X185" i="71" s="1"/>
  <c r="L181" i="69"/>
  <c r="H181" i="69"/>
  <c r="D181" i="69"/>
  <c r="N181" i="69"/>
  <c r="J181" i="69"/>
  <c r="F181" i="69"/>
  <c r="I181" i="69"/>
  <c r="G181" i="69"/>
  <c r="M181" i="69"/>
  <c r="E181" i="69"/>
  <c r="K181" i="69"/>
  <c r="C181" i="69"/>
  <c r="M183" i="71"/>
  <c r="AC183" i="71" s="1"/>
  <c r="I183" i="71"/>
  <c r="Y183" i="71" s="1"/>
  <c r="E183" i="71"/>
  <c r="U183" i="71" s="1"/>
  <c r="L183" i="71"/>
  <c r="AB183" i="71" s="1"/>
  <c r="H183" i="71"/>
  <c r="X183" i="71" s="1"/>
  <c r="D183" i="71"/>
  <c r="T183" i="71" s="1"/>
  <c r="K183" i="71"/>
  <c r="AA183" i="71" s="1"/>
  <c r="G183" i="71"/>
  <c r="W183" i="71" s="1"/>
  <c r="C183" i="71"/>
  <c r="N183" i="71"/>
  <c r="AD183" i="71" s="1"/>
  <c r="J183" i="71"/>
  <c r="Z183" i="71" s="1"/>
  <c r="F183" i="71"/>
  <c r="V183" i="71" s="1"/>
  <c r="O166" i="69"/>
  <c r="O170" i="69"/>
  <c r="O171" i="69"/>
  <c r="O164" i="69"/>
  <c r="O165" i="69"/>
  <c r="C174" i="69"/>
  <c r="O162" i="69"/>
  <c r="H174" i="69"/>
  <c r="M174" i="69"/>
  <c r="O173" i="69"/>
  <c r="N178" i="71"/>
  <c r="J178" i="71"/>
  <c r="F178" i="71"/>
  <c r="M178" i="71"/>
  <c r="H178" i="71"/>
  <c r="C178" i="71"/>
  <c r="L178" i="71"/>
  <c r="G178" i="71"/>
  <c r="K178" i="71"/>
  <c r="E178" i="71"/>
  <c r="I178" i="71"/>
  <c r="D178" i="71"/>
  <c r="N188" i="69" l="1"/>
  <c r="J188" i="69"/>
  <c r="F188" i="69"/>
  <c r="L188" i="69"/>
  <c r="H188" i="69"/>
  <c r="D188" i="69"/>
  <c r="K188" i="69"/>
  <c r="G188" i="69"/>
  <c r="C188" i="69"/>
  <c r="M188" i="69"/>
  <c r="I188" i="69"/>
  <c r="E188" i="69"/>
  <c r="L190" i="71"/>
  <c r="AB178" i="71"/>
  <c r="E190" i="71"/>
  <c r="U178" i="71"/>
  <c r="C190" i="71"/>
  <c r="O178" i="71"/>
  <c r="S178" i="71"/>
  <c r="J190" i="71"/>
  <c r="Z178" i="71"/>
  <c r="L183" i="69"/>
  <c r="H183" i="69"/>
  <c r="D183" i="69"/>
  <c r="N183" i="69"/>
  <c r="J183" i="69"/>
  <c r="F183" i="69"/>
  <c r="M183" i="69"/>
  <c r="E183" i="69"/>
  <c r="K183" i="69"/>
  <c r="C183" i="69"/>
  <c r="I183" i="69"/>
  <c r="G183" i="69"/>
  <c r="O181" i="69"/>
  <c r="O189" i="71"/>
  <c r="S189" i="71"/>
  <c r="AE189" i="71" s="1"/>
  <c r="L189" i="69"/>
  <c r="H189" i="69"/>
  <c r="D189" i="69"/>
  <c r="N189" i="69"/>
  <c r="J189" i="69"/>
  <c r="F189" i="69"/>
  <c r="M189" i="69"/>
  <c r="I189" i="69"/>
  <c r="E189" i="69"/>
  <c r="K189" i="69"/>
  <c r="G189" i="69"/>
  <c r="C189" i="69"/>
  <c r="O189" i="69" s="1"/>
  <c r="N186" i="69"/>
  <c r="J186" i="69"/>
  <c r="F186" i="69"/>
  <c r="L186" i="69"/>
  <c r="H186" i="69"/>
  <c r="D186" i="69"/>
  <c r="K186" i="69"/>
  <c r="C186" i="69"/>
  <c r="I186" i="69"/>
  <c r="G186" i="69"/>
  <c r="M186" i="69"/>
  <c r="E186" i="69"/>
  <c r="K190" i="71"/>
  <c r="AA178" i="71"/>
  <c r="H190" i="71"/>
  <c r="X178" i="71"/>
  <c r="N190" i="71"/>
  <c r="AD178" i="71"/>
  <c r="O185" i="71"/>
  <c r="S185" i="71"/>
  <c r="AE185" i="71" s="1"/>
  <c r="O188" i="71"/>
  <c r="S188" i="71"/>
  <c r="AE188" i="71" s="1"/>
  <c r="O182" i="71"/>
  <c r="S182" i="71"/>
  <c r="AE182" i="71" s="1"/>
  <c r="N184" i="69"/>
  <c r="J184" i="69"/>
  <c r="F184" i="69"/>
  <c r="L184" i="69"/>
  <c r="H184" i="69"/>
  <c r="D184" i="69"/>
  <c r="G184" i="69"/>
  <c r="M184" i="69"/>
  <c r="E184" i="69"/>
  <c r="K184" i="69"/>
  <c r="C184" i="69"/>
  <c r="I184" i="69"/>
  <c r="O180" i="71"/>
  <c r="S180" i="71"/>
  <c r="AE180" i="71" s="1"/>
  <c r="L187" i="69"/>
  <c r="H187" i="69"/>
  <c r="D187" i="69"/>
  <c r="N187" i="69"/>
  <c r="J187" i="69"/>
  <c r="F187" i="69"/>
  <c r="M187" i="69"/>
  <c r="E187" i="69"/>
  <c r="K187" i="69"/>
  <c r="C187" i="69"/>
  <c r="O187" i="69" s="1"/>
  <c r="I187" i="69"/>
  <c r="G187" i="69"/>
  <c r="I190" i="71"/>
  <c r="Y178" i="71"/>
  <c r="F190" i="71"/>
  <c r="V178" i="71"/>
  <c r="O183" i="71"/>
  <c r="S183" i="71"/>
  <c r="AE183" i="71" s="1"/>
  <c r="O181" i="71"/>
  <c r="S181" i="71"/>
  <c r="AE181" i="71" s="1"/>
  <c r="N180" i="69"/>
  <c r="J180" i="69"/>
  <c r="F180" i="69"/>
  <c r="L180" i="69"/>
  <c r="H180" i="69"/>
  <c r="D180" i="69"/>
  <c r="G180" i="69"/>
  <c r="M180" i="69"/>
  <c r="E180" i="69"/>
  <c r="K180" i="69"/>
  <c r="C180" i="69"/>
  <c r="I180" i="69"/>
  <c r="D190" i="71"/>
  <c r="T178" i="71"/>
  <c r="G190" i="71"/>
  <c r="W178" i="71"/>
  <c r="M190" i="71"/>
  <c r="AC178" i="71"/>
  <c r="K178" i="69"/>
  <c r="G178" i="69"/>
  <c r="C178" i="69"/>
  <c r="M178" i="69"/>
  <c r="M190" i="69" s="1"/>
  <c r="I178" i="69"/>
  <c r="E178" i="69"/>
  <c r="L178" i="69"/>
  <c r="D178" i="69"/>
  <c r="D190" i="69" s="1"/>
  <c r="J178" i="69"/>
  <c r="H178" i="69"/>
  <c r="N178" i="69"/>
  <c r="F178" i="69"/>
  <c r="L179" i="69"/>
  <c r="H179" i="69"/>
  <c r="D179" i="69"/>
  <c r="N179" i="69"/>
  <c r="J179" i="69"/>
  <c r="F179" i="69"/>
  <c r="M179" i="69"/>
  <c r="E179" i="69"/>
  <c r="K179" i="69"/>
  <c r="C179" i="69"/>
  <c r="I179" i="69"/>
  <c r="G179" i="69"/>
  <c r="O184" i="71"/>
  <c r="S184" i="71"/>
  <c r="AE184" i="71" s="1"/>
  <c r="L185" i="69"/>
  <c r="H185" i="69"/>
  <c r="D185" i="69"/>
  <c r="N185" i="69"/>
  <c r="J185" i="69"/>
  <c r="F185" i="69"/>
  <c r="I185" i="69"/>
  <c r="G185" i="69"/>
  <c r="M185" i="69"/>
  <c r="E185" i="69"/>
  <c r="K185" i="69"/>
  <c r="C185" i="69"/>
  <c r="O187" i="71"/>
  <c r="S187" i="71"/>
  <c r="AE187" i="71" s="1"/>
  <c r="O182" i="69"/>
  <c r="O186" i="71"/>
  <c r="S186" i="71"/>
  <c r="AE186" i="71" s="1"/>
  <c r="O179" i="71"/>
  <c r="S179" i="71"/>
  <c r="AE179" i="71" s="1"/>
  <c r="F85" i="74"/>
  <c r="F16" i="74" s="1"/>
  <c r="E52" i="68" s="1"/>
  <c r="E96" i="73"/>
  <c r="O186" i="69" l="1"/>
  <c r="F190" i="69"/>
  <c r="L201" i="71"/>
  <c r="AB201" i="71" s="1"/>
  <c r="H201" i="71"/>
  <c r="X201" i="71" s="1"/>
  <c r="D201" i="71"/>
  <c r="T201" i="71" s="1"/>
  <c r="K201" i="71"/>
  <c r="AA201" i="71" s="1"/>
  <c r="G201" i="71"/>
  <c r="W201" i="71" s="1"/>
  <c r="C201" i="71"/>
  <c r="N201" i="71"/>
  <c r="AD201" i="71" s="1"/>
  <c r="J201" i="71"/>
  <c r="Z201" i="71" s="1"/>
  <c r="F201" i="71"/>
  <c r="V201" i="71" s="1"/>
  <c r="M201" i="71"/>
  <c r="AC201" i="71" s="1"/>
  <c r="I201" i="71"/>
  <c r="Y201" i="71" s="1"/>
  <c r="E201" i="71"/>
  <c r="U201" i="71" s="1"/>
  <c r="L195" i="69"/>
  <c r="H195" i="69"/>
  <c r="D195" i="69"/>
  <c r="N195" i="69"/>
  <c r="J195" i="69"/>
  <c r="F195" i="69"/>
  <c r="M195" i="69"/>
  <c r="I195" i="69"/>
  <c r="E195" i="69"/>
  <c r="K195" i="69"/>
  <c r="G195" i="69"/>
  <c r="C195" i="69"/>
  <c r="N190" i="69"/>
  <c r="L190" i="69"/>
  <c r="O178" i="69"/>
  <c r="C190" i="69"/>
  <c r="N204" i="71"/>
  <c r="AD204" i="71" s="1"/>
  <c r="J204" i="71"/>
  <c r="Z204" i="71" s="1"/>
  <c r="F204" i="71"/>
  <c r="V204" i="71" s="1"/>
  <c r="M204" i="71"/>
  <c r="AC204" i="71" s="1"/>
  <c r="I204" i="71"/>
  <c r="Y204" i="71" s="1"/>
  <c r="E204" i="71"/>
  <c r="U204" i="71" s="1"/>
  <c r="L204" i="71"/>
  <c r="AB204" i="71" s="1"/>
  <c r="H204" i="71"/>
  <c r="X204" i="71" s="1"/>
  <c r="D204" i="71"/>
  <c r="T204" i="71" s="1"/>
  <c r="K204" i="71"/>
  <c r="AA204" i="71" s="1"/>
  <c r="G204" i="71"/>
  <c r="W204" i="71" s="1"/>
  <c r="C204" i="71"/>
  <c r="L195" i="71"/>
  <c r="AB195" i="71" s="1"/>
  <c r="H195" i="71"/>
  <c r="X195" i="71" s="1"/>
  <c r="D195" i="71"/>
  <c r="T195" i="71" s="1"/>
  <c r="K195" i="71"/>
  <c r="AA195" i="71" s="1"/>
  <c r="G195" i="71"/>
  <c r="W195" i="71" s="1"/>
  <c r="C195" i="71"/>
  <c r="N195" i="71"/>
  <c r="AD195" i="71" s="1"/>
  <c r="J195" i="71"/>
  <c r="Z195" i="71" s="1"/>
  <c r="F195" i="71"/>
  <c r="V195" i="71" s="1"/>
  <c r="I195" i="71"/>
  <c r="Y195" i="71" s="1"/>
  <c r="E195" i="71"/>
  <c r="U195" i="71" s="1"/>
  <c r="M195" i="71"/>
  <c r="AC195" i="71" s="1"/>
  <c r="N200" i="71"/>
  <c r="AD200" i="71" s="1"/>
  <c r="J200" i="71"/>
  <c r="Z200" i="71" s="1"/>
  <c r="F200" i="71"/>
  <c r="V200" i="71" s="1"/>
  <c r="M200" i="71"/>
  <c r="AC200" i="71" s="1"/>
  <c r="I200" i="71"/>
  <c r="Y200" i="71" s="1"/>
  <c r="E200" i="71"/>
  <c r="U200" i="71" s="1"/>
  <c r="L200" i="71"/>
  <c r="AB200" i="71" s="1"/>
  <c r="H200" i="71"/>
  <c r="X200" i="71" s="1"/>
  <c r="D200" i="71"/>
  <c r="T200" i="71" s="1"/>
  <c r="G200" i="71"/>
  <c r="W200" i="71" s="1"/>
  <c r="C200" i="71"/>
  <c r="K200" i="71"/>
  <c r="AA200" i="71" s="1"/>
  <c r="O184" i="69"/>
  <c r="L199" i="71"/>
  <c r="AB199" i="71" s="1"/>
  <c r="H199" i="71"/>
  <c r="X199" i="71" s="1"/>
  <c r="D199" i="71"/>
  <c r="T199" i="71" s="1"/>
  <c r="K199" i="71"/>
  <c r="AA199" i="71" s="1"/>
  <c r="G199" i="71"/>
  <c r="W199" i="71" s="1"/>
  <c r="C199" i="71"/>
  <c r="N199" i="71"/>
  <c r="AD199" i="71" s="1"/>
  <c r="J199" i="71"/>
  <c r="Z199" i="71" s="1"/>
  <c r="F199" i="71"/>
  <c r="V199" i="71" s="1"/>
  <c r="M199" i="71"/>
  <c r="AC199" i="71" s="1"/>
  <c r="I199" i="71"/>
  <c r="Y199" i="71" s="1"/>
  <c r="E199" i="71"/>
  <c r="U199" i="71" s="1"/>
  <c r="O183" i="69"/>
  <c r="AE178" i="71"/>
  <c r="AE190" i="71" s="1"/>
  <c r="AF190" i="71" s="1"/>
  <c r="AG165" i="72" s="1"/>
  <c r="D97" i="73" s="1"/>
  <c r="N196" i="71"/>
  <c r="AD196" i="71" s="1"/>
  <c r="J196" i="71"/>
  <c r="Z196" i="71" s="1"/>
  <c r="F196" i="71"/>
  <c r="V196" i="71" s="1"/>
  <c r="M196" i="71"/>
  <c r="AC196" i="71" s="1"/>
  <c r="I196" i="71"/>
  <c r="Y196" i="71" s="1"/>
  <c r="E196" i="71"/>
  <c r="U196" i="71" s="1"/>
  <c r="L196" i="71"/>
  <c r="AB196" i="71" s="1"/>
  <c r="H196" i="71"/>
  <c r="X196" i="71" s="1"/>
  <c r="D196" i="71"/>
  <c r="T196" i="71" s="1"/>
  <c r="K196" i="71"/>
  <c r="AA196" i="71" s="1"/>
  <c r="G196" i="71"/>
  <c r="W196" i="71" s="1"/>
  <c r="C196" i="71"/>
  <c r="N204" i="69"/>
  <c r="J204" i="69"/>
  <c r="F204" i="69"/>
  <c r="L204" i="69"/>
  <c r="H204" i="69"/>
  <c r="D204" i="69"/>
  <c r="K204" i="69"/>
  <c r="G204" i="69"/>
  <c r="C204" i="69"/>
  <c r="M204" i="69"/>
  <c r="I204" i="69"/>
  <c r="E204" i="69"/>
  <c r="O185" i="69"/>
  <c r="O179" i="69"/>
  <c r="H190" i="69"/>
  <c r="E190" i="69"/>
  <c r="G190" i="69"/>
  <c r="J190" i="69"/>
  <c r="I190" i="69"/>
  <c r="K190" i="69"/>
  <c r="N198" i="71"/>
  <c r="AD198" i="71" s="1"/>
  <c r="J198" i="71"/>
  <c r="Z198" i="71" s="1"/>
  <c r="F198" i="71"/>
  <c r="V198" i="71" s="1"/>
  <c r="M198" i="71"/>
  <c r="AC198" i="71" s="1"/>
  <c r="I198" i="71"/>
  <c r="Y198" i="71" s="1"/>
  <c r="E198" i="71"/>
  <c r="U198" i="71" s="1"/>
  <c r="L198" i="71"/>
  <c r="AB198" i="71" s="1"/>
  <c r="H198" i="71"/>
  <c r="X198" i="71" s="1"/>
  <c r="D198" i="71"/>
  <c r="T198" i="71" s="1"/>
  <c r="K198" i="71"/>
  <c r="AA198" i="71" s="1"/>
  <c r="G198" i="71"/>
  <c r="W198" i="71" s="1"/>
  <c r="C198" i="71"/>
  <c r="O180" i="69"/>
  <c r="L197" i="71"/>
  <c r="AB197" i="71" s="1"/>
  <c r="H197" i="71"/>
  <c r="X197" i="71" s="1"/>
  <c r="D197" i="71"/>
  <c r="T197" i="71" s="1"/>
  <c r="K197" i="71"/>
  <c r="AA197" i="71" s="1"/>
  <c r="G197" i="71"/>
  <c r="W197" i="71" s="1"/>
  <c r="C197" i="71"/>
  <c r="N197" i="71"/>
  <c r="AD197" i="71" s="1"/>
  <c r="J197" i="71"/>
  <c r="Z197" i="71" s="1"/>
  <c r="F197" i="71"/>
  <c r="V197" i="71" s="1"/>
  <c r="E197" i="71"/>
  <c r="U197" i="71" s="1"/>
  <c r="M197" i="71"/>
  <c r="AC197" i="71" s="1"/>
  <c r="I197" i="71"/>
  <c r="Y197" i="71" s="1"/>
  <c r="L205" i="71"/>
  <c r="AB205" i="71" s="1"/>
  <c r="H205" i="71"/>
  <c r="X205" i="71" s="1"/>
  <c r="D205" i="71"/>
  <c r="T205" i="71" s="1"/>
  <c r="K205" i="71"/>
  <c r="AA205" i="71" s="1"/>
  <c r="G205" i="71"/>
  <c r="W205" i="71" s="1"/>
  <c r="C205" i="71"/>
  <c r="N205" i="71"/>
  <c r="AD205" i="71" s="1"/>
  <c r="J205" i="71"/>
  <c r="Z205" i="71" s="1"/>
  <c r="F205" i="71"/>
  <c r="V205" i="71" s="1"/>
  <c r="E205" i="71"/>
  <c r="U205" i="71" s="1"/>
  <c r="M205" i="71"/>
  <c r="AC205" i="71" s="1"/>
  <c r="I205" i="71"/>
  <c r="Y205" i="71" s="1"/>
  <c r="N202" i="71"/>
  <c r="AD202" i="71" s="1"/>
  <c r="J202" i="71"/>
  <c r="Z202" i="71" s="1"/>
  <c r="F202" i="71"/>
  <c r="V202" i="71" s="1"/>
  <c r="M202" i="71"/>
  <c r="AC202" i="71" s="1"/>
  <c r="I202" i="71"/>
  <c r="Y202" i="71" s="1"/>
  <c r="E202" i="71"/>
  <c r="U202" i="71" s="1"/>
  <c r="L202" i="71"/>
  <c r="AB202" i="71" s="1"/>
  <c r="H202" i="71"/>
  <c r="X202" i="71" s="1"/>
  <c r="D202" i="71"/>
  <c r="T202" i="71" s="1"/>
  <c r="C202" i="71"/>
  <c r="K202" i="71"/>
  <c r="AA202" i="71" s="1"/>
  <c r="G202" i="71"/>
  <c r="W202" i="71" s="1"/>
  <c r="K194" i="71"/>
  <c r="G194" i="71"/>
  <c r="C194" i="71"/>
  <c r="N194" i="71"/>
  <c r="J194" i="71"/>
  <c r="F194" i="71"/>
  <c r="M194" i="71"/>
  <c r="I194" i="71"/>
  <c r="E194" i="71"/>
  <c r="D194" i="71"/>
  <c r="L194" i="71"/>
  <c r="H194" i="71"/>
  <c r="L203" i="71"/>
  <c r="AB203" i="71" s="1"/>
  <c r="H203" i="71"/>
  <c r="X203" i="71" s="1"/>
  <c r="D203" i="71"/>
  <c r="T203" i="71" s="1"/>
  <c r="K203" i="71"/>
  <c r="AA203" i="71" s="1"/>
  <c r="G203" i="71"/>
  <c r="W203" i="71" s="1"/>
  <c r="C203" i="71"/>
  <c r="N203" i="71"/>
  <c r="AD203" i="71" s="1"/>
  <c r="J203" i="71"/>
  <c r="Z203" i="71" s="1"/>
  <c r="F203" i="71"/>
  <c r="V203" i="71" s="1"/>
  <c r="I203" i="71"/>
  <c r="Y203" i="71" s="1"/>
  <c r="E203" i="71"/>
  <c r="U203" i="71" s="1"/>
  <c r="M203" i="71"/>
  <c r="AC203" i="71" s="1"/>
  <c r="O188" i="69"/>
  <c r="M206" i="71" l="1"/>
  <c r="AC194" i="71"/>
  <c r="N202" i="69"/>
  <c r="J202" i="69"/>
  <c r="F202" i="69"/>
  <c r="L202" i="69"/>
  <c r="H202" i="69"/>
  <c r="D202" i="69"/>
  <c r="K202" i="69"/>
  <c r="G202" i="69"/>
  <c r="C202" i="69"/>
  <c r="M202" i="69"/>
  <c r="I202" i="69"/>
  <c r="E202" i="69"/>
  <c r="O203" i="71"/>
  <c r="S203" i="71"/>
  <c r="AE203" i="71" s="1"/>
  <c r="G206" i="71"/>
  <c r="W194" i="71"/>
  <c r="O202" i="71"/>
  <c r="S202" i="71"/>
  <c r="AE202" i="71" s="1"/>
  <c r="O205" i="71"/>
  <c r="S205" i="71"/>
  <c r="AE205" i="71" s="1"/>
  <c r="O197" i="71"/>
  <c r="S197" i="71"/>
  <c r="AE197" i="71" s="1"/>
  <c r="N200" i="69"/>
  <c r="J200" i="69"/>
  <c r="F200" i="69"/>
  <c r="L200" i="69"/>
  <c r="H200" i="69"/>
  <c r="D200" i="69"/>
  <c r="K200" i="69"/>
  <c r="G200" i="69"/>
  <c r="C200" i="69"/>
  <c r="I200" i="69"/>
  <c r="E200" i="69"/>
  <c r="M200" i="69"/>
  <c r="L199" i="69"/>
  <c r="H199" i="69"/>
  <c r="D199" i="69"/>
  <c r="N199" i="69"/>
  <c r="J199" i="69"/>
  <c r="F199" i="69"/>
  <c r="M199" i="69"/>
  <c r="I199" i="69"/>
  <c r="E199" i="69"/>
  <c r="G199" i="69"/>
  <c r="C199" i="69"/>
  <c r="K199" i="69"/>
  <c r="O195" i="71"/>
  <c r="S195" i="71"/>
  <c r="AE195" i="71" s="1"/>
  <c r="L203" i="69"/>
  <c r="H203" i="69"/>
  <c r="D203" i="69"/>
  <c r="N203" i="69"/>
  <c r="J203" i="69"/>
  <c r="F203" i="69"/>
  <c r="M203" i="69"/>
  <c r="I203" i="69"/>
  <c r="E203" i="69"/>
  <c r="K203" i="69"/>
  <c r="G203" i="69"/>
  <c r="C203" i="69"/>
  <c r="O201" i="71"/>
  <c r="S201" i="71"/>
  <c r="AE201" i="71" s="1"/>
  <c r="L206" i="71"/>
  <c r="AB194" i="71"/>
  <c r="O198" i="71"/>
  <c r="S198" i="71"/>
  <c r="AE198" i="71" s="1"/>
  <c r="N196" i="69"/>
  <c r="J196" i="69"/>
  <c r="F196" i="69"/>
  <c r="L196" i="69"/>
  <c r="H196" i="69"/>
  <c r="D196" i="69"/>
  <c r="K196" i="69"/>
  <c r="G196" i="69"/>
  <c r="C196" i="69"/>
  <c r="M196" i="69"/>
  <c r="I196" i="69"/>
  <c r="E196" i="69"/>
  <c r="O196" i="71"/>
  <c r="S196" i="71"/>
  <c r="AE196" i="71" s="1"/>
  <c r="F206" i="71"/>
  <c r="V194" i="71"/>
  <c r="E206" i="71"/>
  <c r="U194" i="71"/>
  <c r="J206" i="71"/>
  <c r="Z194" i="71"/>
  <c r="K206" i="71"/>
  <c r="AA194" i="71"/>
  <c r="L201" i="69"/>
  <c r="H201" i="69"/>
  <c r="D201" i="69"/>
  <c r="N201" i="69"/>
  <c r="J201" i="69"/>
  <c r="F201" i="69"/>
  <c r="M201" i="69"/>
  <c r="I201" i="69"/>
  <c r="E201" i="69"/>
  <c r="K201" i="69"/>
  <c r="G201" i="69"/>
  <c r="C201" i="69"/>
  <c r="L205" i="69"/>
  <c r="H205" i="69"/>
  <c r="D205" i="69"/>
  <c r="N205" i="69"/>
  <c r="J205" i="69"/>
  <c r="F205" i="69"/>
  <c r="M205" i="69"/>
  <c r="I205" i="69"/>
  <c r="E205" i="69"/>
  <c r="C205" i="69"/>
  <c r="O205" i="69" s="1"/>
  <c r="K205" i="69"/>
  <c r="G205" i="69"/>
  <c r="O194" i="71"/>
  <c r="C206" i="71"/>
  <c r="S194" i="71"/>
  <c r="F86" i="74"/>
  <c r="F17" i="74" s="1"/>
  <c r="E53" i="68" s="1"/>
  <c r="E97" i="73"/>
  <c r="O199" i="71"/>
  <c r="S199" i="71"/>
  <c r="AE199" i="71" s="1"/>
  <c r="O200" i="71"/>
  <c r="S200" i="71"/>
  <c r="AE200" i="71" s="1"/>
  <c r="D206" i="71"/>
  <c r="T194" i="71"/>
  <c r="H206" i="71"/>
  <c r="X194" i="71"/>
  <c r="I206" i="71"/>
  <c r="Y194" i="71"/>
  <c r="N206" i="71"/>
  <c r="AD194" i="71"/>
  <c r="N198" i="69"/>
  <c r="J198" i="69"/>
  <c r="F198" i="69"/>
  <c r="L198" i="69"/>
  <c r="H198" i="69"/>
  <c r="D198" i="69"/>
  <c r="K198" i="69"/>
  <c r="G198" i="69"/>
  <c r="C198" i="69"/>
  <c r="O198" i="69" s="1"/>
  <c r="E198" i="69"/>
  <c r="M198" i="69"/>
  <c r="I198" i="69"/>
  <c r="O204" i="69"/>
  <c r="O204" i="71"/>
  <c r="S204" i="71"/>
  <c r="AE204" i="71" s="1"/>
  <c r="K194" i="69"/>
  <c r="G194" i="69"/>
  <c r="G206" i="69" s="1"/>
  <c r="C194" i="69"/>
  <c r="M194" i="69"/>
  <c r="I194" i="69"/>
  <c r="E194" i="69"/>
  <c r="L194" i="69"/>
  <c r="H194" i="69"/>
  <c r="D194" i="69"/>
  <c r="N194" i="69"/>
  <c r="N206" i="69" s="1"/>
  <c r="J194" i="69"/>
  <c r="F194" i="69"/>
  <c r="O195" i="69"/>
  <c r="L197" i="69"/>
  <c r="H197" i="69"/>
  <c r="D197" i="69"/>
  <c r="N197" i="69"/>
  <c r="J197" i="69"/>
  <c r="F197" i="69"/>
  <c r="M197" i="69"/>
  <c r="I197" i="69"/>
  <c r="E197" i="69"/>
  <c r="C197" i="69"/>
  <c r="K197" i="69"/>
  <c r="G197" i="69"/>
  <c r="L221" i="69" l="1"/>
  <c r="H221" i="69"/>
  <c r="D221" i="69"/>
  <c r="K221" i="69"/>
  <c r="G221" i="69"/>
  <c r="C221" i="69"/>
  <c r="N221" i="69"/>
  <c r="J221" i="69"/>
  <c r="F221" i="69"/>
  <c r="M221" i="69"/>
  <c r="I221" i="69"/>
  <c r="E221" i="69"/>
  <c r="L216" i="71"/>
  <c r="AB216" i="71" s="1"/>
  <c r="H216" i="71"/>
  <c r="X216" i="71" s="1"/>
  <c r="D216" i="71"/>
  <c r="T216" i="71" s="1"/>
  <c r="N216" i="71"/>
  <c r="AD216" i="71" s="1"/>
  <c r="I216" i="71"/>
  <c r="Y216" i="71" s="1"/>
  <c r="C216" i="71"/>
  <c r="M216" i="71"/>
  <c r="AC216" i="71" s="1"/>
  <c r="G216" i="71"/>
  <c r="W216" i="71" s="1"/>
  <c r="J216" i="71"/>
  <c r="Z216" i="71" s="1"/>
  <c r="F216" i="71"/>
  <c r="V216" i="71" s="1"/>
  <c r="E216" i="71"/>
  <c r="U216" i="71" s="1"/>
  <c r="K216" i="71"/>
  <c r="AA216" i="71" s="1"/>
  <c r="D206" i="69"/>
  <c r="I206" i="69"/>
  <c r="K206" i="69"/>
  <c r="N217" i="71"/>
  <c r="AD217" i="71" s="1"/>
  <c r="J217" i="71"/>
  <c r="Z217" i="71" s="1"/>
  <c r="F217" i="71"/>
  <c r="V217" i="71" s="1"/>
  <c r="I217" i="71"/>
  <c r="Y217" i="71" s="1"/>
  <c r="D217" i="71"/>
  <c r="T217" i="71" s="1"/>
  <c r="M217" i="71"/>
  <c r="AC217" i="71" s="1"/>
  <c r="H217" i="71"/>
  <c r="X217" i="71" s="1"/>
  <c r="C217" i="71"/>
  <c r="E217" i="71"/>
  <c r="U217" i="71" s="1"/>
  <c r="L217" i="71"/>
  <c r="AB217" i="71" s="1"/>
  <c r="K217" i="71"/>
  <c r="AA217" i="71" s="1"/>
  <c r="G217" i="71"/>
  <c r="W217" i="71" s="1"/>
  <c r="L213" i="71"/>
  <c r="AB213" i="71" s="1"/>
  <c r="H213" i="71"/>
  <c r="X213" i="71" s="1"/>
  <c r="D213" i="71"/>
  <c r="T213" i="71" s="1"/>
  <c r="K213" i="71"/>
  <c r="AA213" i="71" s="1"/>
  <c r="G213" i="71"/>
  <c r="W213" i="71" s="1"/>
  <c r="C213" i="71"/>
  <c r="M213" i="71"/>
  <c r="AC213" i="71" s="1"/>
  <c r="E213" i="71"/>
  <c r="U213" i="71" s="1"/>
  <c r="J213" i="71"/>
  <c r="Z213" i="71" s="1"/>
  <c r="I213" i="71"/>
  <c r="Y213" i="71" s="1"/>
  <c r="N213" i="71"/>
  <c r="AD213" i="71" s="1"/>
  <c r="F213" i="71"/>
  <c r="V213" i="71" s="1"/>
  <c r="O199" i="69"/>
  <c r="O202" i="69"/>
  <c r="E206" i="69"/>
  <c r="L211" i="71"/>
  <c r="AB211" i="71" s="1"/>
  <c r="H211" i="71"/>
  <c r="X211" i="71" s="1"/>
  <c r="D211" i="71"/>
  <c r="T211" i="71" s="1"/>
  <c r="K211" i="71"/>
  <c r="AA211" i="71" s="1"/>
  <c r="G211" i="71"/>
  <c r="W211" i="71" s="1"/>
  <c r="C211" i="71"/>
  <c r="N211" i="71"/>
  <c r="AD211" i="71" s="1"/>
  <c r="J211" i="71"/>
  <c r="Z211" i="71" s="1"/>
  <c r="F211" i="71"/>
  <c r="V211" i="71" s="1"/>
  <c r="M211" i="71"/>
  <c r="AC211" i="71" s="1"/>
  <c r="I211" i="71"/>
  <c r="Y211" i="71" s="1"/>
  <c r="E211" i="71"/>
  <c r="U211" i="71" s="1"/>
  <c r="K210" i="71"/>
  <c r="G210" i="71"/>
  <c r="C210" i="71"/>
  <c r="N210" i="71"/>
  <c r="J210" i="71"/>
  <c r="F210" i="71"/>
  <c r="M210" i="71"/>
  <c r="I210" i="71"/>
  <c r="E210" i="71"/>
  <c r="H210" i="71"/>
  <c r="D210" i="71"/>
  <c r="L210" i="71"/>
  <c r="F206" i="69"/>
  <c r="H206" i="69"/>
  <c r="M206" i="69"/>
  <c r="N221" i="71"/>
  <c r="AD221" i="71" s="1"/>
  <c r="J221" i="71"/>
  <c r="Z221" i="71" s="1"/>
  <c r="F221" i="71"/>
  <c r="V221" i="71" s="1"/>
  <c r="M221" i="71"/>
  <c r="AC221" i="71" s="1"/>
  <c r="H221" i="71"/>
  <c r="X221" i="71" s="1"/>
  <c r="C221" i="71"/>
  <c r="L221" i="71"/>
  <c r="AB221" i="71" s="1"/>
  <c r="G221" i="71"/>
  <c r="W221" i="71" s="1"/>
  <c r="K221" i="71"/>
  <c r="AA221" i="71" s="1"/>
  <c r="E221" i="71"/>
  <c r="U221" i="71" s="1"/>
  <c r="I221" i="71"/>
  <c r="Y221" i="71" s="1"/>
  <c r="D221" i="71"/>
  <c r="T221" i="71" s="1"/>
  <c r="L215" i="71"/>
  <c r="AB215" i="71" s="1"/>
  <c r="H215" i="71"/>
  <c r="X215" i="71" s="1"/>
  <c r="D215" i="71"/>
  <c r="T215" i="71" s="1"/>
  <c r="K215" i="71"/>
  <c r="AA215" i="71" s="1"/>
  <c r="G215" i="71"/>
  <c r="W215" i="71" s="1"/>
  <c r="C215" i="71"/>
  <c r="I215" i="71"/>
  <c r="Y215" i="71" s="1"/>
  <c r="N215" i="71"/>
  <c r="AD215" i="71" s="1"/>
  <c r="F215" i="71"/>
  <c r="V215" i="71" s="1"/>
  <c r="M215" i="71"/>
  <c r="AC215" i="71" s="1"/>
  <c r="E215" i="71"/>
  <c r="U215" i="71" s="1"/>
  <c r="J215" i="71"/>
  <c r="Z215" i="71" s="1"/>
  <c r="O201" i="69"/>
  <c r="O203" i="69"/>
  <c r="N214" i="69"/>
  <c r="J214" i="69"/>
  <c r="F214" i="69"/>
  <c r="M214" i="69"/>
  <c r="I214" i="69"/>
  <c r="E214" i="69"/>
  <c r="L214" i="69"/>
  <c r="H214" i="69"/>
  <c r="D214" i="69"/>
  <c r="K214" i="69"/>
  <c r="G214" i="69"/>
  <c r="C214" i="69"/>
  <c r="O197" i="69"/>
  <c r="J206" i="69"/>
  <c r="L206" i="69"/>
  <c r="O194" i="69"/>
  <c r="C206" i="69"/>
  <c r="AE194" i="71"/>
  <c r="AE206" i="71" s="1"/>
  <c r="AF206" i="71" s="1"/>
  <c r="AG181" i="72" s="1"/>
  <c r="D98" i="73" s="1"/>
  <c r="L218" i="71"/>
  <c r="AB218" i="71" s="1"/>
  <c r="H218" i="71"/>
  <c r="X218" i="71" s="1"/>
  <c r="D218" i="71"/>
  <c r="T218" i="71" s="1"/>
  <c r="J218" i="71"/>
  <c r="Z218" i="71" s="1"/>
  <c r="E218" i="71"/>
  <c r="U218" i="71" s="1"/>
  <c r="N218" i="71"/>
  <c r="AD218" i="71" s="1"/>
  <c r="I218" i="71"/>
  <c r="Y218" i="71" s="1"/>
  <c r="C218" i="71"/>
  <c r="K218" i="71"/>
  <c r="AA218" i="71" s="1"/>
  <c r="G218" i="71"/>
  <c r="W218" i="71" s="1"/>
  <c r="F218" i="71"/>
  <c r="V218" i="71" s="1"/>
  <c r="M218" i="71"/>
  <c r="AC218" i="71" s="1"/>
  <c r="N212" i="71"/>
  <c r="AD212" i="71" s="1"/>
  <c r="J212" i="71"/>
  <c r="Z212" i="71" s="1"/>
  <c r="F212" i="71"/>
  <c r="V212" i="71" s="1"/>
  <c r="M212" i="71"/>
  <c r="AC212" i="71" s="1"/>
  <c r="I212" i="71"/>
  <c r="Y212" i="71" s="1"/>
  <c r="E212" i="71"/>
  <c r="U212" i="71" s="1"/>
  <c r="L212" i="71"/>
  <c r="AB212" i="71" s="1"/>
  <c r="H212" i="71"/>
  <c r="X212" i="71" s="1"/>
  <c r="D212" i="71"/>
  <c r="T212" i="71" s="1"/>
  <c r="C212" i="71"/>
  <c r="K212" i="71"/>
  <c r="AA212" i="71" s="1"/>
  <c r="G212" i="71"/>
  <c r="W212" i="71" s="1"/>
  <c r="O196" i="69"/>
  <c r="N219" i="71"/>
  <c r="AD219" i="71" s="1"/>
  <c r="J219" i="71"/>
  <c r="Z219" i="71" s="1"/>
  <c r="F219" i="71"/>
  <c r="V219" i="71" s="1"/>
  <c r="K219" i="71"/>
  <c r="AA219" i="71" s="1"/>
  <c r="E219" i="71"/>
  <c r="U219" i="71" s="1"/>
  <c r="I219" i="71"/>
  <c r="Y219" i="71" s="1"/>
  <c r="D219" i="71"/>
  <c r="T219" i="71" s="1"/>
  <c r="G219" i="71"/>
  <c r="W219" i="71" s="1"/>
  <c r="M219" i="71"/>
  <c r="AC219" i="71" s="1"/>
  <c r="C219" i="71"/>
  <c r="L219" i="71"/>
  <c r="AB219" i="71" s="1"/>
  <c r="H219" i="71"/>
  <c r="X219" i="71" s="1"/>
  <c r="O200" i="69"/>
  <c r="N214" i="71"/>
  <c r="AD214" i="71" s="1"/>
  <c r="J214" i="71"/>
  <c r="Z214" i="71" s="1"/>
  <c r="F214" i="71"/>
  <c r="V214" i="71" s="1"/>
  <c r="M214" i="71"/>
  <c r="AC214" i="71" s="1"/>
  <c r="I214" i="71"/>
  <c r="Y214" i="71" s="1"/>
  <c r="E214" i="71"/>
  <c r="U214" i="71" s="1"/>
  <c r="K214" i="71"/>
  <c r="AA214" i="71" s="1"/>
  <c r="C214" i="71"/>
  <c r="H214" i="71"/>
  <c r="X214" i="71" s="1"/>
  <c r="G214" i="71"/>
  <c r="W214" i="71" s="1"/>
  <c r="D214" i="71"/>
  <c r="T214" i="71" s="1"/>
  <c r="L214" i="71"/>
  <c r="AB214" i="71" s="1"/>
  <c r="L220" i="71"/>
  <c r="AB220" i="71" s="1"/>
  <c r="H220" i="71"/>
  <c r="X220" i="71" s="1"/>
  <c r="D220" i="71"/>
  <c r="T220" i="71" s="1"/>
  <c r="M220" i="71"/>
  <c r="AC220" i="71" s="1"/>
  <c r="G220" i="71"/>
  <c r="W220" i="71" s="1"/>
  <c r="K220" i="71"/>
  <c r="AA220" i="71" s="1"/>
  <c r="F220" i="71"/>
  <c r="V220" i="71" s="1"/>
  <c r="J220" i="71"/>
  <c r="Z220" i="71" s="1"/>
  <c r="E220" i="71"/>
  <c r="U220" i="71" s="1"/>
  <c r="C220" i="71"/>
  <c r="N220" i="71"/>
  <c r="AD220" i="71" s="1"/>
  <c r="I220" i="71"/>
  <c r="Y220" i="71" s="1"/>
  <c r="L215" i="69" l="1"/>
  <c r="H215" i="69"/>
  <c r="D215" i="69"/>
  <c r="K215" i="69"/>
  <c r="G215" i="69"/>
  <c r="C215" i="69"/>
  <c r="N215" i="69"/>
  <c r="J215" i="69"/>
  <c r="F215" i="69"/>
  <c r="M215" i="69"/>
  <c r="I215" i="69"/>
  <c r="E215" i="69"/>
  <c r="H222" i="71"/>
  <c r="X210" i="71"/>
  <c r="F222" i="71"/>
  <c r="V210" i="71"/>
  <c r="G222" i="71"/>
  <c r="W210" i="71"/>
  <c r="O211" i="71"/>
  <c r="S211" i="71"/>
  <c r="AE211" i="71" s="1"/>
  <c r="K210" i="69"/>
  <c r="G210" i="69"/>
  <c r="C210" i="69"/>
  <c r="N210" i="69"/>
  <c r="J210" i="69"/>
  <c r="F210" i="69"/>
  <c r="M210" i="69"/>
  <c r="I210" i="69"/>
  <c r="E210" i="69"/>
  <c r="L210" i="69"/>
  <c r="H210" i="69"/>
  <c r="D210" i="69"/>
  <c r="O212" i="71"/>
  <c r="S212" i="71"/>
  <c r="AE212" i="71" s="1"/>
  <c r="O214" i="69"/>
  <c r="O215" i="71"/>
  <c r="S215" i="71"/>
  <c r="AE215" i="71" s="1"/>
  <c r="O221" i="71"/>
  <c r="S221" i="71"/>
  <c r="AE221" i="71" s="1"/>
  <c r="L213" i="69"/>
  <c r="H213" i="69"/>
  <c r="D213" i="69"/>
  <c r="K213" i="69"/>
  <c r="G213" i="69"/>
  <c r="C213" i="69"/>
  <c r="N213" i="69"/>
  <c r="J213" i="69"/>
  <c r="F213" i="69"/>
  <c r="M213" i="69"/>
  <c r="I213" i="69"/>
  <c r="E213" i="69"/>
  <c r="E222" i="71"/>
  <c r="U210" i="71"/>
  <c r="J222" i="71"/>
  <c r="Z210" i="71"/>
  <c r="K222" i="71"/>
  <c r="AA210" i="71"/>
  <c r="O217" i="71"/>
  <c r="S217" i="71"/>
  <c r="AE217" i="71" s="1"/>
  <c r="N218" i="69"/>
  <c r="J218" i="69"/>
  <c r="F218" i="69"/>
  <c r="M218" i="69"/>
  <c r="I218" i="69"/>
  <c r="E218" i="69"/>
  <c r="L218" i="69"/>
  <c r="H218" i="69"/>
  <c r="D218" i="69"/>
  <c r="K218" i="69"/>
  <c r="G218" i="69"/>
  <c r="C218" i="69"/>
  <c r="O214" i="71"/>
  <c r="S214" i="71"/>
  <c r="AE214" i="71" s="1"/>
  <c r="L219" i="69"/>
  <c r="H219" i="69"/>
  <c r="D219" i="69"/>
  <c r="K219" i="69"/>
  <c r="G219" i="69"/>
  <c r="C219" i="69"/>
  <c r="N219" i="69"/>
  <c r="J219" i="69"/>
  <c r="F219" i="69"/>
  <c r="M219" i="69"/>
  <c r="I219" i="69"/>
  <c r="E219" i="69"/>
  <c r="L222" i="71"/>
  <c r="AB210" i="71"/>
  <c r="I222" i="71"/>
  <c r="Y210" i="71"/>
  <c r="N222" i="71"/>
  <c r="AD210" i="71"/>
  <c r="N212" i="69"/>
  <c r="J212" i="69"/>
  <c r="F212" i="69"/>
  <c r="M212" i="69"/>
  <c r="I212" i="69"/>
  <c r="E212" i="69"/>
  <c r="L212" i="69"/>
  <c r="H212" i="69"/>
  <c r="D212" i="69"/>
  <c r="K212" i="69"/>
  <c r="G212" i="69"/>
  <c r="C212" i="69"/>
  <c r="N216" i="69"/>
  <c r="J216" i="69"/>
  <c r="F216" i="69"/>
  <c r="M216" i="69"/>
  <c r="I216" i="69"/>
  <c r="E216" i="69"/>
  <c r="L216" i="69"/>
  <c r="H216" i="69"/>
  <c r="D216" i="69"/>
  <c r="K216" i="69"/>
  <c r="G216" i="69"/>
  <c r="C216" i="69"/>
  <c r="O216" i="71"/>
  <c r="S216" i="71"/>
  <c r="AE216" i="71" s="1"/>
  <c r="O221" i="69"/>
  <c r="O219" i="71"/>
  <c r="S219" i="71"/>
  <c r="AE219" i="71" s="1"/>
  <c r="O220" i="71"/>
  <c r="S220" i="71"/>
  <c r="AE220" i="71" s="1"/>
  <c r="O218" i="71"/>
  <c r="S218" i="71"/>
  <c r="AE218" i="71" s="1"/>
  <c r="F87" i="74"/>
  <c r="F18" i="74" s="1"/>
  <c r="E54" i="68" s="1"/>
  <c r="E98" i="73"/>
  <c r="E100" i="73" s="1"/>
  <c r="D100" i="73"/>
  <c r="L217" i="69"/>
  <c r="H217" i="69"/>
  <c r="D217" i="69"/>
  <c r="K217" i="69"/>
  <c r="G217" i="69"/>
  <c r="C217" i="69"/>
  <c r="N217" i="69"/>
  <c r="J217" i="69"/>
  <c r="F217" i="69"/>
  <c r="M217" i="69"/>
  <c r="I217" i="69"/>
  <c r="E217" i="69"/>
  <c r="N220" i="69"/>
  <c r="J220" i="69"/>
  <c r="F220" i="69"/>
  <c r="M220" i="69"/>
  <c r="I220" i="69"/>
  <c r="E220" i="69"/>
  <c r="L220" i="69"/>
  <c r="H220" i="69"/>
  <c r="D220" i="69"/>
  <c r="K220" i="69"/>
  <c r="G220" i="69"/>
  <c r="C220" i="69"/>
  <c r="D222" i="71"/>
  <c r="T210" i="71"/>
  <c r="M222" i="71"/>
  <c r="AC210" i="71"/>
  <c r="C222" i="71"/>
  <c r="O210" i="71"/>
  <c r="S210" i="71"/>
  <c r="O213" i="71"/>
  <c r="S213" i="71"/>
  <c r="AE213" i="71" s="1"/>
  <c r="L211" i="69"/>
  <c r="H211" i="69"/>
  <c r="D211" i="69"/>
  <c r="K211" i="69"/>
  <c r="G211" i="69"/>
  <c r="C211" i="69"/>
  <c r="N211" i="69"/>
  <c r="J211" i="69"/>
  <c r="F211" i="69"/>
  <c r="M211" i="69"/>
  <c r="I211" i="69"/>
  <c r="E211" i="69"/>
  <c r="N222" i="69" l="1"/>
  <c r="D222" i="69"/>
  <c r="I222" i="69"/>
  <c r="O220" i="69"/>
  <c r="O216" i="69"/>
  <c r="O212" i="69"/>
  <c r="O219" i="69"/>
  <c r="O218" i="69"/>
  <c r="H222" i="69"/>
  <c r="M222" i="69"/>
  <c r="O210" i="69"/>
  <c r="C222" i="69"/>
  <c r="O211" i="69"/>
  <c r="AE210" i="71"/>
  <c r="AE222" i="71" s="1"/>
  <c r="AF222" i="71" s="1"/>
  <c r="AG197" i="72" s="1"/>
  <c r="D99" i="73" s="1"/>
  <c r="L222" i="69"/>
  <c r="F222" i="69"/>
  <c r="G222" i="69"/>
  <c r="O215" i="69"/>
  <c r="O217" i="69"/>
  <c r="O213" i="69"/>
  <c r="E222" i="69"/>
  <c r="J222" i="69"/>
  <c r="K222" i="69"/>
  <c r="F88" i="74" l="1"/>
  <c r="E99" i="73"/>
  <c r="F19" i="74" l="1"/>
  <c r="F36" i="74"/>
  <c r="E55" i="68" l="1"/>
  <c r="E43" i="68" s="1"/>
  <c r="F6" i="74"/>
  <c r="H1" i="60" l="1"/>
  <c r="AF2" i="62"/>
  <c r="AF1" i="62"/>
  <c r="AG2" i="58"/>
  <c r="AG1" i="58"/>
  <c r="AF2" i="56"/>
  <c r="AF1" i="56"/>
  <c r="AE1" i="57"/>
  <c r="AE2" i="57"/>
  <c r="AF2" i="55"/>
  <c r="AF1" i="55"/>
  <c r="K2" i="54"/>
  <c r="K1" i="54"/>
  <c r="H1" i="41"/>
  <c r="AZ2" i="53"/>
  <c r="AZ1" i="53"/>
  <c r="AA2" i="52"/>
  <c r="AA1" i="52"/>
  <c r="D8" i="60" l="1"/>
  <c r="D9" i="60" s="1"/>
  <c r="D10" i="60" s="1"/>
  <c r="D11" i="60" s="1"/>
  <c r="D12" i="60" s="1"/>
  <c r="D13" i="60" s="1"/>
  <c r="D14" i="60" s="1"/>
  <c r="D15" i="60" s="1"/>
  <c r="D16" i="60" s="1"/>
  <c r="D17" i="60" s="1"/>
  <c r="D18" i="60" s="1"/>
  <c r="D19" i="60" s="1"/>
  <c r="B88" i="62"/>
  <c r="B89" i="62" s="1"/>
  <c r="B90" i="62" s="1"/>
  <c r="B91" i="62" s="1"/>
  <c r="B92" i="62" s="1"/>
  <c r="B93" i="62" s="1"/>
  <c r="B94" i="62" s="1"/>
  <c r="B95" i="62" s="1"/>
  <c r="B96" i="62" s="1"/>
  <c r="B97" i="62" s="1"/>
  <c r="B98" i="62" s="1"/>
  <c r="B99" i="62" s="1"/>
  <c r="B69" i="62"/>
  <c r="B70" i="62" s="1"/>
  <c r="B71" i="62" s="1"/>
  <c r="B72" i="62" s="1"/>
  <c r="B73" i="62" s="1"/>
  <c r="B74" i="62" s="1"/>
  <c r="B75" i="62" s="1"/>
  <c r="B76" i="62" s="1"/>
  <c r="B77" i="62" s="1"/>
  <c r="B78" i="62" s="1"/>
  <c r="B79" i="62" s="1"/>
  <c r="B80" i="62" s="1"/>
  <c r="B41" i="62"/>
  <c r="B42" i="62" s="1"/>
  <c r="B43" i="62" s="1"/>
  <c r="B44" i="62" s="1"/>
  <c r="B45" i="62" s="1"/>
  <c r="B46" i="62" s="1"/>
  <c r="B47" i="62" s="1"/>
  <c r="B48" i="62" s="1"/>
  <c r="B49" i="62" s="1"/>
  <c r="B50" i="62" s="1"/>
  <c r="B51" i="62" s="1"/>
  <c r="B52" i="62" s="1"/>
  <c r="B16" i="62"/>
  <c r="B17" i="62" s="1"/>
  <c r="B18" i="62" s="1"/>
  <c r="B19" i="62" s="1"/>
  <c r="B20" i="62" s="1"/>
  <c r="B21" i="62" s="1"/>
  <c r="B22" i="62" s="1"/>
  <c r="B23" i="62" s="1"/>
  <c r="B24" i="62" s="1"/>
  <c r="B25" i="62" s="1"/>
  <c r="B26" i="62" s="1"/>
  <c r="B27" i="62" s="1"/>
  <c r="C44" i="54"/>
  <c r="C45" i="54" s="1"/>
  <c r="C46" i="54" s="1"/>
  <c r="C47" i="54" s="1"/>
  <c r="C48" i="54" s="1"/>
  <c r="C49" i="54" s="1"/>
  <c r="C50" i="54" s="1"/>
  <c r="C51" i="54" s="1"/>
  <c r="C52" i="54" s="1"/>
  <c r="C53" i="54" s="1"/>
  <c r="C54" i="54" s="1"/>
  <c r="C55" i="54" s="1"/>
  <c r="B8" i="56"/>
  <c r="S208" i="55"/>
  <c r="S183" i="57" s="1"/>
  <c r="C208" i="55"/>
  <c r="C183" i="57" s="1"/>
  <c r="S192" i="55"/>
  <c r="S167" i="57" s="1"/>
  <c r="C192" i="55"/>
  <c r="C167" i="57" s="1"/>
  <c r="S176" i="55"/>
  <c r="S151" i="57" s="1"/>
  <c r="C176" i="55"/>
  <c r="C151" i="57" s="1"/>
  <c r="S160" i="55"/>
  <c r="S135" i="57" s="1"/>
  <c r="C160" i="55"/>
  <c r="C135" i="57" s="1"/>
  <c r="S144" i="55"/>
  <c r="S119" i="57" s="1"/>
  <c r="C144" i="55"/>
  <c r="C119" i="57" s="1"/>
  <c r="S128" i="55"/>
  <c r="S103" i="57" s="1"/>
  <c r="C128" i="55"/>
  <c r="C103" i="57" s="1"/>
  <c r="S112" i="55"/>
  <c r="S87" i="57" s="1"/>
  <c r="C112" i="55"/>
  <c r="C87" i="57" s="1"/>
  <c r="Q208" i="55"/>
  <c r="Q183" i="57" s="1"/>
  <c r="A208" i="55"/>
  <c r="A183" i="57" s="1"/>
  <c r="Q192" i="55"/>
  <c r="Q167" i="57" s="1"/>
  <c r="A192" i="55"/>
  <c r="A167" i="57" s="1"/>
  <c r="Q176" i="55"/>
  <c r="Q151" i="57" s="1"/>
  <c r="A176" i="55"/>
  <c r="A151" i="57" s="1"/>
  <c r="Q160" i="55"/>
  <c r="Q135" i="57" s="1"/>
  <c r="A160" i="55"/>
  <c r="A135" i="57" s="1"/>
  <c r="Q144" i="55"/>
  <c r="Q119" i="57" s="1"/>
  <c r="A144" i="55"/>
  <c r="A119" i="57" s="1"/>
  <c r="Q128" i="55"/>
  <c r="Q103" i="57" s="1"/>
  <c r="A128" i="55"/>
  <c r="A103" i="57" s="1"/>
  <c r="Q112" i="55"/>
  <c r="Q87" i="57" s="1"/>
  <c r="A112" i="55"/>
  <c r="A87" i="57" s="1"/>
  <c r="Q210" i="55"/>
  <c r="Q185" i="57" s="1"/>
  <c r="A210" i="55"/>
  <c r="A185" i="57" s="1"/>
  <c r="Q194" i="55"/>
  <c r="Q169" i="57" s="1"/>
  <c r="A194" i="55"/>
  <c r="A169" i="57" s="1"/>
  <c r="Q178" i="55"/>
  <c r="Q153" i="57" s="1"/>
  <c r="A178" i="55"/>
  <c r="A153" i="57" s="1"/>
  <c r="Q162" i="55"/>
  <c r="Q137" i="57" s="1"/>
  <c r="A162" i="55"/>
  <c r="A137" i="57" s="1"/>
  <c r="Q146" i="55"/>
  <c r="Q121" i="57" s="1"/>
  <c r="A146" i="55"/>
  <c r="A121" i="57" s="1"/>
  <c r="Q130" i="55"/>
  <c r="Q105" i="57" s="1"/>
  <c r="A130" i="55"/>
  <c r="A105" i="57" s="1"/>
  <c r="Q114" i="55"/>
  <c r="Q89" i="57" s="1"/>
  <c r="A114" i="55"/>
  <c r="A89" i="57" s="1"/>
  <c r="Q98" i="55"/>
  <c r="Q73" i="57" s="1"/>
  <c r="A98" i="55"/>
  <c r="A73" i="57" s="1"/>
  <c r="Q82" i="55"/>
  <c r="Q57" i="57" s="1"/>
  <c r="A82" i="55"/>
  <c r="A57" i="57" s="1"/>
  <c r="Q66" i="55"/>
  <c r="Q41" i="57" s="1"/>
  <c r="A66" i="55"/>
  <c r="A41" i="57" s="1"/>
  <c r="Q50" i="55"/>
  <c r="Q25" i="57" s="1"/>
  <c r="A50" i="55"/>
  <c r="A25" i="57" s="1"/>
  <c r="S96" i="55"/>
  <c r="S71" i="57" s="1"/>
  <c r="C96" i="55"/>
  <c r="C71" i="57" s="1"/>
  <c r="Q96" i="55"/>
  <c r="Q71" i="57" s="1"/>
  <c r="A96" i="55"/>
  <c r="A71" i="57" s="1"/>
  <c r="S80" i="55"/>
  <c r="S55" i="57" s="1"/>
  <c r="C80" i="55"/>
  <c r="C55" i="57" s="1"/>
  <c r="Q80" i="55"/>
  <c r="Q55" i="57" s="1"/>
  <c r="A80" i="55"/>
  <c r="A55" i="57" s="1"/>
  <c r="C64" i="55"/>
  <c r="C39" i="57" s="1"/>
  <c r="S64" i="55"/>
  <c r="S39" i="57" s="1"/>
  <c r="Q64" i="55"/>
  <c r="Q39" i="57" s="1"/>
  <c r="A64" i="55"/>
  <c r="A39" i="57" s="1"/>
  <c r="S48" i="55"/>
  <c r="S23" i="57" s="1"/>
  <c r="C48" i="55"/>
  <c r="C23" i="57" s="1"/>
  <c r="Q48" i="55"/>
  <c r="Q23" i="57" s="1"/>
  <c r="A48" i="55"/>
  <c r="A23" i="57" s="1"/>
  <c r="S32" i="55"/>
  <c r="S7" i="57" s="1"/>
  <c r="C32" i="55"/>
  <c r="C7" i="57" s="1"/>
  <c r="Q32" i="55"/>
  <c r="Q7" i="57" s="1"/>
  <c r="A32" i="55"/>
  <c r="A7" i="57" s="1"/>
  <c r="Q34" i="55"/>
  <c r="Q9" i="57" s="1"/>
  <c r="A34" i="55"/>
  <c r="A9" i="57" s="1"/>
  <c r="D8" i="41"/>
  <c r="D23" i="41" s="1"/>
  <c r="C74" i="32"/>
  <c r="C75" i="32" s="1"/>
  <c r="C76" i="32" s="1"/>
  <c r="C77" i="32" s="1"/>
  <c r="C78" i="32" s="1"/>
  <c r="C79" i="32" s="1"/>
  <c r="C80" i="32" s="1"/>
  <c r="C81" i="32" s="1"/>
  <c r="C82" i="32" s="1"/>
  <c r="C83" i="32" s="1"/>
  <c r="C84" i="32" s="1"/>
  <c r="C85" i="32" s="1"/>
  <c r="B129" i="53"/>
  <c r="B130" i="53" s="1"/>
  <c r="B131" i="53" s="1"/>
  <c r="B132" i="53" s="1"/>
  <c r="B133" i="53" s="1"/>
  <c r="B134" i="53" s="1"/>
  <c r="B135" i="53" s="1"/>
  <c r="B136" i="53" s="1"/>
  <c r="B137" i="53" s="1"/>
  <c r="B138" i="53" s="1"/>
  <c r="B139" i="53" s="1"/>
  <c r="B140" i="53" s="1"/>
  <c r="B109" i="53"/>
  <c r="B110" i="53" s="1"/>
  <c r="B111" i="53" s="1"/>
  <c r="B112" i="53" s="1"/>
  <c r="B113" i="53" s="1"/>
  <c r="B114" i="53" s="1"/>
  <c r="B115" i="53" s="1"/>
  <c r="B116" i="53" s="1"/>
  <c r="B117" i="53" s="1"/>
  <c r="B118" i="53" s="1"/>
  <c r="B119" i="53" s="1"/>
  <c r="B120" i="53" s="1"/>
  <c r="B121" i="53" s="1"/>
  <c r="B89" i="53"/>
  <c r="B90" i="53" s="1"/>
  <c r="B91" i="53" s="1"/>
  <c r="B92" i="53" s="1"/>
  <c r="B93" i="53" s="1"/>
  <c r="B94" i="53" s="1"/>
  <c r="B95" i="53" s="1"/>
  <c r="B96" i="53" s="1"/>
  <c r="B97" i="53" s="1"/>
  <c r="B98" i="53" s="1"/>
  <c r="B99" i="53" s="1"/>
  <c r="B100" i="53" s="1"/>
  <c r="B61" i="53"/>
  <c r="B62" i="53" s="1"/>
  <c r="B63" i="53" s="1"/>
  <c r="B64" i="53" s="1"/>
  <c r="B65" i="53" s="1"/>
  <c r="B66" i="53" s="1"/>
  <c r="B67" i="53" s="1"/>
  <c r="B68" i="53" s="1"/>
  <c r="B69" i="53" s="1"/>
  <c r="B70" i="53" s="1"/>
  <c r="B71" i="53" s="1"/>
  <c r="B72" i="53" s="1"/>
  <c r="B36" i="53"/>
  <c r="B37" i="53" s="1"/>
  <c r="B38" i="53" s="1"/>
  <c r="B39" i="53" s="1"/>
  <c r="B40" i="53" s="1"/>
  <c r="B41" i="53" s="1"/>
  <c r="B42" i="53" s="1"/>
  <c r="B43" i="53" s="1"/>
  <c r="B44" i="53" s="1"/>
  <c r="B45" i="53" s="1"/>
  <c r="B46" i="53" s="1"/>
  <c r="B47" i="53" s="1"/>
  <c r="B8" i="53"/>
  <c r="B9" i="53" s="1"/>
  <c r="B10" i="53" s="1"/>
  <c r="B11" i="53" s="1"/>
  <c r="B12" i="53" s="1"/>
  <c r="B13" i="53" s="1"/>
  <c r="B14" i="53" s="1"/>
  <c r="B15" i="53" s="1"/>
  <c r="B16" i="53" s="1"/>
  <c r="B17" i="53" s="1"/>
  <c r="B18" i="53" s="1"/>
  <c r="B19" i="53" s="1"/>
  <c r="B8" i="52"/>
  <c r="B9" i="52" s="1"/>
  <c r="B10" i="52" s="1"/>
  <c r="B11" i="52" s="1"/>
  <c r="B12" i="52" s="1"/>
  <c r="B13" i="52" s="1"/>
  <c r="B14" i="52" s="1"/>
  <c r="B15" i="52" s="1"/>
  <c r="B16" i="52" s="1"/>
  <c r="B17" i="52" s="1"/>
  <c r="B18" i="52" s="1"/>
  <c r="B19" i="52" s="1"/>
  <c r="J8" i="62"/>
  <c r="I8" i="62"/>
  <c r="H8" i="62"/>
  <c r="E8" i="62"/>
  <c r="D8" i="62"/>
  <c r="C8" i="62"/>
  <c r="D9" i="41" l="1"/>
  <c r="D24" i="41" s="1"/>
  <c r="A39" i="58"/>
  <c r="A71" i="58"/>
  <c r="Q119" i="58"/>
  <c r="Q135" i="58"/>
  <c r="A183" i="58"/>
  <c r="A9" i="58"/>
  <c r="A41" i="58"/>
  <c r="A73" i="58"/>
  <c r="Q121" i="58"/>
  <c r="A105" i="58"/>
  <c r="A185" i="58"/>
  <c r="C7" i="58"/>
  <c r="C39" i="58"/>
  <c r="C71" i="58"/>
  <c r="S103" i="58"/>
  <c r="S135" i="58"/>
  <c r="C167" i="58"/>
  <c r="Q39" i="58"/>
  <c r="A87" i="58"/>
  <c r="Q103" i="58"/>
  <c r="Q151" i="58"/>
  <c r="A167" i="58"/>
  <c r="Q9" i="58"/>
  <c r="Q41" i="58"/>
  <c r="Q73" i="58"/>
  <c r="Q137" i="58"/>
  <c r="A89" i="58"/>
  <c r="Q185" i="58"/>
  <c r="S7" i="58"/>
  <c r="S39" i="58"/>
  <c r="S71" i="58"/>
  <c r="C103" i="58"/>
  <c r="C135" i="58"/>
  <c r="S167" i="58"/>
  <c r="Q23" i="58"/>
  <c r="Q55" i="58"/>
  <c r="A103" i="58"/>
  <c r="Q87" i="58"/>
  <c r="Q167" i="58"/>
  <c r="A151" i="58"/>
  <c r="Q25" i="58"/>
  <c r="Q57" i="58"/>
  <c r="Q89" i="58"/>
  <c r="A137" i="58"/>
  <c r="A153" i="58"/>
  <c r="Q169" i="58"/>
  <c r="S23" i="58"/>
  <c r="S55" i="58"/>
  <c r="S87" i="58"/>
  <c r="C119" i="58"/>
  <c r="C151" i="58"/>
  <c r="S183" i="58"/>
  <c r="A23" i="58"/>
  <c r="A55" i="58"/>
  <c r="A119" i="58"/>
  <c r="Q71" i="58"/>
  <c r="Q183" i="58"/>
  <c r="A135" i="58"/>
  <c r="A25" i="58"/>
  <c r="A57" i="58"/>
  <c r="Q105" i="58"/>
  <c r="A121" i="58"/>
  <c r="A169" i="58"/>
  <c r="Q153" i="58"/>
  <c r="C23" i="58"/>
  <c r="C55" i="58"/>
  <c r="C87" i="58"/>
  <c r="S119" i="58"/>
  <c r="S151" i="58"/>
  <c r="C183" i="58"/>
  <c r="A7" i="58"/>
  <c r="Q7" i="58"/>
  <c r="A32" i="56"/>
  <c r="Q64" i="56"/>
  <c r="Q96" i="56"/>
  <c r="Q128" i="56"/>
  <c r="Q160" i="56"/>
  <c r="Q192" i="56"/>
  <c r="A34" i="56"/>
  <c r="A66" i="56"/>
  <c r="Q98" i="56"/>
  <c r="Q162" i="56"/>
  <c r="A210" i="56"/>
  <c r="A146" i="56"/>
  <c r="C32" i="56"/>
  <c r="C64" i="56"/>
  <c r="C96" i="56"/>
  <c r="C128" i="56"/>
  <c r="C160" i="56"/>
  <c r="C192" i="56"/>
  <c r="Q32" i="56"/>
  <c r="A64" i="56"/>
  <c r="A96" i="56"/>
  <c r="A128" i="56"/>
  <c r="A160" i="56"/>
  <c r="A192" i="56"/>
  <c r="Q34" i="56"/>
  <c r="A82" i="56"/>
  <c r="Q114" i="56"/>
  <c r="Q178" i="56"/>
  <c r="A194" i="56"/>
  <c r="A130" i="56"/>
  <c r="S32" i="56"/>
  <c r="S64" i="56"/>
  <c r="S96" i="56"/>
  <c r="S128" i="56"/>
  <c r="S160" i="56"/>
  <c r="S192" i="56"/>
  <c r="A48" i="56"/>
  <c r="A80" i="56"/>
  <c r="A112" i="56"/>
  <c r="A144" i="56"/>
  <c r="A176" i="56"/>
  <c r="A208" i="56"/>
  <c r="Q50" i="56"/>
  <c r="Q66" i="56"/>
  <c r="Q130" i="56"/>
  <c r="Q194" i="56"/>
  <c r="A178" i="56"/>
  <c r="A114" i="56"/>
  <c r="S48" i="56"/>
  <c r="S80" i="56"/>
  <c r="S112" i="56"/>
  <c r="S144" i="56"/>
  <c r="S176" i="56"/>
  <c r="S208" i="56"/>
  <c r="Q48" i="56"/>
  <c r="Q80" i="56"/>
  <c r="Q112" i="56"/>
  <c r="Q144" i="56"/>
  <c r="Q176" i="56"/>
  <c r="Q208" i="56"/>
  <c r="A50" i="56"/>
  <c r="Q82" i="56"/>
  <c r="Q146" i="56"/>
  <c r="Q210" i="56"/>
  <c r="A162" i="56"/>
  <c r="A98" i="56"/>
  <c r="C48" i="56"/>
  <c r="C80" i="56"/>
  <c r="C112" i="56"/>
  <c r="C144" i="56"/>
  <c r="C176" i="56"/>
  <c r="C208" i="56"/>
  <c r="D10" i="41" l="1"/>
  <c r="D11" i="41" s="1"/>
  <c r="D12" i="41" s="1"/>
  <c r="D13" i="41" s="1"/>
  <c r="D14" i="41" s="1"/>
  <c r="D15" i="41" s="1"/>
  <c r="D16" i="41" s="1"/>
  <c r="D17" i="41" s="1"/>
  <c r="D18" i="41" s="1"/>
  <c r="D19" i="41" s="1"/>
  <c r="AE80" i="62"/>
  <c r="AE79" i="62"/>
  <c r="AE78" i="62"/>
  <c r="AE77" i="62"/>
  <c r="AE76" i="62"/>
  <c r="AE75" i="62"/>
  <c r="AE74" i="62"/>
  <c r="AE73" i="62"/>
  <c r="AE72" i="62"/>
  <c r="AE71" i="62"/>
  <c r="AE70" i="62"/>
  <c r="AD80" i="62"/>
  <c r="AD79" i="62"/>
  <c r="AD78" i="62"/>
  <c r="AD77" i="62"/>
  <c r="AD76" i="62"/>
  <c r="AD75" i="62"/>
  <c r="AD74" i="62"/>
  <c r="AD73" i="62"/>
  <c r="AD72" i="62"/>
  <c r="AD71" i="62"/>
  <c r="AD70" i="62"/>
  <c r="AD69" i="62"/>
  <c r="AE69" i="62"/>
  <c r="S90" i="53" l="1"/>
  <c r="S89" i="53"/>
  <c r="J28" i="53" l="1"/>
  <c r="I28" i="53"/>
  <c r="H28" i="53"/>
  <c r="E28" i="53"/>
  <c r="D28" i="53"/>
  <c r="C28" i="53"/>
  <c r="AE100" i="53" l="1"/>
  <c r="AE99" i="53"/>
  <c r="AE98" i="53"/>
  <c r="AE97" i="53"/>
  <c r="AE96" i="53"/>
  <c r="AE95" i="53"/>
  <c r="AE94" i="53"/>
  <c r="AE93" i="53"/>
  <c r="AE92" i="53"/>
  <c r="AE91" i="53"/>
  <c r="AE90" i="53"/>
  <c r="AE89" i="53"/>
  <c r="AD89" i="53"/>
  <c r="AD100" i="53"/>
  <c r="AD99" i="53"/>
  <c r="AD98" i="53"/>
  <c r="AD97" i="53"/>
  <c r="AD96" i="53"/>
  <c r="AD95" i="53"/>
  <c r="AD94" i="53"/>
  <c r="AD93" i="53"/>
  <c r="AD92" i="53"/>
  <c r="AD91" i="53"/>
  <c r="AD90" i="53"/>
  <c r="R88" i="53" l="1"/>
  <c r="O88" i="53"/>
  <c r="L88" i="53"/>
  <c r="R68" i="62"/>
  <c r="O68" i="62"/>
  <c r="L68" i="62"/>
  <c r="I68" i="62"/>
  <c r="I88" i="53"/>
  <c r="L80" i="53"/>
  <c r="O80" i="53" s="1"/>
  <c r="R80" i="53" s="1"/>
  <c r="U80" i="53" s="1"/>
  <c r="L60" i="62" l="1"/>
  <c r="O60" i="62" s="1"/>
  <c r="R60" i="62" s="1"/>
  <c r="U60" i="62" s="1"/>
  <c r="S188" i="58"/>
  <c r="AD196" i="58"/>
  <c r="AC196" i="58"/>
  <c r="AB196" i="58"/>
  <c r="AA196" i="58"/>
  <c r="Z196" i="58"/>
  <c r="Y196" i="58"/>
  <c r="X196" i="58"/>
  <c r="W196" i="58"/>
  <c r="V196" i="58"/>
  <c r="U196" i="58"/>
  <c r="T196" i="58"/>
  <c r="S196" i="58"/>
  <c r="AD195" i="58"/>
  <c r="AC195" i="58"/>
  <c r="AB195" i="58"/>
  <c r="AA195" i="58"/>
  <c r="Z195" i="58"/>
  <c r="Y195" i="58"/>
  <c r="X195" i="58"/>
  <c r="W195" i="58"/>
  <c r="V195" i="58"/>
  <c r="U195" i="58"/>
  <c r="T195" i="58"/>
  <c r="S195" i="58"/>
  <c r="AD194" i="58"/>
  <c r="AC194" i="58"/>
  <c r="AB194" i="58"/>
  <c r="AA194" i="58"/>
  <c r="Z194" i="58"/>
  <c r="Y194" i="58"/>
  <c r="X194" i="58"/>
  <c r="W194" i="58"/>
  <c r="V194" i="58"/>
  <c r="U194" i="58"/>
  <c r="T194" i="58"/>
  <c r="S194" i="58"/>
  <c r="AD193" i="58"/>
  <c r="AC193" i="58"/>
  <c r="AB193" i="58"/>
  <c r="AA193" i="58"/>
  <c r="Z193" i="58"/>
  <c r="Y193" i="58"/>
  <c r="X193" i="58"/>
  <c r="W193" i="58"/>
  <c r="V193" i="58"/>
  <c r="U193" i="58"/>
  <c r="T193" i="58"/>
  <c r="S193" i="58"/>
  <c r="AD192" i="58"/>
  <c r="AC192" i="58"/>
  <c r="AB192" i="58"/>
  <c r="AA192" i="58"/>
  <c r="Z192" i="58"/>
  <c r="Y192" i="58"/>
  <c r="X192" i="58"/>
  <c r="W192" i="58"/>
  <c r="V192" i="58"/>
  <c r="U192" i="58"/>
  <c r="T192" i="58"/>
  <c r="S192" i="58"/>
  <c r="AD191" i="58"/>
  <c r="AC191" i="58"/>
  <c r="AB191" i="58"/>
  <c r="AA191" i="58"/>
  <c r="Z191" i="58"/>
  <c r="Y191" i="58"/>
  <c r="X191" i="58"/>
  <c r="W191" i="58"/>
  <c r="V191" i="58"/>
  <c r="U191" i="58"/>
  <c r="T191" i="58"/>
  <c r="S191" i="58"/>
  <c r="AD190" i="58"/>
  <c r="AC190" i="58"/>
  <c r="AB190" i="58"/>
  <c r="AA190" i="58"/>
  <c r="Z190" i="58"/>
  <c r="Y190" i="58"/>
  <c r="X190" i="58"/>
  <c r="W190" i="58"/>
  <c r="V190" i="58"/>
  <c r="U190" i="58"/>
  <c r="T190" i="58"/>
  <c r="S190" i="58"/>
  <c r="AD189" i="58"/>
  <c r="AC189" i="58"/>
  <c r="AB189" i="58"/>
  <c r="AA189" i="58"/>
  <c r="Z189" i="58"/>
  <c r="Y189" i="58"/>
  <c r="X189" i="58"/>
  <c r="W189" i="58"/>
  <c r="V189" i="58"/>
  <c r="U189" i="58"/>
  <c r="T189" i="58"/>
  <c r="S189" i="58"/>
  <c r="AD188" i="58"/>
  <c r="AC188" i="58"/>
  <c r="AB188" i="58"/>
  <c r="AA188" i="58"/>
  <c r="Z188" i="58"/>
  <c r="Y188" i="58"/>
  <c r="X188" i="58"/>
  <c r="W188" i="58"/>
  <c r="V188" i="58"/>
  <c r="U188" i="58"/>
  <c r="T188" i="58"/>
  <c r="AD187" i="58"/>
  <c r="AC187" i="58"/>
  <c r="AB187" i="58"/>
  <c r="AA187" i="58"/>
  <c r="Z187" i="58"/>
  <c r="Y187" i="58"/>
  <c r="X187" i="58"/>
  <c r="W187" i="58"/>
  <c r="V187" i="58"/>
  <c r="U187" i="58"/>
  <c r="T187" i="58"/>
  <c r="S187" i="58"/>
  <c r="AD186" i="58"/>
  <c r="AC186" i="58"/>
  <c r="AB186" i="58"/>
  <c r="AA186" i="58"/>
  <c r="Z186" i="58"/>
  <c r="Y186" i="58"/>
  <c r="X186" i="58"/>
  <c r="W186" i="58"/>
  <c r="V186" i="58"/>
  <c r="U186" i="58"/>
  <c r="T186" i="58"/>
  <c r="S186" i="58"/>
  <c r="AD185" i="58"/>
  <c r="AC185" i="58"/>
  <c r="AB185" i="58"/>
  <c r="AA185" i="58"/>
  <c r="Z185" i="58"/>
  <c r="Y185" i="58"/>
  <c r="X185" i="58"/>
  <c r="W185" i="58"/>
  <c r="V185" i="58"/>
  <c r="U185" i="58"/>
  <c r="T185" i="58"/>
  <c r="S185" i="58"/>
  <c r="AD180" i="58"/>
  <c r="AC180" i="58"/>
  <c r="AB180" i="58"/>
  <c r="AA180" i="58"/>
  <c r="Z180" i="58"/>
  <c r="Y180" i="58"/>
  <c r="X180" i="58"/>
  <c r="W180" i="58"/>
  <c r="V180" i="58"/>
  <c r="U180" i="58"/>
  <c r="T180" i="58"/>
  <c r="S180" i="58"/>
  <c r="AD179" i="58"/>
  <c r="AC179" i="58"/>
  <c r="AB179" i="58"/>
  <c r="AA179" i="58"/>
  <c r="Z179" i="58"/>
  <c r="Y179" i="58"/>
  <c r="X179" i="58"/>
  <c r="W179" i="58"/>
  <c r="V179" i="58"/>
  <c r="U179" i="58"/>
  <c r="T179" i="58"/>
  <c r="S179" i="58"/>
  <c r="AD178" i="58"/>
  <c r="AC178" i="58"/>
  <c r="AB178" i="58"/>
  <c r="AA178" i="58"/>
  <c r="Z178" i="58"/>
  <c r="Y178" i="58"/>
  <c r="X178" i="58"/>
  <c r="W178" i="58"/>
  <c r="V178" i="58"/>
  <c r="U178" i="58"/>
  <c r="T178" i="58"/>
  <c r="S178" i="58"/>
  <c r="AD177" i="58"/>
  <c r="AC177" i="58"/>
  <c r="AB177" i="58"/>
  <c r="AA177" i="58"/>
  <c r="Z177" i="58"/>
  <c r="Y177" i="58"/>
  <c r="X177" i="58"/>
  <c r="W177" i="58"/>
  <c r="V177" i="58"/>
  <c r="U177" i="58"/>
  <c r="T177" i="58"/>
  <c r="S177" i="58"/>
  <c r="AD176" i="58"/>
  <c r="AC176" i="58"/>
  <c r="AB176" i="58"/>
  <c r="AA176" i="58"/>
  <c r="Z176" i="58"/>
  <c r="Y176" i="58"/>
  <c r="X176" i="58"/>
  <c r="W176" i="58"/>
  <c r="V176" i="58"/>
  <c r="U176" i="58"/>
  <c r="T176" i="58"/>
  <c r="S176" i="58"/>
  <c r="AD175" i="58"/>
  <c r="AC175" i="58"/>
  <c r="AB175" i="58"/>
  <c r="AA175" i="58"/>
  <c r="Z175" i="58"/>
  <c r="Y175" i="58"/>
  <c r="X175" i="58"/>
  <c r="W175" i="58"/>
  <c r="V175" i="58"/>
  <c r="U175" i="58"/>
  <c r="T175" i="58"/>
  <c r="S175" i="58"/>
  <c r="AD174" i="58"/>
  <c r="AC174" i="58"/>
  <c r="AB174" i="58"/>
  <c r="AA174" i="58"/>
  <c r="Z174" i="58"/>
  <c r="Y174" i="58"/>
  <c r="X174" i="58"/>
  <c r="W174" i="58"/>
  <c r="V174" i="58"/>
  <c r="U174" i="58"/>
  <c r="T174" i="58"/>
  <c r="S174" i="58"/>
  <c r="AD173" i="58"/>
  <c r="AC173" i="58"/>
  <c r="AB173" i="58"/>
  <c r="AA173" i="58"/>
  <c r="Z173" i="58"/>
  <c r="Y173" i="58"/>
  <c r="X173" i="58"/>
  <c r="W173" i="58"/>
  <c r="V173" i="58"/>
  <c r="U173" i="58"/>
  <c r="T173" i="58"/>
  <c r="S173" i="58"/>
  <c r="AD172" i="58"/>
  <c r="AC172" i="58"/>
  <c r="AB172" i="58"/>
  <c r="AA172" i="58"/>
  <c r="Z172" i="58"/>
  <c r="Y172" i="58"/>
  <c r="X172" i="58"/>
  <c r="W172" i="58"/>
  <c r="V172" i="58"/>
  <c r="U172" i="58"/>
  <c r="T172" i="58"/>
  <c r="S172" i="58"/>
  <c r="AD171" i="58"/>
  <c r="AC171" i="58"/>
  <c r="AB171" i="58"/>
  <c r="AA171" i="58"/>
  <c r="Z171" i="58"/>
  <c r="Y171" i="58"/>
  <c r="X171" i="58"/>
  <c r="W171" i="58"/>
  <c r="V171" i="58"/>
  <c r="U171" i="58"/>
  <c r="T171" i="58"/>
  <c r="S171" i="58"/>
  <c r="AD170" i="58"/>
  <c r="AC170" i="58"/>
  <c r="AB170" i="58"/>
  <c r="AA170" i="58"/>
  <c r="Z170" i="58"/>
  <c r="Y170" i="58"/>
  <c r="X170" i="58"/>
  <c r="W170" i="58"/>
  <c r="V170" i="58"/>
  <c r="U170" i="58"/>
  <c r="T170" i="58"/>
  <c r="S170" i="58"/>
  <c r="AD169" i="58"/>
  <c r="AC169" i="58"/>
  <c r="AB169" i="58"/>
  <c r="AA169" i="58"/>
  <c r="Z169" i="58"/>
  <c r="Y169" i="58"/>
  <c r="X169" i="58"/>
  <c r="W169" i="58"/>
  <c r="V169" i="58"/>
  <c r="U169" i="58"/>
  <c r="T169" i="58"/>
  <c r="S169" i="58"/>
  <c r="AD164" i="58"/>
  <c r="AC164" i="58"/>
  <c r="AB164" i="58"/>
  <c r="AA164" i="58"/>
  <c r="Z164" i="58"/>
  <c r="Y164" i="58"/>
  <c r="X164" i="58"/>
  <c r="W164" i="58"/>
  <c r="V164" i="58"/>
  <c r="U164" i="58"/>
  <c r="T164" i="58"/>
  <c r="S164" i="58"/>
  <c r="AD163" i="58"/>
  <c r="AC163" i="58"/>
  <c r="AB163" i="58"/>
  <c r="AA163" i="58"/>
  <c r="Z163" i="58"/>
  <c r="Y163" i="58"/>
  <c r="X163" i="58"/>
  <c r="W163" i="58"/>
  <c r="V163" i="58"/>
  <c r="U163" i="58"/>
  <c r="T163" i="58"/>
  <c r="S163" i="58"/>
  <c r="AD162" i="58"/>
  <c r="AC162" i="58"/>
  <c r="AB162" i="58"/>
  <c r="AA162" i="58"/>
  <c r="Z162" i="58"/>
  <c r="Y162" i="58"/>
  <c r="X162" i="58"/>
  <c r="W162" i="58"/>
  <c r="V162" i="58"/>
  <c r="U162" i="58"/>
  <c r="T162" i="58"/>
  <c r="S162" i="58"/>
  <c r="AD161" i="58"/>
  <c r="AC161" i="58"/>
  <c r="AB161" i="58"/>
  <c r="AA161" i="58"/>
  <c r="Z161" i="58"/>
  <c r="Y161" i="58"/>
  <c r="X161" i="58"/>
  <c r="W161" i="58"/>
  <c r="V161" i="58"/>
  <c r="U161" i="58"/>
  <c r="T161" i="58"/>
  <c r="S161" i="58"/>
  <c r="AD160" i="58"/>
  <c r="AC160" i="58"/>
  <c r="AB160" i="58"/>
  <c r="AA160" i="58"/>
  <c r="Z160" i="58"/>
  <c r="Y160" i="58"/>
  <c r="X160" i="58"/>
  <c r="W160" i="58"/>
  <c r="V160" i="58"/>
  <c r="U160" i="58"/>
  <c r="T160" i="58"/>
  <c r="S160" i="58"/>
  <c r="AD159" i="58"/>
  <c r="AC159" i="58"/>
  <c r="AB159" i="58"/>
  <c r="AA159" i="58"/>
  <c r="Z159" i="58"/>
  <c r="Y159" i="58"/>
  <c r="X159" i="58"/>
  <c r="W159" i="58"/>
  <c r="V159" i="58"/>
  <c r="U159" i="58"/>
  <c r="T159" i="58"/>
  <c r="S159" i="58"/>
  <c r="AD158" i="58"/>
  <c r="AC158" i="58"/>
  <c r="AB158" i="58"/>
  <c r="AA158" i="58"/>
  <c r="Z158" i="58"/>
  <c r="Y158" i="58"/>
  <c r="X158" i="58"/>
  <c r="W158" i="58"/>
  <c r="V158" i="58"/>
  <c r="U158" i="58"/>
  <c r="T158" i="58"/>
  <c r="S158" i="58"/>
  <c r="AD157" i="58"/>
  <c r="AC157" i="58"/>
  <c r="AB157" i="58"/>
  <c r="AA157" i="58"/>
  <c r="Z157" i="58"/>
  <c r="Y157" i="58"/>
  <c r="X157" i="58"/>
  <c r="W157" i="58"/>
  <c r="V157" i="58"/>
  <c r="U157" i="58"/>
  <c r="T157" i="58"/>
  <c r="S157" i="58"/>
  <c r="AD156" i="58"/>
  <c r="AC156" i="58"/>
  <c r="AB156" i="58"/>
  <c r="AA156" i="58"/>
  <c r="Z156" i="58"/>
  <c r="Y156" i="58"/>
  <c r="X156" i="58"/>
  <c r="W156" i="58"/>
  <c r="V156" i="58"/>
  <c r="U156" i="58"/>
  <c r="T156" i="58"/>
  <c r="S156" i="58"/>
  <c r="AD155" i="58"/>
  <c r="AC155" i="58"/>
  <c r="AB155" i="58"/>
  <c r="AA155" i="58"/>
  <c r="Z155" i="58"/>
  <c r="Y155" i="58"/>
  <c r="X155" i="58"/>
  <c r="W155" i="58"/>
  <c r="V155" i="58"/>
  <c r="U155" i="58"/>
  <c r="T155" i="58"/>
  <c r="S155" i="58"/>
  <c r="AD154" i="58"/>
  <c r="AC154" i="58"/>
  <c r="AB154" i="58"/>
  <c r="AA154" i="58"/>
  <c r="Z154" i="58"/>
  <c r="Y154" i="58"/>
  <c r="X154" i="58"/>
  <c r="W154" i="58"/>
  <c r="V154" i="58"/>
  <c r="U154" i="58"/>
  <c r="T154" i="58"/>
  <c r="S154" i="58"/>
  <c r="AD153" i="58"/>
  <c r="AC153" i="58"/>
  <c r="AB153" i="58"/>
  <c r="AA153" i="58"/>
  <c r="Z153" i="58"/>
  <c r="Y153" i="58"/>
  <c r="X153" i="58"/>
  <c r="W153" i="58"/>
  <c r="V153" i="58"/>
  <c r="U153" i="58"/>
  <c r="T153" i="58"/>
  <c r="S153" i="58"/>
  <c r="AD148" i="58"/>
  <c r="AC148" i="58"/>
  <c r="AB148" i="58"/>
  <c r="AA148" i="58"/>
  <c r="Z148" i="58"/>
  <c r="Y148" i="58"/>
  <c r="X148" i="58"/>
  <c r="W148" i="58"/>
  <c r="V148" i="58"/>
  <c r="U148" i="58"/>
  <c r="T148" i="58"/>
  <c r="S148" i="58"/>
  <c r="AD147" i="58"/>
  <c r="AC147" i="58"/>
  <c r="AB147" i="58"/>
  <c r="AA147" i="58"/>
  <c r="Z147" i="58"/>
  <c r="Y147" i="58"/>
  <c r="X147" i="58"/>
  <c r="W147" i="58"/>
  <c r="V147" i="58"/>
  <c r="U147" i="58"/>
  <c r="T147" i="58"/>
  <c r="S147" i="58"/>
  <c r="AD146" i="58"/>
  <c r="AC146" i="58"/>
  <c r="AB146" i="58"/>
  <c r="AA146" i="58"/>
  <c r="Z146" i="58"/>
  <c r="Y146" i="58"/>
  <c r="X146" i="58"/>
  <c r="W146" i="58"/>
  <c r="V146" i="58"/>
  <c r="U146" i="58"/>
  <c r="T146" i="58"/>
  <c r="S146" i="58"/>
  <c r="AD145" i="58"/>
  <c r="AC145" i="58"/>
  <c r="AB145" i="58"/>
  <c r="AA145" i="58"/>
  <c r="Z145" i="58"/>
  <c r="Y145" i="58"/>
  <c r="X145" i="58"/>
  <c r="W145" i="58"/>
  <c r="V145" i="58"/>
  <c r="U145" i="58"/>
  <c r="T145" i="58"/>
  <c r="S145" i="58"/>
  <c r="AD144" i="58"/>
  <c r="AC144" i="58"/>
  <c r="AB144" i="58"/>
  <c r="AA144" i="58"/>
  <c r="Z144" i="58"/>
  <c r="Y144" i="58"/>
  <c r="X144" i="58"/>
  <c r="W144" i="58"/>
  <c r="V144" i="58"/>
  <c r="U144" i="58"/>
  <c r="T144" i="58"/>
  <c r="S144" i="58"/>
  <c r="AD143" i="58"/>
  <c r="AC143" i="58"/>
  <c r="AB143" i="58"/>
  <c r="AA143" i="58"/>
  <c r="Z143" i="58"/>
  <c r="Y143" i="58"/>
  <c r="X143" i="58"/>
  <c r="W143" i="58"/>
  <c r="V143" i="58"/>
  <c r="U143" i="58"/>
  <c r="T143" i="58"/>
  <c r="S143" i="58"/>
  <c r="AD142" i="58"/>
  <c r="AC142" i="58"/>
  <c r="AB142" i="58"/>
  <c r="AA142" i="58"/>
  <c r="Z142" i="58"/>
  <c r="Y142" i="58"/>
  <c r="X142" i="58"/>
  <c r="W142" i="58"/>
  <c r="V142" i="58"/>
  <c r="U142" i="58"/>
  <c r="T142" i="58"/>
  <c r="S142" i="58"/>
  <c r="AD141" i="58"/>
  <c r="AC141" i="58"/>
  <c r="AB141" i="58"/>
  <c r="AA141" i="58"/>
  <c r="Z141" i="58"/>
  <c r="Y141" i="58"/>
  <c r="X141" i="58"/>
  <c r="W141" i="58"/>
  <c r="V141" i="58"/>
  <c r="U141" i="58"/>
  <c r="T141" i="58"/>
  <c r="S141" i="58"/>
  <c r="AD140" i="58"/>
  <c r="AC140" i="58"/>
  <c r="AB140" i="58"/>
  <c r="AA140" i="58"/>
  <c r="Z140" i="58"/>
  <c r="Y140" i="58"/>
  <c r="X140" i="58"/>
  <c r="W140" i="58"/>
  <c r="V140" i="58"/>
  <c r="U140" i="58"/>
  <c r="T140" i="58"/>
  <c r="S140" i="58"/>
  <c r="AD139" i="58"/>
  <c r="AC139" i="58"/>
  <c r="AB139" i="58"/>
  <c r="AA139" i="58"/>
  <c r="Z139" i="58"/>
  <c r="Y139" i="58"/>
  <c r="X139" i="58"/>
  <c r="W139" i="58"/>
  <c r="V139" i="58"/>
  <c r="U139" i="58"/>
  <c r="T139" i="58"/>
  <c r="S139" i="58"/>
  <c r="AD138" i="58"/>
  <c r="AC138" i="58"/>
  <c r="AB138" i="58"/>
  <c r="AA138" i="58"/>
  <c r="Z138" i="58"/>
  <c r="Y138" i="58"/>
  <c r="X138" i="58"/>
  <c r="W138" i="58"/>
  <c r="V138" i="58"/>
  <c r="U138" i="58"/>
  <c r="T138" i="58"/>
  <c r="S138" i="58"/>
  <c r="AD137" i="58"/>
  <c r="AC137" i="58"/>
  <c r="AB137" i="58"/>
  <c r="AA137" i="58"/>
  <c r="Z137" i="58"/>
  <c r="Y137" i="58"/>
  <c r="X137" i="58"/>
  <c r="W137" i="58"/>
  <c r="V137" i="58"/>
  <c r="U137" i="58"/>
  <c r="T137" i="58"/>
  <c r="S137" i="58"/>
  <c r="AD132" i="58"/>
  <c r="AC132" i="58"/>
  <c r="AB132" i="58"/>
  <c r="AA132" i="58"/>
  <c r="Z132" i="58"/>
  <c r="Y132" i="58"/>
  <c r="X132" i="58"/>
  <c r="W132" i="58"/>
  <c r="V132" i="58"/>
  <c r="U132" i="58"/>
  <c r="T132" i="58"/>
  <c r="S132" i="58"/>
  <c r="AD131" i="58"/>
  <c r="AC131" i="58"/>
  <c r="AB131" i="58"/>
  <c r="AA131" i="58"/>
  <c r="Z131" i="58"/>
  <c r="Y131" i="58"/>
  <c r="X131" i="58"/>
  <c r="W131" i="58"/>
  <c r="V131" i="58"/>
  <c r="U131" i="58"/>
  <c r="T131" i="58"/>
  <c r="S131" i="58"/>
  <c r="AD130" i="58"/>
  <c r="AC130" i="58"/>
  <c r="AB130" i="58"/>
  <c r="AA130" i="58"/>
  <c r="Z130" i="58"/>
  <c r="Y130" i="58"/>
  <c r="X130" i="58"/>
  <c r="W130" i="58"/>
  <c r="V130" i="58"/>
  <c r="U130" i="58"/>
  <c r="T130" i="58"/>
  <c r="S130" i="58"/>
  <c r="AD129" i="58"/>
  <c r="AC129" i="58"/>
  <c r="AB129" i="58"/>
  <c r="AA129" i="58"/>
  <c r="Z129" i="58"/>
  <c r="Y129" i="58"/>
  <c r="X129" i="58"/>
  <c r="W129" i="58"/>
  <c r="V129" i="58"/>
  <c r="U129" i="58"/>
  <c r="T129" i="58"/>
  <c r="S129" i="58"/>
  <c r="AD128" i="58"/>
  <c r="AC128" i="58"/>
  <c r="AB128" i="58"/>
  <c r="AA128" i="58"/>
  <c r="Z128" i="58"/>
  <c r="Y128" i="58"/>
  <c r="X128" i="58"/>
  <c r="W128" i="58"/>
  <c r="V128" i="58"/>
  <c r="U128" i="58"/>
  <c r="T128" i="58"/>
  <c r="S128" i="58"/>
  <c r="AD127" i="58"/>
  <c r="AC127" i="58"/>
  <c r="AB127" i="58"/>
  <c r="AA127" i="58"/>
  <c r="Z127" i="58"/>
  <c r="Y127" i="58"/>
  <c r="X127" i="58"/>
  <c r="W127" i="58"/>
  <c r="V127" i="58"/>
  <c r="U127" i="58"/>
  <c r="T127" i="58"/>
  <c r="S127" i="58"/>
  <c r="AD126" i="58"/>
  <c r="AC126" i="58"/>
  <c r="AB126" i="58"/>
  <c r="AA126" i="58"/>
  <c r="Z126" i="58"/>
  <c r="Y126" i="58"/>
  <c r="X126" i="58"/>
  <c r="W126" i="58"/>
  <c r="V126" i="58"/>
  <c r="U126" i="58"/>
  <c r="T126" i="58"/>
  <c r="S126" i="58"/>
  <c r="AD125" i="58"/>
  <c r="AC125" i="58"/>
  <c r="AB125" i="58"/>
  <c r="AA125" i="58"/>
  <c r="Z125" i="58"/>
  <c r="Y125" i="58"/>
  <c r="X125" i="58"/>
  <c r="W125" i="58"/>
  <c r="V125" i="58"/>
  <c r="U125" i="58"/>
  <c r="T125" i="58"/>
  <c r="S125" i="58"/>
  <c r="AD124" i="58"/>
  <c r="AC124" i="58"/>
  <c r="AB124" i="58"/>
  <c r="AA124" i="58"/>
  <c r="Z124" i="58"/>
  <c r="Y124" i="58"/>
  <c r="X124" i="58"/>
  <c r="W124" i="58"/>
  <c r="V124" i="58"/>
  <c r="U124" i="58"/>
  <c r="T124" i="58"/>
  <c r="S124" i="58"/>
  <c r="AD123" i="58"/>
  <c r="AC123" i="58"/>
  <c r="AB123" i="58"/>
  <c r="AA123" i="58"/>
  <c r="Z123" i="58"/>
  <c r="Y123" i="58"/>
  <c r="X123" i="58"/>
  <c r="W123" i="58"/>
  <c r="V123" i="58"/>
  <c r="U123" i="58"/>
  <c r="T123" i="58"/>
  <c r="S123" i="58"/>
  <c r="AD122" i="58"/>
  <c r="AC122" i="58"/>
  <c r="AB122" i="58"/>
  <c r="AA122" i="58"/>
  <c r="Z122" i="58"/>
  <c r="Y122" i="58"/>
  <c r="X122" i="58"/>
  <c r="W122" i="58"/>
  <c r="V122" i="58"/>
  <c r="U122" i="58"/>
  <c r="T122" i="58"/>
  <c r="S122" i="58"/>
  <c r="AD121" i="58"/>
  <c r="AC121" i="58"/>
  <c r="AB121" i="58"/>
  <c r="AA121" i="58"/>
  <c r="Z121" i="58"/>
  <c r="Y121" i="58"/>
  <c r="X121" i="58"/>
  <c r="W121" i="58"/>
  <c r="V121" i="58"/>
  <c r="U121" i="58"/>
  <c r="T121" i="58"/>
  <c r="S121" i="58"/>
  <c r="AD116" i="58"/>
  <c r="AC116" i="58"/>
  <c r="AB116" i="58"/>
  <c r="AA116" i="58"/>
  <c r="Z116" i="58"/>
  <c r="Y116" i="58"/>
  <c r="X116" i="58"/>
  <c r="W116" i="58"/>
  <c r="V116" i="58"/>
  <c r="U116" i="58"/>
  <c r="T116" i="58"/>
  <c r="S116" i="58"/>
  <c r="AD115" i="58"/>
  <c r="AC115" i="58"/>
  <c r="AB115" i="58"/>
  <c r="AA115" i="58"/>
  <c r="Z115" i="58"/>
  <c r="Y115" i="58"/>
  <c r="X115" i="58"/>
  <c r="W115" i="58"/>
  <c r="V115" i="58"/>
  <c r="U115" i="58"/>
  <c r="T115" i="58"/>
  <c r="S115" i="58"/>
  <c r="AD114" i="58"/>
  <c r="AC114" i="58"/>
  <c r="AB114" i="58"/>
  <c r="AA114" i="58"/>
  <c r="Z114" i="58"/>
  <c r="Y114" i="58"/>
  <c r="X114" i="58"/>
  <c r="W114" i="58"/>
  <c r="V114" i="58"/>
  <c r="U114" i="58"/>
  <c r="T114" i="58"/>
  <c r="S114" i="58"/>
  <c r="AD113" i="58"/>
  <c r="AC113" i="58"/>
  <c r="AB113" i="58"/>
  <c r="AA113" i="58"/>
  <c r="Z113" i="58"/>
  <c r="Y113" i="58"/>
  <c r="X113" i="58"/>
  <c r="W113" i="58"/>
  <c r="V113" i="58"/>
  <c r="U113" i="58"/>
  <c r="T113" i="58"/>
  <c r="S113" i="58"/>
  <c r="AD112" i="58"/>
  <c r="AC112" i="58"/>
  <c r="AB112" i="58"/>
  <c r="AA112" i="58"/>
  <c r="Z112" i="58"/>
  <c r="Y112" i="58"/>
  <c r="X112" i="58"/>
  <c r="W112" i="58"/>
  <c r="V112" i="58"/>
  <c r="U112" i="58"/>
  <c r="T112" i="58"/>
  <c r="S112" i="58"/>
  <c r="AD111" i="58"/>
  <c r="AC111" i="58"/>
  <c r="AB111" i="58"/>
  <c r="AA111" i="58"/>
  <c r="Z111" i="58"/>
  <c r="Y111" i="58"/>
  <c r="X111" i="58"/>
  <c r="W111" i="58"/>
  <c r="V111" i="58"/>
  <c r="U111" i="58"/>
  <c r="T111" i="58"/>
  <c r="S111" i="58"/>
  <c r="AD110" i="58"/>
  <c r="AC110" i="58"/>
  <c r="AB110" i="58"/>
  <c r="AA110" i="58"/>
  <c r="Z110" i="58"/>
  <c r="Y110" i="58"/>
  <c r="X110" i="58"/>
  <c r="W110" i="58"/>
  <c r="V110" i="58"/>
  <c r="U110" i="58"/>
  <c r="T110" i="58"/>
  <c r="S110" i="58"/>
  <c r="AD109" i="58"/>
  <c r="AC109" i="58"/>
  <c r="AB109" i="58"/>
  <c r="AA109" i="58"/>
  <c r="Z109" i="58"/>
  <c r="Y109" i="58"/>
  <c r="X109" i="58"/>
  <c r="W109" i="58"/>
  <c r="V109" i="58"/>
  <c r="U109" i="58"/>
  <c r="T109" i="58"/>
  <c r="S109" i="58"/>
  <c r="AD108" i="58"/>
  <c r="AC108" i="58"/>
  <c r="AB108" i="58"/>
  <c r="AA108" i="58"/>
  <c r="Z108" i="58"/>
  <c r="Y108" i="58"/>
  <c r="X108" i="58"/>
  <c r="W108" i="58"/>
  <c r="V108" i="58"/>
  <c r="U108" i="58"/>
  <c r="T108" i="58"/>
  <c r="S108" i="58"/>
  <c r="AD107" i="58"/>
  <c r="AC107" i="58"/>
  <c r="AB107" i="58"/>
  <c r="AA107" i="58"/>
  <c r="Z107" i="58"/>
  <c r="Y107" i="58"/>
  <c r="X107" i="58"/>
  <c r="W107" i="58"/>
  <c r="V107" i="58"/>
  <c r="U107" i="58"/>
  <c r="T107" i="58"/>
  <c r="S107" i="58"/>
  <c r="AD106" i="58"/>
  <c r="AC106" i="58"/>
  <c r="AB106" i="58"/>
  <c r="AA106" i="58"/>
  <c r="Z106" i="58"/>
  <c r="Y106" i="58"/>
  <c r="X106" i="58"/>
  <c r="W106" i="58"/>
  <c r="V106" i="58"/>
  <c r="U106" i="58"/>
  <c r="T106" i="58"/>
  <c r="S106" i="58"/>
  <c r="AD105" i="58"/>
  <c r="AC105" i="58"/>
  <c r="AB105" i="58"/>
  <c r="AA105" i="58"/>
  <c r="Z105" i="58"/>
  <c r="Y105" i="58"/>
  <c r="X105" i="58"/>
  <c r="W105" i="58"/>
  <c r="V105" i="58"/>
  <c r="U105" i="58"/>
  <c r="T105" i="58"/>
  <c r="S105" i="58"/>
  <c r="AD100" i="58"/>
  <c r="AC100" i="58"/>
  <c r="AB100" i="58"/>
  <c r="AA100" i="58"/>
  <c r="Z100" i="58"/>
  <c r="Y100" i="58"/>
  <c r="X100" i="58"/>
  <c r="W100" i="58"/>
  <c r="V100" i="58"/>
  <c r="U100" i="58"/>
  <c r="T100" i="58"/>
  <c r="S100" i="58"/>
  <c r="AD99" i="58"/>
  <c r="AC99" i="58"/>
  <c r="AB99" i="58"/>
  <c r="AA99" i="58"/>
  <c r="Z99" i="58"/>
  <c r="Y99" i="58"/>
  <c r="X99" i="58"/>
  <c r="W99" i="58"/>
  <c r="V99" i="58"/>
  <c r="U99" i="58"/>
  <c r="T99" i="58"/>
  <c r="S99" i="58"/>
  <c r="AD98" i="58"/>
  <c r="AC98" i="58"/>
  <c r="AB98" i="58"/>
  <c r="AA98" i="58"/>
  <c r="Z98" i="58"/>
  <c r="Y98" i="58"/>
  <c r="X98" i="58"/>
  <c r="W98" i="58"/>
  <c r="V98" i="58"/>
  <c r="U98" i="58"/>
  <c r="T98" i="58"/>
  <c r="S98" i="58"/>
  <c r="AD97" i="58"/>
  <c r="AC97" i="58"/>
  <c r="AB97" i="58"/>
  <c r="AA97" i="58"/>
  <c r="Z97" i="58"/>
  <c r="Y97" i="58"/>
  <c r="X97" i="58"/>
  <c r="W97" i="58"/>
  <c r="V97" i="58"/>
  <c r="U97" i="58"/>
  <c r="T97" i="58"/>
  <c r="S97" i="58"/>
  <c r="AD96" i="58"/>
  <c r="AC96" i="58"/>
  <c r="AB96" i="58"/>
  <c r="AA96" i="58"/>
  <c r="Z96" i="58"/>
  <c r="Y96" i="58"/>
  <c r="X96" i="58"/>
  <c r="W96" i="58"/>
  <c r="V96" i="58"/>
  <c r="U96" i="58"/>
  <c r="T96" i="58"/>
  <c r="S96" i="58"/>
  <c r="AD95" i="58"/>
  <c r="AC95" i="58"/>
  <c r="AB95" i="58"/>
  <c r="AA95" i="58"/>
  <c r="Z95" i="58"/>
  <c r="Y95" i="58"/>
  <c r="X95" i="58"/>
  <c r="W95" i="58"/>
  <c r="V95" i="58"/>
  <c r="U95" i="58"/>
  <c r="T95" i="58"/>
  <c r="S95" i="58"/>
  <c r="AD94" i="58"/>
  <c r="AC94" i="58"/>
  <c r="AB94" i="58"/>
  <c r="AA94" i="58"/>
  <c r="Z94" i="58"/>
  <c r="Y94" i="58"/>
  <c r="X94" i="58"/>
  <c r="W94" i="58"/>
  <c r="V94" i="58"/>
  <c r="U94" i="58"/>
  <c r="T94" i="58"/>
  <c r="S94" i="58"/>
  <c r="AD93" i="58"/>
  <c r="AC93" i="58"/>
  <c r="AB93" i="58"/>
  <c r="AA93" i="58"/>
  <c r="Z93" i="58"/>
  <c r="Y93" i="58"/>
  <c r="X93" i="58"/>
  <c r="W93" i="58"/>
  <c r="V93" i="58"/>
  <c r="U93" i="58"/>
  <c r="T93" i="58"/>
  <c r="S93" i="58"/>
  <c r="AD92" i="58"/>
  <c r="AC92" i="58"/>
  <c r="AB92" i="58"/>
  <c r="AA92" i="58"/>
  <c r="Z92" i="58"/>
  <c r="Y92" i="58"/>
  <c r="X92" i="58"/>
  <c r="W92" i="58"/>
  <c r="V92" i="58"/>
  <c r="U92" i="58"/>
  <c r="T92" i="58"/>
  <c r="S92" i="58"/>
  <c r="AD91" i="58"/>
  <c r="AC91" i="58"/>
  <c r="AB91" i="58"/>
  <c r="AA91" i="58"/>
  <c r="Z91" i="58"/>
  <c r="Y91" i="58"/>
  <c r="X91" i="58"/>
  <c r="W91" i="58"/>
  <c r="V91" i="58"/>
  <c r="U91" i="58"/>
  <c r="T91" i="58"/>
  <c r="S91" i="58"/>
  <c r="AD90" i="58"/>
  <c r="AC90" i="58"/>
  <c r="AB90" i="58"/>
  <c r="AA90" i="58"/>
  <c r="Z90" i="58"/>
  <c r="Y90" i="58"/>
  <c r="X90" i="58"/>
  <c r="W90" i="58"/>
  <c r="V90" i="58"/>
  <c r="U90" i="58"/>
  <c r="T90" i="58"/>
  <c r="S90" i="58"/>
  <c r="AD89" i="58"/>
  <c r="AC89" i="58"/>
  <c r="AB89" i="58"/>
  <c r="AA89" i="58"/>
  <c r="Z89" i="58"/>
  <c r="Y89" i="58"/>
  <c r="X89" i="58"/>
  <c r="W89" i="58"/>
  <c r="V89" i="58"/>
  <c r="U89" i="58"/>
  <c r="T89" i="58"/>
  <c r="S89" i="58"/>
  <c r="AD84" i="58"/>
  <c r="AC84" i="58"/>
  <c r="AB84" i="58"/>
  <c r="AA84" i="58"/>
  <c r="Z84" i="58"/>
  <c r="Y84" i="58"/>
  <c r="X84" i="58"/>
  <c r="W84" i="58"/>
  <c r="V84" i="58"/>
  <c r="U84" i="58"/>
  <c r="T84" i="58"/>
  <c r="S84" i="58"/>
  <c r="AD83" i="58"/>
  <c r="AC83" i="58"/>
  <c r="AB83" i="58"/>
  <c r="AA83" i="58"/>
  <c r="Z83" i="58"/>
  <c r="Y83" i="58"/>
  <c r="X83" i="58"/>
  <c r="W83" i="58"/>
  <c r="V83" i="58"/>
  <c r="U83" i="58"/>
  <c r="T83" i="58"/>
  <c r="S83" i="58"/>
  <c r="AD82" i="58"/>
  <c r="AC82" i="58"/>
  <c r="AB82" i="58"/>
  <c r="AA82" i="58"/>
  <c r="Z82" i="58"/>
  <c r="Y82" i="58"/>
  <c r="X82" i="58"/>
  <c r="W82" i="58"/>
  <c r="V82" i="58"/>
  <c r="U82" i="58"/>
  <c r="T82" i="58"/>
  <c r="S82" i="58"/>
  <c r="AD81" i="58"/>
  <c r="AC81" i="58"/>
  <c r="AB81" i="58"/>
  <c r="AA81" i="58"/>
  <c r="Z81" i="58"/>
  <c r="Y81" i="58"/>
  <c r="X81" i="58"/>
  <c r="W81" i="58"/>
  <c r="V81" i="58"/>
  <c r="U81" i="58"/>
  <c r="T81" i="58"/>
  <c r="S81" i="58"/>
  <c r="AD80" i="58"/>
  <c r="AC80" i="58"/>
  <c r="AB80" i="58"/>
  <c r="AA80" i="58"/>
  <c r="Z80" i="58"/>
  <c r="Y80" i="58"/>
  <c r="X80" i="58"/>
  <c r="W80" i="58"/>
  <c r="V80" i="58"/>
  <c r="U80" i="58"/>
  <c r="T80" i="58"/>
  <c r="S80" i="58"/>
  <c r="AD79" i="58"/>
  <c r="AC79" i="58"/>
  <c r="AB79" i="58"/>
  <c r="AA79" i="58"/>
  <c r="Z79" i="58"/>
  <c r="Y79" i="58"/>
  <c r="X79" i="58"/>
  <c r="W79" i="58"/>
  <c r="V79" i="58"/>
  <c r="U79" i="58"/>
  <c r="T79" i="58"/>
  <c r="S79" i="58"/>
  <c r="AD78" i="58"/>
  <c r="AC78" i="58"/>
  <c r="AB78" i="58"/>
  <c r="AA78" i="58"/>
  <c r="Z78" i="58"/>
  <c r="Y78" i="58"/>
  <c r="X78" i="58"/>
  <c r="W78" i="58"/>
  <c r="V78" i="58"/>
  <c r="U78" i="58"/>
  <c r="T78" i="58"/>
  <c r="S78" i="58"/>
  <c r="AD77" i="58"/>
  <c r="AC77" i="58"/>
  <c r="AB77" i="58"/>
  <c r="AA77" i="58"/>
  <c r="Z77" i="58"/>
  <c r="Y77" i="58"/>
  <c r="X77" i="58"/>
  <c r="W77" i="58"/>
  <c r="V77" i="58"/>
  <c r="U77" i="58"/>
  <c r="T77" i="58"/>
  <c r="S77" i="58"/>
  <c r="AD76" i="58"/>
  <c r="AC76" i="58"/>
  <c r="AB76" i="58"/>
  <c r="AA76" i="58"/>
  <c r="Z76" i="58"/>
  <c r="Y76" i="58"/>
  <c r="X76" i="58"/>
  <c r="W76" i="58"/>
  <c r="V76" i="58"/>
  <c r="U76" i="58"/>
  <c r="T76" i="58"/>
  <c r="S76" i="58"/>
  <c r="AD75" i="58"/>
  <c r="AC75" i="58"/>
  <c r="AB75" i="58"/>
  <c r="AA75" i="58"/>
  <c r="Z75" i="58"/>
  <c r="Y75" i="58"/>
  <c r="X75" i="58"/>
  <c r="W75" i="58"/>
  <c r="V75" i="58"/>
  <c r="U75" i="58"/>
  <c r="T75" i="58"/>
  <c r="S75" i="58"/>
  <c r="AD74" i="58"/>
  <c r="AC74" i="58"/>
  <c r="AB74" i="58"/>
  <c r="AA74" i="58"/>
  <c r="Z74" i="58"/>
  <c r="Y74" i="58"/>
  <c r="X74" i="58"/>
  <c r="W74" i="58"/>
  <c r="V74" i="58"/>
  <c r="U74" i="58"/>
  <c r="T74" i="58"/>
  <c r="S74" i="58"/>
  <c r="AD73" i="58"/>
  <c r="AC73" i="58"/>
  <c r="AB73" i="58"/>
  <c r="AA73" i="58"/>
  <c r="Z73" i="58"/>
  <c r="Y73" i="58"/>
  <c r="X73" i="58"/>
  <c r="W73" i="58"/>
  <c r="V73" i="58"/>
  <c r="U73" i="58"/>
  <c r="T73" i="58"/>
  <c r="S73" i="58"/>
  <c r="AD68" i="58"/>
  <c r="AC68" i="58"/>
  <c r="AB68" i="58"/>
  <c r="AA68" i="58"/>
  <c r="Z68" i="58"/>
  <c r="Y68" i="58"/>
  <c r="X68" i="58"/>
  <c r="W68" i="58"/>
  <c r="V68" i="58"/>
  <c r="U68" i="58"/>
  <c r="T68" i="58"/>
  <c r="S68" i="58"/>
  <c r="AD67" i="58"/>
  <c r="AC67" i="58"/>
  <c r="AB67" i="58"/>
  <c r="AA67" i="58"/>
  <c r="Z67" i="58"/>
  <c r="Y67" i="58"/>
  <c r="X67" i="58"/>
  <c r="W67" i="58"/>
  <c r="V67" i="58"/>
  <c r="U67" i="58"/>
  <c r="T67" i="58"/>
  <c r="S67" i="58"/>
  <c r="AD66" i="58"/>
  <c r="AC66" i="58"/>
  <c r="AB66" i="58"/>
  <c r="AA66" i="58"/>
  <c r="Z66" i="58"/>
  <c r="Y66" i="58"/>
  <c r="X66" i="58"/>
  <c r="W66" i="58"/>
  <c r="V66" i="58"/>
  <c r="U66" i="58"/>
  <c r="T66" i="58"/>
  <c r="S66" i="58"/>
  <c r="AD65" i="58"/>
  <c r="AC65" i="58"/>
  <c r="AB65" i="58"/>
  <c r="AA65" i="58"/>
  <c r="Z65" i="58"/>
  <c r="Y65" i="58"/>
  <c r="X65" i="58"/>
  <c r="W65" i="58"/>
  <c r="V65" i="58"/>
  <c r="U65" i="58"/>
  <c r="T65" i="58"/>
  <c r="S65" i="58"/>
  <c r="AD64" i="58"/>
  <c r="AC64" i="58"/>
  <c r="AB64" i="58"/>
  <c r="AA64" i="58"/>
  <c r="Z64" i="58"/>
  <c r="Y64" i="58"/>
  <c r="X64" i="58"/>
  <c r="W64" i="58"/>
  <c r="V64" i="58"/>
  <c r="U64" i="58"/>
  <c r="T64" i="58"/>
  <c r="S64" i="58"/>
  <c r="AD63" i="58"/>
  <c r="AC63" i="58"/>
  <c r="AB63" i="58"/>
  <c r="AA63" i="58"/>
  <c r="Z63" i="58"/>
  <c r="Y63" i="58"/>
  <c r="X63" i="58"/>
  <c r="W63" i="58"/>
  <c r="V63" i="58"/>
  <c r="U63" i="58"/>
  <c r="T63" i="58"/>
  <c r="S63" i="58"/>
  <c r="AD62" i="58"/>
  <c r="AC62" i="58"/>
  <c r="AB62" i="58"/>
  <c r="AA62" i="58"/>
  <c r="Z62" i="58"/>
  <c r="Y62" i="58"/>
  <c r="X62" i="58"/>
  <c r="W62" i="58"/>
  <c r="V62" i="58"/>
  <c r="U62" i="58"/>
  <c r="T62" i="58"/>
  <c r="S62" i="58"/>
  <c r="AD61" i="58"/>
  <c r="AC61" i="58"/>
  <c r="AB61" i="58"/>
  <c r="AA61" i="58"/>
  <c r="Z61" i="58"/>
  <c r="Y61" i="58"/>
  <c r="X61" i="58"/>
  <c r="W61" i="58"/>
  <c r="V61" i="58"/>
  <c r="U61" i="58"/>
  <c r="T61" i="58"/>
  <c r="S61" i="58"/>
  <c r="AD60" i="58"/>
  <c r="AC60" i="58"/>
  <c r="AB60" i="58"/>
  <c r="AA60" i="58"/>
  <c r="Z60" i="58"/>
  <c r="Y60" i="58"/>
  <c r="X60" i="58"/>
  <c r="W60" i="58"/>
  <c r="V60" i="58"/>
  <c r="U60" i="58"/>
  <c r="T60" i="58"/>
  <c r="S60" i="58"/>
  <c r="AD59" i="58"/>
  <c r="AC59" i="58"/>
  <c r="AB59" i="58"/>
  <c r="AA59" i="58"/>
  <c r="Z59" i="58"/>
  <c r="Y59" i="58"/>
  <c r="X59" i="58"/>
  <c r="W59" i="58"/>
  <c r="V59" i="58"/>
  <c r="U59" i="58"/>
  <c r="T59" i="58"/>
  <c r="S59" i="58"/>
  <c r="AD58" i="58"/>
  <c r="AC58" i="58"/>
  <c r="AB58" i="58"/>
  <c r="AA58" i="58"/>
  <c r="Z58" i="58"/>
  <c r="Y58" i="58"/>
  <c r="X58" i="58"/>
  <c r="W58" i="58"/>
  <c r="V58" i="58"/>
  <c r="U58" i="58"/>
  <c r="T58" i="58"/>
  <c r="S58" i="58"/>
  <c r="AD57" i="58"/>
  <c r="AC57" i="58"/>
  <c r="AB57" i="58"/>
  <c r="AA57" i="58"/>
  <c r="Z57" i="58"/>
  <c r="Y57" i="58"/>
  <c r="X57" i="58"/>
  <c r="W57" i="58"/>
  <c r="V57" i="58"/>
  <c r="U57" i="58"/>
  <c r="T57" i="58"/>
  <c r="S57" i="58"/>
  <c r="AD52" i="58"/>
  <c r="AC52" i="58"/>
  <c r="AB52" i="58"/>
  <c r="AA52" i="58"/>
  <c r="Z52" i="58"/>
  <c r="Y52" i="58"/>
  <c r="X52" i="58"/>
  <c r="W52" i="58"/>
  <c r="V52" i="58"/>
  <c r="U52" i="58"/>
  <c r="T52" i="58"/>
  <c r="S52" i="58"/>
  <c r="AD51" i="58"/>
  <c r="AC51" i="58"/>
  <c r="AB51" i="58"/>
  <c r="AA51" i="58"/>
  <c r="Z51" i="58"/>
  <c r="Y51" i="58"/>
  <c r="X51" i="58"/>
  <c r="W51" i="58"/>
  <c r="V51" i="58"/>
  <c r="U51" i="58"/>
  <c r="T51" i="58"/>
  <c r="S51" i="58"/>
  <c r="AD50" i="58"/>
  <c r="AC50" i="58"/>
  <c r="AB50" i="58"/>
  <c r="AA50" i="58"/>
  <c r="Z50" i="58"/>
  <c r="Y50" i="58"/>
  <c r="X50" i="58"/>
  <c r="W50" i="58"/>
  <c r="V50" i="58"/>
  <c r="U50" i="58"/>
  <c r="T50" i="58"/>
  <c r="S50" i="58"/>
  <c r="AD49" i="58"/>
  <c r="AC49" i="58"/>
  <c r="AB49" i="58"/>
  <c r="AA49" i="58"/>
  <c r="Z49" i="58"/>
  <c r="Y49" i="58"/>
  <c r="X49" i="58"/>
  <c r="W49" i="58"/>
  <c r="V49" i="58"/>
  <c r="U49" i="58"/>
  <c r="T49" i="58"/>
  <c r="S49" i="58"/>
  <c r="AD48" i="58"/>
  <c r="AC48" i="58"/>
  <c r="AB48" i="58"/>
  <c r="AA48" i="58"/>
  <c r="Z48" i="58"/>
  <c r="Y48" i="58"/>
  <c r="X48" i="58"/>
  <c r="W48" i="58"/>
  <c r="V48" i="58"/>
  <c r="U48" i="58"/>
  <c r="T48" i="58"/>
  <c r="S48" i="58"/>
  <c r="AD47" i="58"/>
  <c r="AC47" i="58"/>
  <c r="AB47" i="58"/>
  <c r="AA47" i="58"/>
  <c r="Z47" i="58"/>
  <c r="Y47" i="58"/>
  <c r="X47" i="58"/>
  <c r="W47" i="58"/>
  <c r="V47" i="58"/>
  <c r="U47" i="58"/>
  <c r="T47" i="58"/>
  <c r="S47" i="58"/>
  <c r="AD46" i="58"/>
  <c r="AC46" i="58"/>
  <c r="AB46" i="58"/>
  <c r="AA46" i="58"/>
  <c r="Z46" i="58"/>
  <c r="Y46" i="58"/>
  <c r="X46" i="58"/>
  <c r="W46" i="58"/>
  <c r="V46" i="58"/>
  <c r="U46" i="58"/>
  <c r="T46" i="58"/>
  <c r="S46" i="58"/>
  <c r="AD45" i="58"/>
  <c r="AC45" i="58"/>
  <c r="AB45" i="58"/>
  <c r="AA45" i="58"/>
  <c r="Z45" i="58"/>
  <c r="Y45" i="58"/>
  <c r="X45" i="58"/>
  <c r="W45" i="58"/>
  <c r="V45" i="58"/>
  <c r="U45" i="58"/>
  <c r="T45" i="58"/>
  <c r="S45" i="58"/>
  <c r="AD44" i="58"/>
  <c r="AC44" i="58"/>
  <c r="AB44" i="58"/>
  <c r="AA44" i="58"/>
  <c r="Z44" i="58"/>
  <c r="Y44" i="58"/>
  <c r="X44" i="58"/>
  <c r="W44" i="58"/>
  <c r="V44" i="58"/>
  <c r="U44" i="58"/>
  <c r="T44" i="58"/>
  <c r="S44" i="58"/>
  <c r="AD43" i="58"/>
  <c r="AC43" i="58"/>
  <c r="AB43" i="58"/>
  <c r="AA43" i="58"/>
  <c r="Z43" i="58"/>
  <c r="Y43" i="58"/>
  <c r="X43" i="58"/>
  <c r="W43" i="58"/>
  <c r="V43" i="58"/>
  <c r="U43" i="58"/>
  <c r="T43" i="58"/>
  <c r="S43" i="58"/>
  <c r="AD42" i="58"/>
  <c r="AC42" i="58"/>
  <c r="AB42" i="58"/>
  <c r="AA42" i="58"/>
  <c r="Z42" i="58"/>
  <c r="Y42" i="58"/>
  <c r="X42" i="58"/>
  <c r="W42" i="58"/>
  <c r="V42" i="58"/>
  <c r="U42" i="58"/>
  <c r="T42" i="58"/>
  <c r="S42" i="58"/>
  <c r="AD41" i="58"/>
  <c r="AC41" i="58"/>
  <c r="AB41" i="58"/>
  <c r="AA41" i="58"/>
  <c r="Z41" i="58"/>
  <c r="Y41" i="58"/>
  <c r="X41" i="58"/>
  <c r="W41" i="58"/>
  <c r="V41" i="58"/>
  <c r="U41" i="58"/>
  <c r="T41" i="58"/>
  <c r="S41" i="58"/>
  <c r="AD36" i="58"/>
  <c r="AC36" i="58"/>
  <c r="AB36" i="58"/>
  <c r="AA36" i="58"/>
  <c r="Z36" i="58"/>
  <c r="Y36" i="58"/>
  <c r="X36" i="58"/>
  <c r="W36" i="58"/>
  <c r="V36" i="58"/>
  <c r="U36" i="58"/>
  <c r="T36" i="58"/>
  <c r="S36" i="58"/>
  <c r="AD35" i="58"/>
  <c r="AC35" i="58"/>
  <c r="AB35" i="58"/>
  <c r="AA35" i="58"/>
  <c r="Z35" i="58"/>
  <c r="Y35" i="58"/>
  <c r="X35" i="58"/>
  <c r="W35" i="58"/>
  <c r="V35" i="58"/>
  <c r="U35" i="58"/>
  <c r="T35" i="58"/>
  <c r="S35" i="58"/>
  <c r="AD34" i="58"/>
  <c r="AC34" i="58"/>
  <c r="AB34" i="58"/>
  <c r="AA34" i="58"/>
  <c r="Z34" i="58"/>
  <c r="Y34" i="58"/>
  <c r="X34" i="58"/>
  <c r="W34" i="58"/>
  <c r="V34" i="58"/>
  <c r="U34" i="58"/>
  <c r="T34" i="58"/>
  <c r="S34" i="58"/>
  <c r="AD33" i="58"/>
  <c r="AC33" i="58"/>
  <c r="AB33" i="58"/>
  <c r="AA33" i="58"/>
  <c r="Z33" i="58"/>
  <c r="Y33" i="58"/>
  <c r="X33" i="58"/>
  <c r="W33" i="58"/>
  <c r="V33" i="58"/>
  <c r="U33" i="58"/>
  <c r="T33" i="58"/>
  <c r="S33" i="58"/>
  <c r="AD32" i="58"/>
  <c r="AC32" i="58"/>
  <c r="AB32" i="58"/>
  <c r="AA32" i="58"/>
  <c r="Z32" i="58"/>
  <c r="Y32" i="58"/>
  <c r="X32" i="58"/>
  <c r="W32" i="58"/>
  <c r="V32" i="58"/>
  <c r="U32" i="58"/>
  <c r="T32" i="58"/>
  <c r="S32" i="58"/>
  <c r="AD31" i="58"/>
  <c r="AC31" i="58"/>
  <c r="AB31" i="58"/>
  <c r="AA31" i="58"/>
  <c r="Z31" i="58"/>
  <c r="Y31" i="58"/>
  <c r="X31" i="58"/>
  <c r="W31" i="58"/>
  <c r="V31" i="58"/>
  <c r="U31" i="58"/>
  <c r="T31" i="58"/>
  <c r="S31" i="58"/>
  <c r="AD30" i="58"/>
  <c r="AC30" i="58"/>
  <c r="AB30" i="58"/>
  <c r="AA30" i="58"/>
  <c r="Z30" i="58"/>
  <c r="Y30" i="58"/>
  <c r="X30" i="58"/>
  <c r="W30" i="58"/>
  <c r="V30" i="58"/>
  <c r="U30" i="58"/>
  <c r="T30" i="58"/>
  <c r="S30" i="58"/>
  <c r="AD29" i="58"/>
  <c r="AC29" i="58"/>
  <c r="AB29" i="58"/>
  <c r="AA29" i="58"/>
  <c r="Z29" i="58"/>
  <c r="Y29" i="58"/>
  <c r="X29" i="58"/>
  <c r="W29" i="58"/>
  <c r="V29" i="58"/>
  <c r="U29" i="58"/>
  <c r="T29" i="58"/>
  <c r="S29" i="58"/>
  <c r="AD28" i="58"/>
  <c r="AC28" i="58"/>
  <c r="AB28" i="58"/>
  <c r="AA28" i="58"/>
  <c r="Z28" i="58"/>
  <c r="Y28" i="58"/>
  <c r="X28" i="58"/>
  <c r="W28" i="58"/>
  <c r="V28" i="58"/>
  <c r="U28" i="58"/>
  <c r="T28" i="58"/>
  <c r="S28" i="58"/>
  <c r="AD27" i="58"/>
  <c r="AC27" i="58"/>
  <c r="AB27" i="58"/>
  <c r="AA27" i="58"/>
  <c r="Z27" i="58"/>
  <c r="Y27" i="58"/>
  <c r="X27" i="58"/>
  <c r="W27" i="58"/>
  <c r="V27" i="58"/>
  <c r="U27" i="58"/>
  <c r="T27" i="58"/>
  <c r="S27" i="58"/>
  <c r="AD26" i="58"/>
  <c r="AC26" i="58"/>
  <c r="AB26" i="58"/>
  <c r="AA26" i="58"/>
  <c r="Z26" i="58"/>
  <c r="Y26" i="58"/>
  <c r="X26" i="58"/>
  <c r="W26" i="58"/>
  <c r="V26" i="58"/>
  <c r="U26" i="58"/>
  <c r="T26" i="58"/>
  <c r="S26" i="58"/>
  <c r="AD25" i="58"/>
  <c r="AC25" i="58"/>
  <c r="AB25" i="58"/>
  <c r="AA25" i="58"/>
  <c r="Z25" i="58"/>
  <c r="Y25" i="58"/>
  <c r="X25" i="58"/>
  <c r="W25" i="58"/>
  <c r="V25" i="58"/>
  <c r="U25" i="58"/>
  <c r="T25" i="58"/>
  <c r="S25" i="58"/>
  <c r="N197" i="58"/>
  <c r="M197" i="58"/>
  <c r="L197" i="58"/>
  <c r="K197" i="58"/>
  <c r="J197" i="58"/>
  <c r="I197" i="58"/>
  <c r="H197" i="58"/>
  <c r="G197" i="58"/>
  <c r="F197" i="58"/>
  <c r="E197" i="58"/>
  <c r="D197" i="58"/>
  <c r="C197" i="58"/>
  <c r="O196" i="58"/>
  <c r="O195" i="58"/>
  <c r="O194" i="58"/>
  <c r="O193" i="58"/>
  <c r="O192" i="58"/>
  <c r="O191" i="58"/>
  <c r="O190" i="58"/>
  <c r="O189" i="58"/>
  <c r="O188" i="58"/>
  <c r="O187" i="58"/>
  <c r="O186" i="58"/>
  <c r="O185" i="58"/>
  <c r="N181" i="58"/>
  <c r="M181" i="58"/>
  <c r="L181" i="58"/>
  <c r="K181" i="58"/>
  <c r="J181" i="58"/>
  <c r="I181" i="58"/>
  <c r="H181" i="58"/>
  <c r="G181" i="58"/>
  <c r="F181" i="58"/>
  <c r="E181" i="58"/>
  <c r="D181" i="58"/>
  <c r="C181" i="58"/>
  <c r="O180" i="58"/>
  <c r="O179" i="58"/>
  <c r="O178" i="58"/>
  <c r="O177" i="58"/>
  <c r="O176" i="58"/>
  <c r="O175" i="58"/>
  <c r="O174" i="58"/>
  <c r="O173" i="58"/>
  <c r="O172" i="58"/>
  <c r="O171" i="58"/>
  <c r="O170" i="58"/>
  <c r="O169" i="58"/>
  <c r="N165" i="58"/>
  <c r="M165" i="58"/>
  <c r="L165" i="58"/>
  <c r="K165" i="58"/>
  <c r="J165" i="58"/>
  <c r="I165" i="58"/>
  <c r="H165" i="58"/>
  <c r="G165" i="58"/>
  <c r="F165" i="58"/>
  <c r="E165" i="58"/>
  <c r="D165" i="58"/>
  <c r="C165" i="58"/>
  <c r="O164" i="58"/>
  <c r="O163" i="58"/>
  <c r="O162" i="58"/>
  <c r="O161" i="58"/>
  <c r="O160" i="58"/>
  <c r="O159" i="58"/>
  <c r="O158" i="58"/>
  <c r="O157" i="58"/>
  <c r="O156" i="58"/>
  <c r="O155" i="58"/>
  <c r="O154" i="58"/>
  <c r="O153" i="58"/>
  <c r="N149" i="58"/>
  <c r="M149" i="58"/>
  <c r="L149" i="58"/>
  <c r="K149" i="58"/>
  <c r="J149" i="58"/>
  <c r="I149" i="58"/>
  <c r="H149" i="58"/>
  <c r="G149" i="58"/>
  <c r="F149" i="58"/>
  <c r="E149" i="58"/>
  <c r="D149" i="58"/>
  <c r="C149" i="58"/>
  <c r="O148" i="58"/>
  <c r="O147" i="58"/>
  <c r="O146" i="58"/>
  <c r="O145" i="58"/>
  <c r="O144" i="58"/>
  <c r="O143" i="58"/>
  <c r="O142" i="58"/>
  <c r="O141" i="58"/>
  <c r="O140" i="58"/>
  <c r="O139" i="58"/>
  <c r="O138" i="58"/>
  <c r="O137" i="58"/>
  <c r="N133" i="58"/>
  <c r="M133" i="58"/>
  <c r="L133" i="58"/>
  <c r="K133" i="58"/>
  <c r="J133" i="58"/>
  <c r="I133" i="58"/>
  <c r="H133" i="58"/>
  <c r="G133" i="58"/>
  <c r="F133" i="58"/>
  <c r="E133" i="58"/>
  <c r="D133" i="58"/>
  <c r="C133" i="58"/>
  <c r="O132" i="58"/>
  <c r="O131" i="58"/>
  <c r="O130" i="58"/>
  <c r="O129" i="58"/>
  <c r="O128" i="58"/>
  <c r="O127" i="58"/>
  <c r="O126" i="58"/>
  <c r="O125" i="58"/>
  <c r="O124" i="58"/>
  <c r="O123" i="58"/>
  <c r="O122" i="58"/>
  <c r="O121" i="58"/>
  <c r="N117" i="58"/>
  <c r="M117" i="58"/>
  <c r="L117" i="58"/>
  <c r="K117" i="58"/>
  <c r="J117" i="58"/>
  <c r="I117" i="58"/>
  <c r="H117" i="58"/>
  <c r="G117" i="58"/>
  <c r="F117" i="58"/>
  <c r="E117" i="58"/>
  <c r="D117" i="58"/>
  <c r="C117" i="58"/>
  <c r="O116" i="58"/>
  <c r="O115" i="58"/>
  <c r="O114" i="58"/>
  <c r="O113" i="58"/>
  <c r="O112" i="58"/>
  <c r="O111" i="58"/>
  <c r="O110" i="58"/>
  <c r="O109" i="58"/>
  <c r="O108" i="58"/>
  <c r="O107" i="58"/>
  <c r="O106" i="58"/>
  <c r="O105" i="58"/>
  <c r="N101" i="58"/>
  <c r="M101" i="58"/>
  <c r="L101" i="58"/>
  <c r="K101" i="58"/>
  <c r="J101" i="58"/>
  <c r="I101" i="58"/>
  <c r="H101" i="58"/>
  <c r="G101" i="58"/>
  <c r="F101" i="58"/>
  <c r="E101" i="58"/>
  <c r="D101" i="58"/>
  <c r="C101" i="58"/>
  <c r="O100" i="58"/>
  <c r="O99" i="58"/>
  <c r="O98" i="58"/>
  <c r="O97" i="58"/>
  <c r="O96" i="58"/>
  <c r="O95" i="58"/>
  <c r="O94" i="58"/>
  <c r="O93" i="58"/>
  <c r="O92" i="58"/>
  <c r="O91" i="58"/>
  <c r="O90" i="58"/>
  <c r="O89" i="58"/>
  <c r="N85" i="58"/>
  <c r="M85" i="58"/>
  <c r="L85" i="58"/>
  <c r="K85" i="58"/>
  <c r="J85" i="58"/>
  <c r="I85" i="58"/>
  <c r="H85" i="58"/>
  <c r="G85" i="58"/>
  <c r="F85" i="58"/>
  <c r="E85" i="58"/>
  <c r="D85" i="58"/>
  <c r="C85" i="58"/>
  <c r="O84" i="58"/>
  <c r="O83" i="58"/>
  <c r="O82" i="58"/>
  <c r="O81" i="58"/>
  <c r="O80" i="58"/>
  <c r="O79" i="58"/>
  <c r="O78" i="58"/>
  <c r="O77" i="58"/>
  <c r="O76" i="58"/>
  <c r="O75" i="58"/>
  <c r="O74" i="58"/>
  <c r="O73" i="58"/>
  <c r="N69" i="58"/>
  <c r="M69" i="58"/>
  <c r="L69" i="58"/>
  <c r="K69" i="58"/>
  <c r="J69" i="58"/>
  <c r="I69" i="58"/>
  <c r="H69" i="58"/>
  <c r="G69" i="58"/>
  <c r="F69" i="58"/>
  <c r="E69" i="58"/>
  <c r="D69" i="58"/>
  <c r="C69" i="58"/>
  <c r="O68" i="58"/>
  <c r="O67" i="58"/>
  <c r="O66" i="58"/>
  <c r="O65" i="58"/>
  <c r="O64" i="58"/>
  <c r="O63" i="58"/>
  <c r="O62" i="58"/>
  <c r="O61" i="58"/>
  <c r="O60" i="58"/>
  <c r="O59" i="58"/>
  <c r="O58" i="58"/>
  <c r="O57" i="58"/>
  <c r="N53" i="58"/>
  <c r="M53" i="58"/>
  <c r="L53" i="58"/>
  <c r="K53" i="58"/>
  <c r="J53" i="58"/>
  <c r="I53" i="58"/>
  <c r="H53" i="58"/>
  <c r="G53" i="58"/>
  <c r="F53" i="58"/>
  <c r="E53" i="58"/>
  <c r="D53" i="58"/>
  <c r="C53" i="58"/>
  <c r="O52" i="58"/>
  <c r="O51" i="58"/>
  <c r="O50" i="58"/>
  <c r="O49" i="58"/>
  <c r="O48" i="58"/>
  <c r="O47" i="58"/>
  <c r="O46" i="58"/>
  <c r="O45" i="58"/>
  <c r="O44" i="58"/>
  <c r="O43" i="58"/>
  <c r="O42" i="58"/>
  <c r="O41" i="58"/>
  <c r="N37" i="58"/>
  <c r="M37" i="58"/>
  <c r="L37" i="58"/>
  <c r="K37" i="58"/>
  <c r="J37" i="58"/>
  <c r="I37" i="58"/>
  <c r="H37" i="58"/>
  <c r="G37" i="58"/>
  <c r="F37" i="58"/>
  <c r="E37" i="58"/>
  <c r="D37" i="58"/>
  <c r="C37" i="58"/>
  <c r="O36" i="58"/>
  <c r="O35" i="58"/>
  <c r="O34" i="58"/>
  <c r="O33" i="58"/>
  <c r="O32" i="58"/>
  <c r="O31" i="58"/>
  <c r="O30" i="58"/>
  <c r="O29" i="58"/>
  <c r="O28" i="58"/>
  <c r="O27" i="58"/>
  <c r="O26" i="58"/>
  <c r="O25" i="58"/>
  <c r="N21" i="58"/>
  <c r="AD196" i="57"/>
  <c r="AC196" i="57"/>
  <c r="AB196" i="57"/>
  <c r="AA196" i="57"/>
  <c r="Z196" i="57"/>
  <c r="Y196" i="57"/>
  <c r="X196" i="57"/>
  <c r="W196" i="57"/>
  <c r="V196" i="57"/>
  <c r="U196" i="57"/>
  <c r="T196" i="57"/>
  <c r="S196" i="57"/>
  <c r="AD195" i="57"/>
  <c r="AC195" i="57"/>
  <c r="AB195" i="57"/>
  <c r="AA195" i="57"/>
  <c r="Z195" i="57"/>
  <c r="Y195" i="57"/>
  <c r="X195" i="57"/>
  <c r="W195" i="57"/>
  <c r="V195" i="57"/>
  <c r="U195" i="57"/>
  <c r="T195" i="57"/>
  <c r="S195" i="57"/>
  <c r="AD194" i="57"/>
  <c r="AC194" i="57"/>
  <c r="AB194" i="57"/>
  <c r="AA194" i="57"/>
  <c r="Z194" i="57"/>
  <c r="Y194" i="57"/>
  <c r="X194" i="57"/>
  <c r="W194" i="57"/>
  <c r="V194" i="57"/>
  <c r="U194" i="57"/>
  <c r="T194" i="57"/>
  <c r="S194" i="57"/>
  <c r="AD193" i="57"/>
  <c r="AC193" i="57"/>
  <c r="AB193" i="57"/>
  <c r="AA193" i="57"/>
  <c r="Z193" i="57"/>
  <c r="Y193" i="57"/>
  <c r="X193" i="57"/>
  <c r="W193" i="57"/>
  <c r="V193" i="57"/>
  <c r="U193" i="57"/>
  <c r="T193" i="57"/>
  <c r="S193" i="57"/>
  <c r="AD192" i="57"/>
  <c r="AC192" i="57"/>
  <c r="AB192" i="57"/>
  <c r="AA192" i="57"/>
  <c r="Z192" i="57"/>
  <c r="Y192" i="57"/>
  <c r="X192" i="57"/>
  <c r="W192" i="57"/>
  <c r="V192" i="57"/>
  <c r="U192" i="57"/>
  <c r="T192" i="57"/>
  <c r="S192" i="57"/>
  <c r="AD191" i="57"/>
  <c r="AC191" i="57"/>
  <c r="AB191" i="57"/>
  <c r="AA191" i="57"/>
  <c r="Z191" i="57"/>
  <c r="Y191" i="57"/>
  <c r="X191" i="57"/>
  <c r="W191" i="57"/>
  <c r="V191" i="57"/>
  <c r="U191" i="57"/>
  <c r="T191" i="57"/>
  <c r="S191" i="57"/>
  <c r="AD190" i="57"/>
  <c r="AC190" i="57"/>
  <c r="AB190" i="57"/>
  <c r="AA190" i="57"/>
  <c r="Z190" i="57"/>
  <c r="Y190" i="57"/>
  <c r="X190" i="57"/>
  <c r="W190" i="57"/>
  <c r="V190" i="57"/>
  <c r="U190" i="57"/>
  <c r="T190" i="57"/>
  <c r="S190" i="57"/>
  <c r="AD189" i="57"/>
  <c r="AC189" i="57"/>
  <c r="AB189" i="57"/>
  <c r="AA189" i="57"/>
  <c r="Z189" i="57"/>
  <c r="Y189" i="57"/>
  <c r="X189" i="57"/>
  <c r="W189" i="57"/>
  <c r="V189" i="57"/>
  <c r="U189" i="57"/>
  <c r="T189" i="57"/>
  <c r="S189" i="57"/>
  <c r="AD188" i="57"/>
  <c r="AC188" i="57"/>
  <c r="AB188" i="57"/>
  <c r="AA188" i="57"/>
  <c r="Z188" i="57"/>
  <c r="Y188" i="57"/>
  <c r="X188" i="57"/>
  <c r="W188" i="57"/>
  <c r="V188" i="57"/>
  <c r="U188" i="57"/>
  <c r="T188" i="57"/>
  <c r="S188" i="57"/>
  <c r="AD187" i="57"/>
  <c r="AC187" i="57"/>
  <c r="AB187" i="57"/>
  <c r="AA187" i="57"/>
  <c r="Z187" i="57"/>
  <c r="Y187" i="57"/>
  <c r="X187" i="57"/>
  <c r="W187" i="57"/>
  <c r="V187" i="57"/>
  <c r="U187" i="57"/>
  <c r="T187" i="57"/>
  <c r="S187" i="57"/>
  <c r="AD186" i="57"/>
  <c r="AC186" i="57"/>
  <c r="AB186" i="57"/>
  <c r="AA186" i="57"/>
  <c r="Z186" i="57"/>
  <c r="Y186" i="57"/>
  <c r="X186" i="57"/>
  <c r="W186" i="57"/>
  <c r="V186" i="57"/>
  <c r="U186" i="57"/>
  <c r="T186" i="57"/>
  <c r="S186" i="57"/>
  <c r="AD185" i="57"/>
  <c r="AC185" i="57"/>
  <c r="AB185" i="57"/>
  <c r="AA185" i="57"/>
  <c r="Z185" i="57"/>
  <c r="Y185" i="57"/>
  <c r="X185" i="57"/>
  <c r="W185" i="57"/>
  <c r="V185" i="57"/>
  <c r="U185" i="57"/>
  <c r="T185" i="57"/>
  <c r="S185" i="57"/>
  <c r="AD180" i="57"/>
  <c r="AC180" i="57"/>
  <c r="AB180" i="57"/>
  <c r="AA180" i="57"/>
  <c r="Z180" i="57"/>
  <c r="Y180" i="57"/>
  <c r="X180" i="57"/>
  <c r="W180" i="57"/>
  <c r="V180" i="57"/>
  <c r="U180" i="57"/>
  <c r="T180" i="57"/>
  <c r="S180" i="57"/>
  <c r="AD179" i="57"/>
  <c r="AC179" i="57"/>
  <c r="AB179" i="57"/>
  <c r="AA179" i="57"/>
  <c r="Z179" i="57"/>
  <c r="Y179" i="57"/>
  <c r="X179" i="57"/>
  <c r="W179" i="57"/>
  <c r="V179" i="57"/>
  <c r="U179" i="57"/>
  <c r="T179" i="57"/>
  <c r="S179" i="57"/>
  <c r="AD178" i="57"/>
  <c r="AC178" i="57"/>
  <c r="AB178" i="57"/>
  <c r="AA178" i="57"/>
  <c r="Z178" i="57"/>
  <c r="Y178" i="57"/>
  <c r="X178" i="57"/>
  <c r="W178" i="57"/>
  <c r="V178" i="57"/>
  <c r="U178" i="57"/>
  <c r="T178" i="57"/>
  <c r="S178" i="57"/>
  <c r="AD177" i="57"/>
  <c r="AC177" i="57"/>
  <c r="AB177" i="57"/>
  <c r="AA177" i="57"/>
  <c r="Z177" i="57"/>
  <c r="Y177" i="57"/>
  <c r="X177" i="57"/>
  <c r="W177" i="57"/>
  <c r="V177" i="57"/>
  <c r="U177" i="57"/>
  <c r="T177" i="57"/>
  <c r="S177" i="57"/>
  <c r="AD176" i="57"/>
  <c r="AC176" i="57"/>
  <c r="AB176" i="57"/>
  <c r="AA176" i="57"/>
  <c r="Z176" i="57"/>
  <c r="Y176" i="57"/>
  <c r="X176" i="57"/>
  <c r="W176" i="57"/>
  <c r="V176" i="57"/>
  <c r="U176" i="57"/>
  <c r="T176" i="57"/>
  <c r="S176" i="57"/>
  <c r="AD175" i="57"/>
  <c r="AC175" i="57"/>
  <c r="AB175" i="57"/>
  <c r="AA175" i="57"/>
  <c r="Z175" i="57"/>
  <c r="Y175" i="57"/>
  <c r="X175" i="57"/>
  <c r="W175" i="57"/>
  <c r="V175" i="57"/>
  <c r="U175" i="57"/>
  <c r="T175" i="57"/>
  <c r="S175" i="57"/>
  <c r="AD174" i="57"/>
  <c r="AC174" i="57"/>
  <c r="AB174" i="57"/>
  <c r="AA174" i="57"/>
  <c r="Z174" i="57"/>
  <c r="Y174" i="57"/>
  <c r="X174" i="57"/>
  <c r="W174" i="57"/>
  <c r="V174" i="57"/>
  <c r="U174" i="57"/>
  <c r="T174" i="57"/>
  <c r="S174" i="57"/>
  <c r="AD173" i="57"/>
  <c r="AC173" i="57"/>
  <c r="AB173" i="57"/>
  <c r="AA173" i="57"/>
  <c r="Z173" i="57"/>
  <c r="Y173" i="57"/>
  <c r="X173" i="57"/>
  <c r="W173" i="57"/>
  <c r="V173" i="57"/>
  <c r="U173" i="57"/>
  <c r="T173" i="57"/>
  <c r="S173" i="57"/>
  <c r="AD172" i="57"/>
  <c r="AC172" i="57"/>
  <c r="AB172" i="57"/>
  <c r="AA172" i="57"/>
  <c r="Z172" i="57"/>
  <c r="Y172" i="57"/>
  <c r="X172" i="57"/>
  <c r="W172" i="57"/>
  <c r="V172" i="57"/>
  <c r="U172" i="57"/>
  <c r="T172" i="57"/>
  <c r="S172" i="57"/>
  <c r="AD171" i="57"/>
  <c r="AC171" i="57"/>
  <c r="AB171" i="57"/>
  <c r="AA171" i="57"/>
  <c r="Z171" i="57"/>
  <c r="Y171" i="57"/>
  <c r="X171" i="57"/>
  <c r="W171" i="57"/>
  <c r="V171" i="57"/>
  <c r="U171" i="57"/>
  <c r="T171" i="57"/>
  <c r="S171" i="57"/>
  <c r="AD170" i="57"/>
  <c r="AC170" i="57"/>
  <c r="AB170" i="57"/>
  <c r="AA170" i="57"/>
  <c r="Z170" i="57"/>
  <c r="Y170" i="57"/>
  <c r="X170" i="57"/>
  <c r="W170" i="57"/>
  <c r="V170" i="57"/>
  <c r="U170" i="57"/>
  <c r="T170" i="57"/>
  <c r="S170" i="57"/>
  <c r="AD169" i="57"/>
  <c r="AC169" i="57"/>
  <c r="AB169" i="57"/>
  <c r="AA169" i="57"/>
  <c r="Z169" i="57"/>
  <c r="Y169" i="57"/>
  <c r="X169" i="57"/>
  <c r="W169" i="57"/>
  <c r="V169" i="57"/>
  <c r="U169" i="57"/>
  <c r="T169" i="57"/>
  <c r="S169" i="57"/>
  <c r="AD164" i="57"/>
  <c r="AC164" i="57"/>
  <c r="AB164" i="57"/>
  <c r="AA164" i="57"/>
  <c r="Z164" i="57"/>
  <c r="Y164" i="57"/>
  <c r="X164" i="57"/>
  <c r="W164" i="57"/>
  <c r="V164" i="57"/>
  <c r="U164" i="57"/>
  <c r="T164" i="57"/>
  <c r="S164" i="57"/>
  <c r="AD163" i="57"/>
  <c r="AC163" i="57"/>
  <c r="AB163" i="57"/>
  <c r="AA163" i="57"/>
  <c r="Z163" i="57"/>
  <c r="Y163" i="57"/>
  <c r="X163" i="57"/>
  <c r="W163" i="57"/>
  <c r="V163" i="57"/>
  <c r="U163" i="57"/>
  <c r="T163" i="57"/>
  <c r="S163" i="57"/>
  <c r="AD162" i="57"/>
  <c r="AC162" i="57"/>
  <c r="AB162" i="57"/>
  <c r="AA162" i="57"/>
  <c r="Z162" i="57"/>
  <c r="Y162" i="57"/>
  <c r="X162" i="57"/>
  <c r="W162" i="57"/>
  <c r="V162" i="57"/>
  <c r="U162" i="57"/>
  <c r="T162" i="57"/>
  <c r="S162" i="57"/>
  <c r="AD161" i="57"/>
  <c r="AC161" i="57"/>
  <c r="AB161" i="57"/>
  <c r="AA161" i="57"/>
  <c r="Z161" i="57"/>
  <c r="Y161" i="57"/>
  <c r="X161" i="57"/>
  <c r="W161" i="57"/>
  <c r="V161" i="57"/>
  <c r="U161" i="57"/>
  <c r="T161" i="57"/>
  <c r="S161" i="57"/>
  <c r="AD160" i="57"/>
  <c r="AC160" i="57"/>
  <c r="AB160" i="57"/>
  <c r="AA160" i="57"/>
  <c r="Z160" i="57"/>
  <c r="Y160" i="57"/>
  <c r="X160" i="57"/>
  <c r="W160" i="57"/>
  <c r="V160" i="57"/>
  <c r="U160" i="57"/>
  <c r="T160" i="57"/>
  <c r="S160" i="57"/>
  <c r="AD159" i="57"/>
  <c r="AC159" i="57"/>
  <c r="AB159" i="57"/>
  <c r="AA159" i="57"/>
  <c r="Z159" i="57"/>
  <c r="Y159" i="57"/>
  <c r="X159" i="57"/>
  <c r="W159" i="57"/>
  <c r="V159" i="57"/>
  <c r="U159" i="57"/>
  <c r="T159" i="57"/>
  <c r="S159" i="57"/>
  <c r="AD158" i="57"/>
  <c r="AC158" i="57"/>
  <c r="AB158" i="57"/>
  <c r="AA158" i="57"/>
  <c r="Z158" i="57"/>
  <c r="Y158" i="57"/>
  <c r="X158" i="57"/>
  <c r="W158" i="57"/>
  <c r="V158" i="57"/>
  <c r="U158" i="57"/>
  <c r="T158" i="57"/>
  <c r="S158" i="57"/>
  <c r="AD157" i="57"/>
  <c r="AC157" i="57"/>
  <c r="AB157" i="57"/>
  <c r="AA157" i="57"/>
  <c r="Z157" i="57"/>
  <c r="Y157" i="57"/>
  <c r="X157" i="57"/>
  <c r="W157" i="57"/>
  <c r="V157" i="57"/>
  <c r="U157" i="57"/>
  <c r="T157" i="57"/>
  <c r="S157" i="57"/>
  <c r="AD156" i="57"/>
  <c r="AC156" i="57"/>
  <c r="AB156" i="57"/>
  <c r="AA156" i="57"/>
  <c r="Z156" i="57"/>
  <c r="Y156" i="57"/>
  <c r="X156" i="57"/>
  <c r="W156" i="57"/>
  <c r="V156" i="57"/>
  <c r="U156" i="57"/>
  <c r="T156" i="57"/>
  <c r="S156" i="57"/>
  <c r="AD155" i="57"/>
  <c r="AC155" i="57"/>
  <c r="AB155" i="57"/>
  <c r="AA155" i="57"/>
  <c r="Z155" i="57"/>
  <c r="Y155" i="57"/>
  <c r="X155" i="57"/>
  <c r="W155" i="57"/>
  <c r="V155" i="57"/>
  <c r="U155" i="57"/>
  <c r="T155" i="57"/>
  <c r="S155" i="57"/>
  <c r="AD154" i="57"/>
  <c r="AC154" i="57"/>
  <c r="AB154" i="57"/>
  <c r="AA154" i="57"/>
  <c r="Z154" i="57"/>
  <c r="Y154" i="57"/>
  <c r="X154" i="57"/>
  <c r="W154" i="57"/>
  <c r="V154" i="57"/>
  <c r="U154" i="57"/>
  <c r="T154" i="57"/>
  <c r="S154" i="57"/>
  <c r="AD153" i="57"/>
  <c r="AC153" i="57"/>
  <c r="AB153" i="57"/>
  <c r="AA153" i="57"/>
  <c r="Z153" i="57"/>
  <c r="Y153" i="57"/>
  <c r="X153" i="57"/>
  <c r="W153" i="57"/>
  <c r="V153" i="57"/>
  <c r="U153" i="57"/>
  <c r="T153" i="57"/>
  <c r="S153" i="57"/>
  <c r="AD148" i="57"/>
  <c r="AC148" i="57"/>
  <c r="AB148" i="57"/>
  <c r="AA148" i="57"/>
  <c r="Z148" i="57"/>
  <c r="Y148" i="57"/>
  <c r="X148" i="57"/>
  <c r="W148" i="57"/>
  <c r="V148" i="57"/>
  <c r="U148" i="57"/>
  <c r="T148" i="57"/>
  <c r="S148" i="57"/>
  <c r="AD147" i="57"/>
  <c r="AC147" i="57"/>
  <c r="AB147" i="57"/>
  <c r="AA147" i="57"/>
  <c r="Z147" i="57"/>
  <c r="Y147" i="57"/>
  <c r="X147" i="57"/>
  <c r="W147" i="57"/>
  <c r="V147" i="57"/>
  <c r="U147" i="57"/>
  <c r="T147" i="57"/>
  <c r="S147" i="57"/>
  <c r="AD146" i="57"/>
  <c r="AC146" i="57"/>
  <c r="AB146" i="57"/>
  <c r="AA146" i="57"/>
  <c r="Z146" i="57"/>
  <c r="Y146" i="57"/>
  <c r="X146" i="57"/>
  <c r="W146" i="57"/>
  <c r="V146" i="57"/>
  <c r="U146" i="57"/>
  <c r="T146" i="57"/>
  <c r="S146" i="57"/>
  <c r="AD145" i="57"/>
  <c r="AC145" i="57"/>
  <c r="AB145" i="57"/>
  <c r="AA145" i="57"/>
  <c r="Z145" i="57"/>
  <c r="Y145" i="57"/>
  <c r="X145" i="57"/>
  <c r="W145" i="57"/>
  <c r="V145" i="57"/>
  <c r="U145" i="57"/>
  <c r="T145" i="57"/>
  <c r="S145" i="57"/>
  <c r="AD144" i="57"/>
  <c r="AC144" i="57"/>
  <c r="AB144" i="57"/>
  <c r="AA144" i="57"/>
  <c r="Z144" i="57"/>
  <c r="Y144" i="57"/>
  <c r="X144" i="57"/>
  <c r="W144" i="57"/>
  <c r="V144" i="57"/>
  <c r="U144" i="57"/>
  <c r="T144" i="57"/>
  <c r="S144" i="57"/>
  <c r="AD143" i="57"/>
  <c r="AC143" i="57"/>
  <c r="AB143" i="57"/>
  <c r="AA143" i="57"/>
  <c r="Z143" i="57"/>
  <c r="Y143" i="57"/>
  <c r="X143" i="57"/>
  <c r="W143" i="57"/>
  <c r="V143" i="57"/>
  <c r="U143" i="57"/>
  <c r="T143" i="57"/>
  <c r="S143" i="57"/>
  <c r="AD142" i="57"/>
  <c r="AC142" i="57"/>
  <c r="AB142" i="57"/>
  <c r="AA142" i="57"/>
  <c r="Z142" i="57"/>
  <c r="Y142" i="57"/>
  <c r="X142" i="57"/>
  <c r="W142" i="57"/>
  <c r="V142" i="57"/>
  <c r="U142" i="57"/>
  <c r="T142" i="57"/>
  <c r="S142" i="57"/>
  <c r="AD141" i="57"/>
  <c r="AC141" i="57"/>
  <c r="AB141" i="57"/>
  <c r="AA141" i="57"/>
  <c r="Z141" i="57"/>
  <c r="Y141" i="57"/>
  <c r="X141" i="57"/>
  <c r="W141" i="57"/>
  <c r="V141" i="57"/>
  <c r="U141" i="57"/>
  <c r="T141" i="57"/>
  <c r="S141" i="57"/>
  <c r="AD140" i="57"/>
  <c r="AC140" i="57"/>
  <c r="AB140" i="57"/>
  <c r="AA140" i="57"/>
  <c r="Z140" i="57"/>
  <c r="Y140" i="57"/>
  <c r="X140" i="57"/>
  <c r="W140" i="57"/>
  <c r="V140" i="57"/>
  <c r="U140" i="57"/>
  <c r="T140" i="57"/>
  <c r="S140" i="57"/>
  <c r="AD139" i="57"/>
  <c r="AC139" i="57"/>
  <c r="AB139" i="57"/>
  <c r="AA139" i="57"/>
  <c r="Z139" i="57"/>
  <c r="Y139" i="57"/>
  <c r="X139" i="57"/>
  <c r="W139" i="57"/>
  <c r="V139" i="57"/>
  <c r="U139" i="57"/>
  <c r="T139" i="57"/>
  <c r="S139" i="57"/>
  <c r="AD138" i="57"/>
  <c r="AC138" i="57"/>
  <c r="AB138" i="57"/>
  <c r="AA138" i="57"/>
  <c r="Z138" i="57"/>
  <c r="Y138" i="57"/>
  <c r="X138" i="57"/>
  <c r="W138" i="57"/>
  <c r="V138" i="57"/>
  <c r="U138" i="57"/>
  <c r="T138" i="57"/>
  <c r="S138" i="57"/>
  <c r="AD137" i="57"/>
  <c r="AC137" i="57"/>
  <c r="AB137" i="57"/>
  <c r="AA137" i="57"/>
  <c r="Z137" i="57"/>
  <c r="Y137" i="57"/>
  <c r="X137" i="57"/>
  <c r="W137" i="57"/>
  <c r="V137" i="57"/>
  <c r="U137" i="57"/>
  <c r="T137" i="57"/>
  <c r="S137" i="57"/>
  <c r="AD132" i="57"/>
  <c r="AC132" i="57"/>
  <c r="AB132" i="57"/>
  <c r="AA132" i="57"/>
  <c r="Z132" i="57"/>
  <c r="Y132" i="57"/>
  <c r="X132" i="57"/>
  <c r="W132" i="57"/>
  <c r="V132" i="57"/>
  <c r="U132" i="57"/>
  <c r="T132" i="57"/>
  <c r="S132" i="57"/>
  <c r="AD131" i="57"/>
  <c r="AC131" i="57"/>
  <c r="AB131" i="57"/>
  <c r="AA131" i="57"/>
  <c r="Z131" i="57"/>
  <c r="Y131" i="57"/>
  <c r="X131" i="57"/>
  <c r="W131" i="57"/>
  <c r="V131" i="57"/>
  <c r="U131" i="57"/>
  <c r="T131" i="57"/>
  <c r="S131" i="57"/>
  <c r="AD130" i="57"/>
  <c r="AC130" i="57"/>
  <c r="AB130" i="57"/>
  <c r="AA130" i="57"/>
  <c r="Z130" i="57"/>
  <c r="Y130" i="57"/>
  <c r="X130" i="57"/>
  <c r="W130" i="57"/>
  <c r="V130" i="57"/>
  <c r="U130" i="57"/>
  <c r="T130" i="57"/>
  <c r="S130" i="57"/>
  <c r="AD129" i="57"/>
  <c r="AC129" i="57"/>
  <c r="AB129" i="57"/>
  <c r="AA129" i="57"/>
  <c r="Z129" i="57"/>
  <c r="Y129" i="57"/>
  <c r="X129" i="57"/>
  <c r="W129" i="57"/>
  <c r="V129" i="57"/>
  <c r="U129" i="57"/>
  <c r="T129" i="57"/>
  <c r="S129" i="57"/>
  <c r="AD128" i="57"/>
  <c r="AC128" i="57"/>
  <c r="AB128" i="57"/>
  <c r="AA128" i="57"/>
  <c r="Z128" i="57"/>
  <c r="Y128" i="57"/>
  <c r="X128" i="57"/>
  <c r="W128" i="57"/>
  <c r="V128" i="57"/>
  <c r="U128" i="57"/>
  <c r="T128" i="57"/>
  <c r="S128" i="57"/>
  <c r="AD127" i="57"/>
  <c r="AC127" i="57"/>
  <c r="AB127" i="57"/>
  <c r="AA127" i="57"/>
  <c r="Z127" i="57"/>
  <c r="Y127" i="57"/>
  <c r="X127" i="57"/>
  <c r="W127" i="57"/>
  <c r="V127" i="57"/>
  <c r="U127" i="57"/>
  <c r="T127" i="57"/>
  <c r="S127" i="57"/>
  <c r="AD126" i="57"/>
  <c r="AC126" i="57"/>
  <c r="AB126" i="57"/>
  <c r="AA126" i="57"/>
  <c r="Z126" i="57"/>
  <c r="Y126" i="57"/>
  <c r="X126" i="57"/>
  <c r="W126" i="57"/>
  <c r="V126" i="57"/>
  <c r="U126" i="57"/>
  <c r="T126" i="57"/>
  <c r="S126" i="57"/>
  <c r="AD125" i="57"/>
  <c r="AC125" i="57"/>
  <c r="AB125" i="57"/>
  <c r="AA125" i="57"/>
  <c r="Z125" i="57"/>
  <c r="Y125" i="57"/>
  <c r="X125" i="57"/>
  <c r="W125" i="57"/>
  <c r="V125" i="57"/>
  <c r="U125" i="57"/>
  <c r="T125" i="57"/>
  <c r="S125" i="57"/>
  <c r="AD124" i="57"/>
  <c r="AC124" i="57"/>
  <c r="AB124" i="57"/>
  <c r="AA124" i="57"/>
  <c r="Z124" i="57"/>
  <c r="Y124" i="57"/>
  <c r="X124" i="57"/>
  <c r="W124" i="57"/>
  <c r="V124" i="57"/>
  <c r="U124" i="57"/>
  <c r="T124" i="57"/>
  <c r="S124" i="57"/>
  <c r="AD123" i="57"/>
  <c r="AC123" i="57"/>
  <c r="AB123" i="57"/>
  <c r="AA123" i="57"/>
  <c r="Z123" i="57"/>
  <c r="Y123" i="57"/>
  <c r="X123" i="57"/>
  <c r="W123" i="57"/>
  <c r="V123" i="57"/>
  <c r="U123" i="57"/>
  <c r="T123" i="57"/>
  <c r="S123" i="57"/>
  <c r="AD122" i="57"/>
  <c r="AC122" i="57"/>
  <c r="AB122" i="57"/>
  <c r="AA122" i="57"/>
  <c r="Z122" i="57"/>
  <c r="Y122" i="57"/>
  <c r="X122" i="57"/>
  <c r="W122" i="57"/>
  <c r="V122" i="57"/>
  <c r="U122" i="57"/>
  <c r="T122" i="57"/>
  <c r="S122" i="57"/>
  <c r="AD121" i="57"/>
  <c r="AC121" i="57"/>
  <c r="AB121" i="57"/>
  <c r="AA121" i="57"/>
  <c r="Z121" i="57"/>
  <c r="Y121" i="57"/>
  <c r="X121" i="57"/>
  <c r="W121" i="57"/>
  <c r="V121" i="57"/>
  <c r="U121" i="57"/>
  <c r="T121" i="57"/>
  <c r="S121" i="57"/>
  <c r="AD116" i="57"/>
  <c r="AC116" i="57"/>
  <c r="AB116" i="57"/>
  <c r="AA116" i="57"/>
  <c r="Z116" i="57"/>
  <c r="Y116" i="57"/>
  <c r="X116" i="57"/>
  <c r="W116" i="57"/>
  <c r="V116" i="57"/>
  <c r="U116" i="57"/>
  <c r="T116" i="57"/>
  <c r="S116" i="57"/>
  <c r="AD115" i="57"/>
  <c r="AC115" i="57"/>
  <c r="AB115" i="57"/>
  <c r="AA115" i="57"/>
  <c r="Z115" i="57"/>
  <c r="Y115" i="57"/>
  <c r="X115" i="57"/>
  <c r="W115" i="57"/>
  <c r="V115" i="57"/>
  <c r="U115" i="57"/>
  <c r="T115" i="57"/>
  <c r="S115" i="57"/>
  <c r="AD114" i="57"/>
  <c r="AC114" i="57"/>
  <c r="AB114" i="57"/>
  <c r="AA114" i="57"/>
  <c r="Z114" i="57"/>
  <c r="Y114" i="57"/>
  <c r="X114" i="57"/>
  <c r="W114" i="57"/>
  <c r="V114" i="57"/>
  <c r="U114" i="57"/>
  <c r="T114" i="57"/>
  <c r="S114" i="57"/>
  <c r="AD113" i="57"/>
  <c r="AC113" i="57"/>
  <c r="AB113" i="57"/>
  <c r="AA113" i="57"/>
  <c r="Z113" i="57"/>
  <c r="Y113" i="57"/>
  <c r="X113" i="57"/>
  <c r="W113" i="57"/>
  <c r="V113" i="57"/>
  <c r="U113" i="57"/>
  <c r="T113" i="57"/>
  <c r="S113" i="57"/>
  <c r="AD112" i="57"/>
  <c r="AC112" i="57"/>
  <c r="AB112" i="57"/>
  <c r="AA112" i="57"/>
  <c r="Z112" i="57"/>
  <c r="Y112" i="57"/>
  <c r="X112" i="57"/>
  <c r="W112" i="57"/>
  <c r="V112" i="57"/>
  <c r="U112" i="57"/>
  <c r="T112" i="57"/>
  <c r="S112" i="57"/>
  <c r="AD111" i="57"/>
  <c r="AC111" i="57"/>
  <c r="AB111" i="57"/>
  <c r="AA111" i="57"/>
  <c r="Z111" i="57"/>
  <c r="Y111" i="57"/>
  <c r="X111" i="57"/>
  <c r="W111" i="57"/>
  <c r="V111" i="57"/>
  <c r="U111" i="57"/>
  <c r="T111" i="57"/>
  <c r="S111" i="57"/>
  <c r="AD110" i="57"/>
  <c r="AC110" i="57"/>
  <c r="AB110" i="57"/>
  <c r="AA110" i="57"/>
  <c r="Z110" i="57"/>
  <c r="Y110" i="57"/>
  <c r="X110" i="57"/>
  <c r="W110" i="57"/>
  <c r="V110" i="57"/>
  <c r="U110" i="57"/>
  <c r="T110" i="57"/>
  <c r="S110" i="57"/>
  <c r="AD109" i="57"/>
  <c r="AC109" i="57"/>
  <c r="AB109" i="57"/>
  <c r="AA109" i="57"/>
  <c r="Z109" i="57"/>
  <c r="Y109" i="57"/>
  <c r="X109" i="57"/>
  <c r="W109" i="57"/>
  <c r="V109" i="57"/>
  <c r="U109" i="57"/>
  <c r="T109" i="57"/>
  <c r="S109" i="57"/>
  <c r="AD108" i="57"/>
  <c r="AC108" i="57"/>
  <c r="AB108" i="57"/>
  <c r="AA108" i="57"/>
  <c r="Z108" i="57"/>
  <c r="Y108" i="57"/>
  <c r="X108" i="57"/>
  <c r="W108" i="57"/>
  <c r="V108" i="57"/>
  <c r="U108" i="57"/>
  <c r="T108" i="57"/>
  <c r="S108" i="57"/>
  <c r="AD107" i="57"/>
  <c r="AC107" i="57"/>
  <c r="AB107" i="57"/>
  <c r="AA107" i="57"/>
  <c r="Z107" i="57"/>
  <c r="Y107" i="57"/>
  <c r="X107" i="57"/>
  <c r="W107" i="57"/>
  <c r="V107" i="57"/>
  <c r="U107" i="57"/>
  <c r="T107" i="57"/>
  <c r="S107" i="57"/>
  <c r="AD106" i="57"/>
  <c r="AC106" i="57"/>
  <c r="AB106" i="57"/>
  <c r="AA106" i="57"/>
  <c r="Z106" i="57"/>
  <c r="Y106" i="57"/>
  <c r="X106" i="57"/>
  <c r="W106" i="57"/>
  <c r="V106" i="57"/>
  <c r="U106" i="57"/>
  <c r="T106" i="57"/>
  <c r="S106" i="57"/>
  <c r="AD105" i="57"/>
  <c r="AC105" i="57"/>
  <c r="AB105" i="57"/>
  <c r="AA105" i="57"/>
  <c r="Z105" i="57"/>
  <c r="Y105" i="57"/>
  <c r="X105" i="57"/>
  <c r="W105" i="57"/>
  <c r="V105" i="57"/>
  <c r="U105" i="57"/>
  <c r="T105" i="57"/>
  <c r="S105" i="57"/>
  <c r="AD100" i="57"/>
  <c r="AC100" i="57"/>
  <c r="AB100" i="57"/>
  <c r="AA100" i="57"/>
  <c r="Z100" i="57"/>
  <c r="Y100" i="57"/>
  <c r="X100" i="57"/>
  <c r="W100" i="57"/>
  <c r="V100" i="57"/>
  <c r="U100" i="57"/>
  <c r="T100" i="57"/>
  <c r="S100" i="57"/>
  <c r="AD99" i="57"/>
  <c r="AC99" i="57"/>
  <c r="AB99" i="57"/>
  <c r="AA99" i="57"/>
  <c r="Z99" i="57"/>
  <c r="Y99" i="57"/>
  <c r="X99" i="57"/>
  <c r="W99" i="57"/>
  <c r="V99" i="57"/>
  <c r="U99" i="57"/>
  <c r="T99" i="57"/>
  <c r="S99" i="57"/>
  <c r="AD98" i="57"/>
  <c r="AC98" i="57"/>
  <c r="AB98" i="57"/>
  <c r="AA98" i="57"/>
  <c r="Z98" i="57"/>
  <c r="Y98" i="57"/>
  <c r="X98" i="57"/>
  <c r="W98" i="57"/>
  <c r="V98" i="57"/>
  <c r="U98" i="57"/>
  <c r="T98" i="57"/>
  <c r="S98" i="57"/>
  <c r="AD97" i="57"/>
  <c r="AC97" i="57"/>
  <c r="AB97" i="57"/>
  <c r="AA97" i="57"/>
  <c r="Z97" i="57"/>
  <c r="Y97" i="57"/>
  <c r="X97" i="57"/>
  <c r="W97" i="57"/>
  <c r="V97" i="57"/>
  <c r="U97" i="57"/>
  <c r="T97" i="57"/>
  <c r="S97" i="57"/>
  <c r="AD96" i="57"/>
  <c r="AC96" i="57"/>
  <c r="AB96" i="57"/>
  <c r="AA96" i="57"/>
  <c r="Z96" i="57"/>
  <c r="Y96" i="57"/>
  <c r="X96" i="57"/>
  <c r="W96" i="57"/>
  <c r="V96" i="57"/>
  <c r="U96" i="57"/>
  <c r="T96" i="57"/>
  <c r="S96" i="57"/>
  <c r="AD95" i="57"/>
  <c r="AC95" i="57"/>
  <c r="AB95" i="57"/>
  <c r="AA95" i="57"/>
  <c r="Z95" i="57"/>
  <c r="Y95" i="57"/>
  <c r="X95" i="57"/>
  <c r="W95" i="57"/>
  <c r="V95" i="57"/>
  <c r="U95" i="57"/>
  <c r="T95" i="57"/>
  <c r="S95" i="57"/>
  <c r="AD94" i="57"/>
  <c r="AC94" i="57"/>
  <c r="AB94" i="57"/>
  <c r="AA94" i="57"/>
  <c r="Z94" i="57"/>
  <c r="Y94" i="57"/>
  <c r="X94" i="57"/>
  <c r="W94" i="57"/>
  <c r="V94" i="57"/>
  <c r="U94" i="57"/>
  <c r="T94" i="57"/>
  <c r="S94" i="57"/>
  <c r="AD93" i="57"/>
  <c r="AC93" i="57"/>
  <c r="AB93" i="57"/>
  <c r="AA93" i="57"/>
  <c r="Z93" i="57"/>
  <c r="Y93" i="57"/>
  <c r="X93" i="57"/>
  <c r="W93" i="57"/>
  <c r="V93" i="57"/>
  <c r="U93" i="57"/>
  <c r="T93" i="57"/>
  <c r="S93" i="57"/>
  <c r="AD92" i="57"/>
  <c r="AC92" i="57"/>
  <c r="AB92" i="57"/>
  <c r="AA92" i="57"/>
  <c r="Z92" i="57"/>
  <c r="Y92" i="57"/>
  <c r="X92" i="57"/>
  <c r="W92" i="57"/>
  <c r="V92" i="57"/>
  <c r="U92" i="57"/>
  <c r="T92" i="57"/>
  <c r="S92" i="57"/>
  <c r="AD91" i="57"/>
  <c r="AC91" i="57"/>
  <c r="AB91" i="57"/>
  <c r="AA91" i="57"/>
  <c r="Z91" i="57"/>
  <c r="Y91" i="57"/>
  <c r="X91" i="57"/>
  <c r="W91" i="57"/>
  <c r="V91" i="57"/>
  <c r="U91" i="57"/>
  <c r="T91" i="57"/>
  <c r="S91" i="57"/>
  <c r="AD90" i="57"/>
  <c r="AC90" i="57"/>
  <c r="AB90" i="57"/>
  <c r="AA90" i="57"/>
  <c r="Z90" i="57"/>
  <c r="Y90" i="57"/>
  <c r="X90" i="57"/>
  <c r="W90" i="57"/>
  <c r="V90" i="57"/>
  <c r="U90" i="57"/>
  <c r="T90" i="57"/>
  <c r="S90" i="57"/>
  <c r="AD89" i="57"/>
  <c r="AC89" i="57"/>
  <c r="AB89" i="57"/>
  <c r="AA89" i="57"/>
  <c r="Z89" i="57"/>
  <c r="Y89" i="57"/>
  <c r="X89" i="57"/>
  <c r="W89" i="57"/>
  <c r="V89" i="57"/>
  <c r="U89" i="57"/>
  <c r="T89" i="57"/>
  <c r="S89" i="57"/>
  <c r="AD84" i="57"/>
  <c r="AC84" i="57"/>
  <c r="AB84" i="57"/>
  <c r="AA84" i="57"/>
  <c r="Z84" i="57"/>
  <c r="Y84" i="57"/>
  <c r="X84" i="57"/>
  <c r="W84" i="57"/>
  <c r="V84" i="57"/>
  <c r="U84" i="57"/>
  <c r="T84" i="57"/>
  <c r="S84" i="57"/>
  <c r="AD83" i="57"/>
  <c r="AC83" i="57"/>
  <c r="AB83" i="57"/>
  <c r="AA83" i="57"/>
  <c r="Z83" i="57"/>
  <c r="Y83" i="57"/>
  <c r="X83" i="57"/>
  <c r="W83" i="57"/>
  <c r="V83" i="57"/>
  <c r="U83" i="57"/>
  <c r="T83" i="57"/>
  <c r="S83" i="57"/>
  <c r="AD82" i="57"/>
  <c r="AC82" i="57"/>
  <c r="AB82" i="57"/>
  <c r="AA82" i="57"/>
  <c r="Z82" i="57"/>
  <c r="Y82" i="57"/>
  <c r="X82" i="57"/>
  <c r="W82" i="57"/>
  <c r="V82" i="57"/>
  <c r="U82" i="57"/>
  <c r="T82" i="57"/>
  <c r="S82" i="57"/>
  <c r="AD81" i="57"/>
  <c r="AC81" i="57"/>
  <c r="AB81" i="57"/>
  <c r="AA81" i="57"/>
  <c r="Z81" i="57"/>
  <c r="Y81" i="57"/>
  <c r="X81" i="57"/>
  <c r="W81" i="57"/>
  <c r="V81" i="57"/>
  <c r="U81" i="57"/>
  <c r="T81" i="57"/>
  <c r="S81" i="57"/>
  <c r="AD80" i="57"/>
  <c r="AC80" i="57"/>
  <c r="AB80" i="57"/>
  <c r="AA80" i="57"/>
  <c r="Z80" i="57"/>
  <c r="Y80" i="57"/>
  <c r="X80" i="57"/>
  <c r="W80" i="57"/>
  <c r="V80" i="57"/>
  <c r="U80" i="57"/>
  <c r="T80" i="57"/>
  <c r="S80" i="57"/>
  <c r="AD79" i="57"/>
  <c r="AC79" i="57"/>
  <c r="AB79" i="57"/>
  <c r="AA79" i="57"/>
  <c r="Z79" i="57"/>
  <c r="Y79" i="57"/>
  <c r="X79" i="57"/>
  <c r="W79" i="57"/>
  <c r="V79" i="57"/>
  <c r="U79" i="57"/>
  <c r="T79" i="57"/>
  <c r="S79" i="57"/>
  <c r="AD78" i="57"/>
  <c r="AC78" i="57"/>
  <c r="AB78" i="57"/>
  <c r="AA78" i="57"/>
  <c r="Z78" i="57"/>
  <c r="Y78" i="57"/>
  <c r="X78" i="57"/>
  <c r="W78" i="57"/>
  <c r="V78" i="57"/>
  <c r="U78" i="57"/>
  <c r="T78" i="57"/>
  <c r="S78" i="57"/>
  <c r="AD77" i="57"/>
  <c r="AC77" i="57"/>
  <c r="AB77" i="57"/>
  <c r="AA77" i="57"/>
  <c r="Z77" i="57"/>
  <c r="Y77" i="57"/>
  <c r="X77" i="57"/>
  <c r="W77" i="57"/>
  <c r="V77" i="57"/>
  <c r="U77" i="57"/>
  <c r="T77" i="57"/>
  <c r="S77" i="57"/>
  <c r="AD76" i="57"/>
  <c r="AC76" i="57"/>
  <c r="AB76" i="57"/>
  <c r="AA76" i="57"/>
  <c r="Z76" i="57"/>
  <c r="Y76" i="57"/>
  <c r="X76" i="57"/>
  <c r="W76" i="57"/>
  <c r="V76" i="57"/>
  <c r="U76" i="57"/>
  <c r="T76" i="57"/>
  <c r="S76" i="57"/>
  <c r="AD75" i="57"/>
  <c r="AC75" i="57"/>
  <c r="AB75" i="57"/>
  <c r="AA75" i="57"/>
  <c r="Z75" i="57"/>
  <c r="Y75" i="57"/>
  <c r="X75" i="57"/>
  <c r="W75" i="57"/>
  <c r="V75" i="57"/>
  <c r="U75" i="57"/>
  <c r="T75" i="57"/>
  <c r="S75" i="57"/>
  <c r="AD74" i="57"/>
  <c r="AC74" i="57"/>
  <c r="AB74" i="57"/>
  <c r="AA74" i="57"/>
  <c r="Z74" i="57"/>
  <c r="Y74" i="57"/>
  <c r="X74" i="57"/>
  <c r="W74" i="57"/>
  <c r="V74" i="57"/>
  <c r="U74" i="57"/>
  <c r="T74" i="57"/>
  <c r="S74" i="57"/>
  <c r="AD73" i="57"/>
  <c r="AC73" i="57"/>
  <c r="AB73" i="57"/>
  <c r="AA73" i="57"/>
  <c r="Z73" i="57"/>
  <c r="Y73" i="57"/>
  <c r="X73" i="57"/>
  <c r="W73" i="57"/>
  <c r="V73" i="57"/>
  <c r="U73" i="57"/>
  <c r="T73" i="57"/>
  <c r="S73" i="57"/>
  <c r="AD68" i="57"/>
  <c r="AC68" i="57"/>
  <c r="AB68" i="57"/>
  <c r="AA68" i="57"/>
  <c r="Z68" i="57"/>
  <c r="Y68" i="57"/>
  <c r="X68" i="57"/>
  <c r="W68" i="57"/>
  <c r="V68" i="57"/>
  <c r="U68" i="57"/>
  <c r="T68" i="57"/>
  <c r="S68" i="57"/>
  <c r="AD67" i="57"/>
  <c r="AC67" i="57"/>
  <c r="AB67" i="57"/>
  <c r="AA67" i="57"/>
  <c r="Z67" i="57"/>
  <c r="Y67" i="57"/>
  <c r="X67" i="57"/>
  <c r="W67" i="57"/>
  <c r="V67" i="57"/>
  <c r="U67" i="57"/>
  <c r="T67" i="57"/>
  <c r="S67" i="57"/>
  <c r="AD66" i="57"/>
  <c r="AC66" i="57"/>
  <c r="AB66" i="57"/>
  <c r="AA66" i="57"/>
  <c r="Z66" i="57"/>
  <c r="Y66" i="57"/>
  <c r="X66" i="57"/>
  <c r="W66" i="57"/>
  <c r="V66" i="57"/>
  <c r="U66" i="57"/>
  <c r="T66" i="57"/>
  <c r="S66" i="57"/>
  <c r="AD65" i="57"/>
  <c r="AC65" i="57"/>
  <c r="AB65" i="57"/>
  <c r="AA65" i="57"/>
  <c r="Z65" i="57"/>
  <c r="Y65" i="57"/>
  <c r="X65" i="57"/>
  <c r="W65" i="57"/>
  <c r="V65" i="57"/>
  <c r="U65" i="57"/>
  <c r="T65" i="57"/>
  <c r="S65" i="57"/>
  <c r="AD64" i="57"/>
  <c r="AC64" i="57"/>
  <c r="AB64" i="57"/>
  <c r="AA64" i="57"/>
  <c r="Z64" i="57"/>
  <c r="Y64" i="57"/>
  <c r="X64" i="57"/>
  <c r="W64" i="57"/>
  <c r="V64" i="57"/>
  <c r="U64" i="57"/>
  <c r="T64" i="57"/>
  <c r="S64" i="57"/>
  <c r="AD63" i="57"/>
  <c r="AC63" i="57"/>
  <c r="AB63" i="57"/>
  <c r="AA63" i="57"/>
  <c r="Z63" i="57"/>
  <c r="Y63" i="57"/>
  <c r="X63" i="57"/>
  <c r="W63" i="57"/>
  <c r="V63" i="57"/>
  <c r="U63" i="57"/>
  <c r="T63" i="57"/>
  <c r="S63" i="57"/>
  <c r="AD62" i="57"/>
  <c r="AC62" i="57"/>
  <c r="AB62" i="57"/>
  <c r="AA62" i="57"/>
  <c r="Z62" i="57"/>
  <c r="Y62" i="57"/>
  <c r="X62" i="57"/>
  <c r="W62" i="57"/>
  <c r="V62" i="57"/>
  <c r="U62" i="57"/>
  <c r="T62" i="57"/>
  <c r="S62" i="57"/>
  <c r="AD61" i="57"/>
  <c r="AC61" i="57"/>
  <c r="AB61" i="57"/>
  <c r="AA61" i="57"/>
  <c r="Z61" i="57"/>
  <c r="Y61" i="57"/>
  <c r="X61" i="57"/>
  <c r="W61" i="57"/>
  <c r="V61" i="57"/>
  <c r="U61" i="57"/>
  <c r="T61" i="57"/>
  <c r="S61" i="57"/>
  <c r="AD60" i="57"/>
  <c r="AC60" i="57"/>
  <c r="AB60" i="57"/>
  <c r="AA60" i="57"/>
  <c r="Z60" i="57"/>
  <c r="Y60" i="57"/>
  <c r="X60" i="57"/>
  <c r="W60" i="57"/>
  <c r="V60" i="57"/>
  <c r="U60" i="57"/>
  <c r="T60" i="57"/>
  <c r="S60" i="57"/>
  <c r="AD59" i="57"/>
  <c r="AC59" i="57"/>
  <c r="AB59" i="57"/>
  <c r="AA59" i="57"/>
  <c r="Z59" i="57"/>
  <c r="Y59" i="57"/>
  <c r="X59" i="57"/>
  <c r="W59" i="57"/>
  <c r="V59" i="57"/>
  <c r="U59" i="57"/>
  <c r="T59" i="57"/>
  <c r="S59" i="57"/>
  <c r="AD58" i="57"/>
  <c r="AC58" i="57"/>
  <c r="AB58" i="57"/>
  <c r="AA58" i="57"/>
  <c r="Z58" i="57"/>
  <c r="Y58" i="57"/>
  <c r="X58" i="57"/>
  <c r="W58" i="57"/>
  <c r="V58" i="57"/>
  <c r="U58" i="57"/>
  <c r="T58" i="57"/>
  <c r="S58" i="57"/>
  <c r="AD57" i="57"/>
  <c r="AC57" i="57"/>
  <c r="AB57" i="57"/>
  <c r="AA57" i="57"/>
  <c r="Z57" i="57"/>
  <c r="Y57" i="57"/>
  <c r="X57" i="57"/>
  <c r="W57" i="57"/>
  <c r="V57" i="57"/>
  <c r="U57" i="57"/>
  <c r="T57" i="57"/>
  <c r="S57" i="57"/>
  <c r="AD52" i="57"/>
  <c r="AC52" i="57"/>
  <c r="AB52" i="57"/>
  <c r="AA52" i="57"/>
  <c r="Z52" i="57"/>
  <c r="Y52" i="57"/>
  <c r="X52" i="57"/>
  <c r="W52" i="57"/>
  <c r="V52" i="57"/>
  <c r="U52" i="57"/>
  <c r="T52" i="57"/>
  <c r="S52" i="57"/>
  <c r="AD51" i="57"/>
  <c r="AC51" i="57"/>
  <c r="AB51" i="57"/>
  <c r="AA51" i="57"/>
  <c r="Z51" i="57"/>
  <c r="Y51" i="57"/>
  <c r="X51" i="57"/>
  <c r="W51" i="57"/>
  <c r="V51" i="57"/>
  <c r="U51" i="57"/>
  <c r="T51" i="57"/>
  <c r="S51" i="57"/>
  <c r="AD50" i="57"/>
  <c r="AC50" i="57"/>
  <c r="AB50" i="57"/>
  <c r="AA50" i="57"/>
  <c r="Z50" i="57"/>
  <c r="Y50" i="57"/>
  <c r="X50" i="57"/>
  <c r="W50" i="57"/>
  <c r="V50" i="57"/>
  <c r="U50" i="57"/>
  <c r="T50" i="57"/>
  <c r="S50" i="57"/>
  <c r="AD49" i="57"/>
  <c r="AC49" i="57"/>
  <c r="AB49" i="57"/>
  <c r="AA49" i="57"/>
  <c r="Z49" i="57"/>
  <c r="Y49" i="57"/>
  <c r="X49" i="57"/>
  <c r="W49" i="57"/>
  <c r="V49" i="57"/>
  <c r="U49" i="57"/>
  <c r="T49" i="57"/>
  <c r="S49" i="57"/>
  <c r="AD48" i="57"/>
  <c r="AC48" i="57"/>
  <c r="AB48" i="57"/>
  <c r="AA48" i="57"/>
  <c r="Z48" i="57"/>
  <c r="Y48" i="57"/>
  <c r="X48" i="57"/>
  <c r="W48" i="57"/>
  <c r="V48" i="57"/>
  <c r="U48" i="57"/>
  <c r="T48" i="57"/>
  <c r="S48" i="57"/>
  <c r="AD47" i="57"/>
  <c r="AC47" i="57"/>
  <c r="AB47" i="57"/>
  <c r="AA47" i="57"/>
  <c r="Z47" i="57"/>
  <c r="Y47" i="57"/>
  <c r="X47" i="57"/>
  <c r="W47" i="57"/>
  <c r="V47" i="57"/>
  <c r="U47" i="57"/>
  <c r="T47" i="57"/>
  <c r="S47" i="57"/>
  <c r="AD46" i="57"/>
  <c r="AC46" i="57"/>
  <c r="AB46" i="57"/>
  <c r="AA46" i="57"/>
  <c r="Z46" i="57"/>
  <c r="Y46" i="57"/>
  <c r="X46" i="57"/>
  <c r="W46" i="57"/>
  <c r="V46" i="57"/>
  <c r="U46" i="57"/>
  <c r="T46" i="57"/>
  <c r="S46" i="57"/>
  <c r="AD45" i="57"/>
  <c r="AC45" i="57"/>
  <c r="AB45" i="57"/>
  <c r="AA45" i="57"/>
  <c r="Z45" i="57"/>
  <c r="Y45" i="57"/>
  <c r="X45" i="57"/>
  <c r="W45" i="57"/>
  <c r="V45" i="57"/>
  <c r="U45" i="57"/>
  <c r="T45" i="57"/>
  <c r="S45" i="57"/>
  <c r="AD44" i="57"/>
  <c r="AC44" i="57"/>
  <c r="AB44" i="57"/>
  <c r="AA44" i="57"/>
  <c r="Z44" i="57"/>
  <c r="Y44" i="57"/>
  <c r="X44" i="57"/>
  <c r="W44" i="57"/>
  <c r="V44" i="57"/>
  <c r="U44" i="57"/>
  <c r="T44" i="57"/>
  <c r="S44" i="57"/>
  <c r="AD43" i="57"/>
  <c r="AC43" i="57"/>
  <c r="AB43" i="57"/>
  <c r="AA43" i="57"/>
  <c r="Z43" i="57"/>
  <c r="Y43" i="57"/>
  <c r="X43" i="57"/>
  <c r="W43" i="57"/>
  <c r="V43" i="57"/>
  <c r="U43" i="57"/>
  <c r="T43" i="57"/>
  <c r="S43" i="57"/>
  <c r="AD42" i="57"/>
  <c r="AC42" i="57"/>
  <c r="AB42" i="57"/>
  <c r="AA42" i="57"/>
  <c r="Z42" i="57"/>
  <c r="Y42" i="57"/>
  <c r="X42" i="57"/>
  <c r="W42" i="57"/>
  <c r="V42" i="57"/>
  <c r="U42" i="57"/>
  <c r="T42" i="57"/>
  <c r="S42" i="57"/>
  <c r="AD41" i="57"/>
  <c r="AC41" i="57"/>
  <c r="AB41" i="57"/>
  <c r="AA41" i="57"/>
  <c r="Z41" i="57"/>
  <c r="Y41" i="57"/>
  <c r="X41" i="57"/>
  <c r="W41" i="57"/>
  <c r="V41" i="57"/>
  <c r="U41" i="57"/>
  <c r="T41" i="57"/>
  <c r="S41" i="57"/>
  <c r="N197" i="57"/>
  <c r="M197" i="57"/>
  <c r="L197" i="57"/>
  <c r="K197" i="57"/>
  <c r="J197" i="57"/>
  <c r="I197" i="57"/>
  <c r="H197" i="57"/>
  <c r="G197" i="57"/>
  <c r="F197" i="57"/>
  <c r="E197" i="57"/>
  <c r="D197" i="57"/>
  <c r="C197" i="57"/>
  <c r="O196" i="57"/>
  <c r="O195" i="57"/>
  <c r="O194" i="57"/>
  <c r="O193" i="57"/>
  <c r="O192" i="57"/>
  <c r="O191" i="57"/>
  <c r="O190" i="57"/>
  <c r="O189" i="57"/>
  <c r="O188" i="57"/>
  <c r="O187" i="57"/>
  <c r="O186" i="57"/>
  <c r="O185" i="57"/>
  <c r="N181" i="57"/>
  <c r="M181" i="57"/>
  <c r="L181" i="57"/>
  <c r="K181" i="57"/>
  <c r="J181" i="57"/>
  <c r="I181" i="57"/>
  <c r="H181" i="57"/>
  <c r="G181" i="57"/>
  <c r="F181" i="57"/>
  <c r="E181" i="57"/>
  <c r="D181" i="57"/>
  <c r="C181" i="57"/>
  <c r="O180" i="57"/>
  <c r="O179" i="57"/>
  <c r="O178" i="57"/>
  <c r="O177" i="57"/>
  <c r="O176" i="57"/>
  <c r="O175" i="57"/>
  <c r="O174" i="57"/>
  <c r="O173" i="57"/>
  <c r="O172" i="57"/>
  <c r="O171" i="57"/>
  <c r="O170" i="57"/>
  <c r="O169" i="57"/>
  <c r="N165" i="57"/>
  <c r="M165" i="57"/>
  <c r="L165" i="57"/>
  <c r="K165" i="57"/>
  <c r="J165" i="57"/>
  <c r="I165" i="57"/>
  <c r="H165" i="57"/>
  <c r="G165" i="57"/>
  <c r="F165" i="57"/>
  <c r="E165" i="57"/>
  <c r="D165" i="57"/>
  <c r="C165" i="57"/>
  <c r="O164" i="57"/>
  <c r="O163" i="57"/>
  <c r="O162" i="57"/>
  <c r="O161" i="57"/>
  <c r="O160" i="57"/>
  <c r="O159" i="57"/>
  <c r="O158" i="57"/>
  <c r="O157" i="57"/>
  <c r="O156" i="57"/>
  <c r="O155" i="57"/>
  <c r="O154" i="57"/>
  <c r="O153" i="57"/>
  <c r="N149" i="57"/>
  <c r="M149" i="57"/>
  <c r="L149" i="57"/>
  <c r="K149" i="57"/>
  <c r="J149" i="57"/>
  <c r="I149" i="57"/>
  <c r="H149" i="57"/>
  <c r="G149" i="57"/>
  <c r="F149" i="57"/>
  <c r="E149" i="57"/>
  <c r="D149" i="57"/>
  <c r="C149" i="57"/>
  <c r="O148" i="57"/>
  <c r="O147" i="57"/>
  <c r="O146" i="57"/>
  <c r="O145" i="57"/>
  <c r="O144" i="57"/>
  <c r="O143" i="57"/>
  <c r="O142" i="57"/>
  <c r="O141" i="57"/>
  <c r="O140" i="57"/>
  <c r="O139" i="57"/>
  <c r="O138" i="57"/>
  <c r="O137" i="57"/>
  <c r="N133" i="57"/>
  <c r="M133" i="57"/>
  <c r="L133" i="57"/>
  <c r="K133" i="57"/>
  <c r="J133" i="57"/>
  <c r="I133" i="57"/>
  <c r="H133" i="57"/>
  <c r="G133" i="57"/>
  <c r="F133" i="57"/>
  <c r="E133" i="57"/>
  <c r="D133" i="57"/>
  <c r="C133" i="57"/>
  <c r="O132" i="57"/>
  <c r="O131" i="57"/>
  <c r="O130" i="57"/>
  <c r="O129" i="57"/>
  <c r="O128" i="57"/>
  <c r="O127" i="57"/>
  <c r="O126" i="57"/>
  <c r="O125" i="57"/>
  <c r="O124" i="57"/>
  <c r="O123" i="57"/>
  <c r="O122" i="57"/>
  <c r="O121" i="57"/>
  <c r="N117" i="57"/>
  <c r="M117" i="57"/>
  <c r="L117" i="57"/>
  <c r="K117" i="57"/>
  <c r="J117" i="57"/>
  <c r="I117" i="57"/>
  <c r="H117" i="57"/>
  <c r="G117" i="57"/>
  <c r="F117" i="57"/>
  <c r="E117" i="57"/>
  <c r="D117" i="57"/>
  <c r="C117" i="57"/>
  <c r="O116" i="57"/>
  <c r="O115" i="57"/>
  <c r="O114" i="57"/>
  <c r="O113" i="57"/>
  <c r="O112" i="57"/>
  <c r="O111" i="57"/>
  <c r="O110" i="57"/>
  <c r="O109" i="57"/>
  <c r="O108" i="57"/>
  <c r="O107" i="57"/>
  <c r="O106" i="57"/>
  <c r="O105" i="57"/>
  <c r="N101" i="57"/>
  <c r="M101" i="57"/>
  <c r="L101" i="57"/>
  <c r="K101" i="57"/>
  <c r="J101" i="57"/>
  <c r="I101" i="57"/>
  <c r="H101" i="57"/>
  <c r="G101" i="57"/>
  <c r="F101" i="57"/>
  <c r="E101" i="57"/>
  <c r="D101" i="57"/>
  <c r="C101" i="57"/>
  <c r="O100" i="57"/>
  <c r="O99" i="57"/>
  <c r="O98" i="57"/>
  <c r="O97" i="57"/>
  <c r="O96" i="57"/>
  <c r="O95" i="57"/>
  <c r="O94" i="57"/>
  <c r="O93" i="57"/>
  <c r="O92" i="57"/>
  <c r="O91" i="57"/>
  <c r="O90" i="57"/>
  <c r="O89" i="57"/>
  <c r="N85" i="57"/>
  <c r="M85" i="57"/>
  <c r="L85" i="57"/>
  <c r="K85" i="57"/>
  <c r="J85" i="57"/>
  <c r="I85" i="57"/>
  <c r="H85" i="57"/>
  <c r="G85" i="57"/>
  <c r="F85" i="57"/>
  <c r="E85" i="57"/>
  <c r="D85" i="57"/>
  <c r="C85" i="57"/>
  <c r="O84" i="57"/>
  <c r="O83" i="57"/>
  <c r="O82" i="57"/>
  <c r="O81" i="57"/>
  <c r="O80" i="57"/>
  <c r="O79" i="57"/>
  <c r="O78" i="57"/>
  <c r="O77" i="57"/>
  <c r="O76" i="57"/>
  <c r="O75" i="57"/>
  <c r="O74" i="57"/>
  <c r="O73" i="57"/>
  <c r="N69" i="57"/>
  <c r="M69" i="57"/>
  <c r="L69" i="57"/>
  <c r="K69" i="57"/>
  <c r="J69" i="57"/>
  <c r="I69" i="57"/>
  <c r="H69" i="57"/>
  <c r="G69" i="57"/>
  <c r="F69" i="57"/>
  <c r="E69" i="57"/>
  <c r="D69" i="57"/>
  <c r="C69" i="57"/>
  <c r="O68" i="57"/>
  <c r="O67" i="57"/>
  <c r="O66" i="57"/>
  <c r="O65" i="57"/>
  <c r="O64" i="57"/>
  <c r="O63" i="57"/>
  <c r="O62" i="57"/>
  <c r="O61" i="57"/>
  <c r="O60" i="57"/>
  <c r="O59" i="57"/>
  <c r="O58" i="57"/>
  <c r="O57" i="57"/>
  <c r="N53" i="57"/>
  <c r="M53" i="57"/>
  <c r="L53" i="57"/>
  <c r="K53" i="57"/>
  <c r="J53" i="57"/>
  <c r="I53" i="57"/>
  <c r="H53" i="57"/>
  <c r="G53" i="57"/>
  <c r="F53" i="57"/>
  <c r="E53" i="57"/>
  <c r="D53" i="57"/>
  <c r="C53" i="57"/>
  <c r="O52" i="57"/>
  <c r="O51" i="57"/>
  <c r="O50" i="57"/>
  <c r="O49" i="57"/>
  <c r="O48" i="57"/>
  <c r="O47" i="57"/>
  <c r="O46" i="57"/>
  <c r="O45" i="57"/>
  <c r="O44" i="57"/>
  <c r="O43" i="57"/>
  <c r="O42" i="57"/>
  <c r="O41" i="57"/>
  <c r="P110" i="53"/>
  <c r="AE33" i="58" l="1"/>
  <c r="AE34" i="58"/>
  <c r="AE35" i="58"/>
  <c r="AE36" i="58"/>
  <c r="AE64" i="58"/>
  <c r="AE68" i="58"/>
  <c r="AE73" i="58"/>
  <c r="AE74" i="58"/>
  <c r="AE75" i="58"/>
  <c r="AE76" i="58"/>
  <c r="AE77" i="58"/>
  <c r="AE78" i="58"/>
  <c r="AE79" i="58"/>
  <c r="AE80" i="58"/>
  <c r="AE81" i="58"/>
  <c r="AE82" i="58"/>
  <c r="AE83" i="58"/>
  <c r="AE84" i="58"/>
  <c r="AE160" i="58"/>
  <c r="AE66" i="57"/>
  <c r="AE57" i="57"/>
  <c r="AE58" i="57"/>
  <c r="AE59" i="57"/>
  <c r="AE60" i="57"/>
  <c r="AE61" i="57"/>
  <c r="AE62" i="57"/>
  <c r="AE63" i="57"/>
  <c r="AE64" i="57"/>
  <c r="AE65" i="57"/>
  <c r="AE162" i="57"/>
  <c r="AE73" i="57"/>
  <c r="AE75" i="57"/>
  <c r="AE77" i="57"/>
  <c r="AE78" i="57"/>
  <c r="AE79" i="57"/>
  <c r="AE80" i="57"/>
  <c r="AE81" i="57"/>
  <c r="AE82" i="57"/>
  <c r="AE83" i="57"/>
  <c r="AE84" i="57"/>
  <c r="AE89" i="57"/>
  <c r="AE90" i="57"/>
  <c r="AE91" i="57"/>
  <c r="AE92" i="57"/>
  <c r="AE93" i="57"/>
  <c r="AE94" i="57"/>
  <c r="AE95" i="57"/>
  <c r="AE96" i="57"/>
  <c r="AE97" i="57"/>
  <c r="AE98" i="57"/>
  <c r="AE99" i="57"/>
  <c r="AE100" i="57"/>
  <c r="AE105" i="57"/>
  <c r="AE106" i="57"/>
  <c r="AE107" i="57"/>
  <c r="AE108" i="57"/>
  <c r="AE109" i="57"/>
  <c r="AE110" i="57"/>
  <c r="AE111" i="57"/>
  <c r="AE112" i="57"/>
  <c r="AE113" i="57"/>
  <c r="AE114" i="57"/>
  <c r="AE115" i="57"/>
  <c r="AE116" i="57"/>
  <c r="AE121" i="57"/>
  <c r="AE122" i="57"/>
  <c r="AE123" i="57"/>
  <c r="AE124" i="57"/>
  <c r="AE125" i="57"/>
  <c r="AE126" i="57"/>
  <c r="AE127" i="57"/>
  <c r="AE128" i="57"/>
  <c r="AE129" i="57"/>
  <c r="AE130" i="57"/>
  <c r="AE131" i="57"/>
  <c r="AE132" i="57"/>
  <c r="AE137" i="57"/>
  <c r="AE138" i="57"/>
  <c r="AE139" i="57"/>
  <c r="AE140" i="57"/>
  <c r="AE141" i="57"/>
  <c r="AE142" i="57"/>
  <c r="AE143" i="57"/>
  <c r="AE144" i="57"/>
  <c r="AE145" i="57"/>
  <c r="AE146" i="57"/>
  <c r="AE147" i="57"/>
  <c r="AE148" i="57"/>
  <c r="AE153" i="57"/>
  <c r="AE154" i="57"/>
  <c r="AE155" i="57"/>
  <c r="AE156" i="57"/>
  <c r="AE157" i="57"/>
  <c r="AE158" i="57"/>
  <c r="AE159" i="57"/>
  <c r="AE160" i="57"/>
  <c r="AE161" i="57"/>
  <c r="AE68" i="57"/>
  <c r="AE76" i="57"/>
  <c r="AE163" i="57"/>
  <c r="AE164" i="57"/>
  <c r="AE169" i="57"/>
  <c r="AE170" i="57"/>
  <c r="AE171" i="57"/>
  <c r="AE172" i="57"/>
  <c r="AE173" i="57"/>
  <c r="AE174" i="57"/>
  <c r="AE175" i="57"/>
  <c r="AE176" i="57"/>
  <c r="AE177" i="57"/>
  <c r="AE178" i="57"/>
  <c r="AE179" i="57"/>
  <c r="AE180" i="57"/>
  <c r="AE185" i="57"/>
  <c r="AE186" i="57"/>
  <c r="AE187" i="57"/>
  <c r="AE188" i="57"/>
  <c r="AE189" i="57"/>
  <c r="AE190" i="57"/>
  <c r="AE191" i="57"/>
  <c r="AE192" i="57"/>
  <c r="AE193" i="57"/>
  <c r="AE194" i="57"/>
  <c r="AE195" i="57"/>
  <c r="AE196" i="57"/>
  <c r="AE67" i="57"/>
  <c r="AE74" i="57"/>
  <c r="AE41" i="57"/>
  <c r="AE42" i="57"/>
  <c r="AE43" i="57"/>
  <c r="AE44" i="57"/>
  <c r="AE45" i="57"/>
  <c r="AE46" i="57"/>
  <c r="AE47" i="57"/>
  <c r="AE48" i="57"/>
  <c r="AE49" i="57"/>
  <c r="AE50" i="57"/>
  <c r="AE51" i="57"/>
  <c r="AE52" i="57"/>
  <c r="AE32" i="58"/>
  <c r="AE25" i="58"/>
  <c r="AE26" i="58"/>
  <c r="AE27" i="58"/>
  <c r="AE28" i="58"/>
  <c r="AE29" i="58"/>
  <c r="AE30" i="58"/>
  <c r="AE31" i="58"/>
  <c r="AE188" i="58"/>
  <c r="AE89" i="58"/>
  <c r="AE90" i="58"/>
  <c r="AE91" i="58"/>
  <c r="AE92" i="58"/>
  <c r="AE93" i="58"/>
  <c r="AE94" i="58"/>
  <c r="AE95" i="58"/>
  <c r="AE96" i="58"/>
  <c r="AE97" i="58"/>
  <c r="AE98" i="58"/>
  <c r="AE99" i="58"/>
  <c r="AE100" i="58"/>
  <c r="AE105" i="58"/>
  <c r="AE106" i="58"/>
  <c r="AE107" i="58"/>
  <c r="AE108" i="58"/>
  <c r="AE109" i="58"/>
  <c r="AE110" i="58"/>
  <c r="AE111" i="58"/>
  <c r="AE112" i="58"/>
  <c r="AE113" i="58"/>
  <c r="AE114" i="58"/>
  <c r="AE115" i="58"/>
  <c r="AE116" i="58"/>
  <c r="AE121" i="58"/>
  <c r="AE122" i="58"/>
  <c r="AE123" i="58"/>
  <c r="AE124" i="58"/>
  <c r="AE125" i="58"/>
  <c r="AE126" i="58"/>
  <c r="AE127" i="58"/>
  <c r="AE128" i="58"/>
  <c r="AE129" i="58"/>
  <c r="AE130" i="58"/>
  <c r="AE131" i="58"/>
  <c r="AE132" i="58"/>
  <c r="AE137" i="58"/>
  <c r="AE138" i="58"/>
  <c r="AE139" i="58"/>
  <c r="AE140" i="58"/>
  <c r="AE141" i="58"/>
  <c r="AE142" i="58"/>
  <c r="AE143" i="58"/>
  <c r="AE144" i="58"/>
  <c r="AE145" i="58"/>
  <c r="AE146" i="58"/>
  <c r="AE147" i="58"/>
  <c r="AE148" i="58"/>
  <c r="AE153" i="58"/>
  <c r="AE154" i="58"/>
  <c r="AE155" i="58"/>
  <c r="AE156" i="58"/>
  <c r="AE157" i="58"/>
  <c r="AE158" i="58"/>
  <c r="AE159" i="58"/>
  <c r="AE41" i="58"/>
  <c r="AE42" i="58"/>
  <c r="AE43" i="58"/>
  <c r="AE44" i="58"/>
  <c r="AE45" i="58"/>
  <c r="AE46" i="58"/>
  <c r="AE47" i="58"/>
  <c r="AE48" i="58"/>
  <c r="AE49" i="58"/>
  <c r="AE50" i="58"/>
  <c r="AE51" i="58"/>
  <c r="AE52" i="58"/>
  <c r="AE57" i="58"/>
  <c r="AE58" i="58"/>
  <c r="AE59" i="58"/>
  <c r="AE60" i="58"/>
  <c r="AE61" i="58"/>
  <c r="AE62" i="58"/>
  <c r="AE63" i="58"/>
  <c r="AE161" i="58"/>
  <c r="AE162" i="58"/>
  <c r="AE163" i="58"/>
  <c r="AE164" i="58"/>
  <c r="AE169" i="58"/>
  <c r="AE170" i="58"/>
  <c r="AE171" i="58"/>
  <c r="AE172" i="58"/>
  <c r="AE173" i="58"/>
  <c r="AE174" i="58"/>
  <c r="AE175" i="58"/>
  <c r="AE176" i="58"/>
  <c r="AE177" i="58"/>
  <c r="AE178" i="58"/>
  <c r="AE179" i="58"/>
  <c r="AE180" i="58"/>
  <c r="AE185" i="58"/>
  <c r="AE186" i="58"/>
  <c r="AE187" i="58"/>
  <c r="AE189" i="58"/>
  <c r="AE190" i="58"/>
  <c r="AE191" i="58"/>
  <c r="AE192" i="58"/>
  <c r="AE193" i="58"/>
  <c r="AE194" i="58"/>
  <c r="AE195" i="58"/>
  <c r="AE196" i="58"/>
  <c r="AE65" i="58"/>
  <c r="AE66" i="58"/>
  <c r="AE67" i="58"/>
  <c r="V80" i="62"/>
  <c r="U80" i="62"/>
  <c r="T80" i="62"/>
  <c r="S80" i="62"/>
  <c r="V79" i="62"/>
  <c r="U79" i="62"/>
  <c r="T79" i="62"/>
  <c r="S79" i="62"/>
  <c r="V78" i="62"/>
  <c r="U78" i="62"/>
  <c r="T78" i="62"/>
  <c r="S78" i="62"/>
  <c r="V77" i="62"/>
  <c r="U77" i="62"/>
  <c r="T77" i="62"/>
  <c r="S77" i="62"/>
  <c r="V76" i="62"/>
  <c r="U76" i="62"/>
  <c r="T76" i="62"/>
  <c r="S76" i="62"/>
  <c r="V75" i="62"/>
  <c r="U75" i="62"/>
  <c r="T75" i="62"/>
  <c r="S75" i="62"/>
  <c r="V74" i="62"/>
  <c r="U74" i="62"/>
  <c r="T74" i="62"/>
  <c r="S74" i="62"/>
  <c r="V73" i="62"/>
  <c r="U73" i="62"/>
  <c r="T73" i="62"/>
  <c r="S73" i="62"/>
  <c r="V72" i="62"/>
  <c r="U72" i="62"/>
  <c r="T72" i="62"/>
  <c r="S72" i="62"/>
  <c r="V71" i="62"/>
  <c r="U71" i="62"/>
  <c r="T71" i="62"/>
  <c r="S71" i="62"/>
  <c r="V70" i="62"/>
  <c r="U70" i="62"/>
  <c r="T70" i="62"/>
  <c r="S70" i="62"/>
  <c r="V69" i="62"/>
  <c r="U69" i="62"/>
  <c r="T69" i="62"/>
  <c r="S69" i="62"/>
  <c r="Q68" i="62"/>
  <c r="P68" i="62"/>
  <c r="N68" i="62"/>
  <c r="M68" i="62"/>
  <c r="K68" i="62"/>
  <c r="J68" i="62"/>
  <c r="H68" i="62"/>
  <c r="G68" i="62"/>
  <c r="T60" i="62"/>
  <c r="S60" i="62"/>
  <c r="Q60" i="62"/>
  <c r="P60" i="62"/>
  <c r="N60" i="62"/>
  <c r="M60" i="62"/>
  <c r="K60" i="62"/>
  <c r="J60" i="62"/>
  <c r="L33" i="62"/>
  <c r="L35" i="62" s="1"/>
  <c r="K33" i="62"/>
  <c r="K35" i="62" s="1"/>
  <c r="J33" i="62"/>
  <c r="I33" i="62"/>
  <c r="H33" i="62"/>
  <c r="L32" i="62"/>
  <c r="Q32" i="62" s="1"/>
  <c r="K32" i="62"/>
  <c r="P32" i="62" s="1"/>
  <c r="J32" i="62"/>
  <c r="O32" i="62" s="1"/>
  <c r="I32" i="62"/>
  <c r="N32" i="62" s="1"/>
  <c r="H32" i="62"/>
  <c r="M32" i="62" s="1"/>
  <c r="L27" i="62"/>
  <c r="K27" i="62"/>
  <c r="L26" i="62"/>
  <c r="K26" i="62"/>
  <c r="L25" i="62"/>
  <c r="K25" i="62"/>
  <c r="L24" i="62"/>
  <c r="K24" i="62"/>
  <c r="L23" i="62"/>
  <c r="K23" i="62"/>
  <c r="L22" i="62"/>
  <c r="K22" i="62"/>
  <c r="L21" i="62"/>
  <c r="K21" i="62"/>
  <c r="L20" i="62"/>
  <c r="K20" i="62"/>
  <c r="L19" i="62"/>
  <c r="K19" i="62"/>
  <c r="L18" i="62"/>
  <c r="K18" i="62"/>
  <c r="L17" i="62"/>
  <c r="K17" i="62"/>
  <c r="L16" i="62"/>
  <c r="K16" i="62"/>
  <c r="G15" i="62"/>
  <c r="L15" i="62" s="1"/>
  <c r="F15" i="62"/>
  <c r="K15" i="62" s="1"/>
  <c r="E15" i="62"/>
  <c r="J15" i="62" s="1"/>
  <c r="D15" i="62"/>
  <c r="I15" i="62" s="1"/>
  <c r="C15" i="62"/>
  <c r="H15" i="62" s="1"/>
  <c r="K7" i="62"/>
  <c r="J7" i="62"/>
  <c r="I7" i="62"/>
  <c r="H7" i="62"/>
  <c r="Q88" i="53"/>
  <c r="P88" i="53"/>
  <c r="N88" i="53"/>
  <c r="M88" i="53"/>
  <c r="K88" i="53"/>
  <c r="J88" i="53"/>
  <c r="H88" i="53"/>
  <c r="G88" i="53"/>
  <c r="T80" i="53"/>
  <c r="S80" i="53"/>
  <c r="Q80" i="53"/>
  <c r="P80" i="53"/>
  <c r="N80" i="53"/>
  <c r="M80" i="53"/>
  <c r="K80" i="53"/>
  <c r="J80" i="53"/>
  <c r="AE69" i="57" l="1"/>
  <c r="AE165" i="57"/>
  <c r="AE85" i="58"/>
  <c r="AF85" i="58" s="1"/>
  <c r="AE197" i="58"/>
  <c r="AF197" i="58" s="1"/>
  <c r="AE69" i="58"/>
  <c r="AF69" i="58" s="1"/>
  <c r="AE165" i="58"/>
  <c r="AF165" i="58" s="1"/>
  <c r="AE37" i="58"/>
  <c r="AF37" i="58" s="1"/>
  <c r="AE197" i="57"/>
  <c r="AE133" i="58"/>
  <c r="AF133" i="58" s="1"/>
  <c r="AE117" i="58"/>
  <c r="AF117" i="58" s="1"/>
  <c r="AE149" i="57"/>
  <c r="AE133" i="57"/>
  <c r="AE117" i="57"/>
  <c r="AE53" i="58"/>
  <c r="AF53" i="58" s="1"/>
  <c r="AE53" i="57"/>
  <c r="AE101" i="57"/>
  <c r="AE181" i="58"/>
  <c r="AF181" i="58" s="1"/>
  <c r="AE85" i="57"/>
  <c r="AE149" i="58"/>
  <c r="AF149" i="58" s="1"/>
  <c r="AE101" i="58"/>
  <c r="AF101" i="58" s="1"/>
  <c r="AE181" i="57"/>
  <c r="W94" i="53"/>
  <c r="H23" i="62"/>
  <c r="H16" i="62"/>
  <c r="H27" i="62"/>
  <c r="J37" i="62"/>
  <c r="J21" i="62"/>
  <c r="P33" i="62"/>
  <c r="J35" i="62"/>
  <c r="H26" i="62"/>
  <c r="H17" i="62"/>
  <c r="H18" i="62"/>
  <c r="J26" i="62"/>
  <c r="J25" i="62"/>
  <c r="I16" i="62"/>
  <c r="J19" i="62"/>
  <c r="J24" i="62"/>
  <c r="J20" i="62"/>
  <c r="H24" i="62"/>
  <c r="H20" i="62"/>
  <c r="H19" i="62"/>
  <c r="H25" i="62"/>
  <c r="H21" i="62"/>
  <c r="H22" i="62"/>
  <c r="K37" i="62"/>
  <c r="P45" i="62" s="1"/>
  <c r="H35" i="62"/>
  <c r="J17" i="62"/>
  <c r="Q33" i="62"/>
  <c r="J18" i="62"/>
  <c r="J23" i="62"/>
  <c r="J27" i="62"/>
  <c r="I37" i="62"/>
  <c r="N33" i="62"/>
  <c r="M33" i="62"/>
  <c r="I35" i="62"/>
  <c r="L37" i="62"/>
  <c r="Q46" i="62" s="1"/>
  <c r="J16" i="62"/>
  <c r="J22" i="62"/>
  <c r="O33" i="62"/>
  <c r="H37" i="62"/>
  <c r="W79" i="62"/>
  <c r="AE81" i="62"/>
  <c r="AD81" i="62"/>
  <c r="X100" i="53"/>
  <c r="O52" i="62" l="1"/>
  <c r="M41" i="62"/>
  <c r="Q45" i="62"/>
  <c r="X72" i="62"/>
  <c r="X98" i="53"/>
  <c r="X91" i="53"/>
  <c r="X89" i="53"/>
  <c r="W100" i="53"/>
  <c r="W89" i="53"/>
  <c r="X93" i="53"/>
  <c r="W98" i="53"/>
  <c r="W91" i="53"/>
  <c r="X95" i="53"/>
  <c r="X92" i="53"/>
  <c r="W93" i="53"/>
  <c r="X97" i="53"/>
  <c r="X90" i="53"/>
  <c r="W95" i="53"/>
  <c r="W92" i="53"/>
  <c r="X96" i="53"/>
  <c r="X99" i="53"/>
  <c r="W97" i="53"/>
  <c r="W90" i="53"/>
  <c r="X94" i="53"/>
  <c r="W99" i="53"/>
  <c r="W96" i="53"/>
  <c r="O42" i="62"/>
  <c r="O48" i="62"/>
  <c r="P49" i="62"/>
  <c r="O41" i="62"/>
  <c r="M16" i="62"/>
  <c r="W73" i="62"/>
  <c r="O46" i="62"/>
  <c r="O51" i="62"/>
  <c r="O49" i="62"/>
  <c r="W71" i="62"/>
  <c r="O43" i="62"/>
  <c r="O44" i="62"/>
  <c r="P51" i="62"/>
  <c r="W77" i="62"/>
  <c r="X77" i="62"/>
  <c r="X73" i="62"/>
  <c r="X70" i="62"/>
  <c r="O50" i="62"/>
  <c r="O45" i="62"/>
  <c r="P52" i="62"/>
  <c r="Q47" i="62"/>
  <c r="N41" i="62"/>
  <c r="W74" i="62"/>
  <c r="X76" i="62"/>
  <c r="Q49" i="62"/>
  <c r="M45" i="62"/>
  <c r="P46" i="62"/>
  <c r="W78" i="62"/>
  <c r="W72" i="62"/>
  <c r="Q43" i="62"/>
  <c r="W76" i="62"/>
  <c r="Q42" i="62"/>
  <c r="P47" i="62"/>
  <c r="O47" i="62"/>
  <c r="N47" i="62"/>
  <c r="M47" i="62"/>
  <c r="M52" i="62"/>
  <c r="N52" i="62"/>
  <c r="W80" i="62"/>
  <c r="X69" i="62"/>
  <c r="M42" i="62"/>
  <c r="N42" i="62"/>
  <c r="X75" i="62"/>
  <c r="Q51" i="62"/>
  <c r="N43" i="62"/>
  <c r="M43" i="62"/>
  <c r="W70" i="62"/>
  <c r="X78" i="62"/>
  <c r="X74" i="62"/>
  <c r="X80" i="62"/>
  <c r="Q44" i="62"/>
  <c r="N51" i="62"/>
  <c r="M51" i="62"/>
  <c r="P41" i="62"/>
  <c r="P44" i="62"/>
  <c r="P42" i="62"/>
  <c r="P50" i="62"/>
  <c r="M46" i="62"/>
  <c r="N46" i="62"/>
  <c r="M48" i="62"/>
  <c r="N48" i="62"/>
  <c r="N45" i="62"/>
  <c r="M50" i="62"/>
  <c r="N50" i="62"/>
  <c r="M49" i="62"/>
  <c r="N49" i="62"/>
  <c r="Q52" i="62"/>
  <c r="Q48" i="62"/>
  <c r="X71" i="62"/>
  <c r="W69" i="62"/>
  <c r="AC69" i="62" s="1"/>
  <c r="W75" i="62"/>
  <c r="X79" i="62"/>
  <c r="AC79" i="62" s="1"/>
  <c r="Q50" i="62"/>
  <c r="M44" i="62"/>
  <c r="N44" i="62"/>
  <c r="Q41" i="62"/>
  <c r="I17" i="62"/>
  <c r="M17" i="62" s="1"/>
  <c r="P48" i="62"/>
  <c r="P43" i="62"/>
  <c r="AB80" i="62" l="1"/>
  <c r="AC80" i="62"/>
  <c r="AB69" i="62"/>
  <c r="AB75" i="62"/>
  <c r="AC75" i="62"/>
  <c r="AC76" i="62"/>
  <c r="AB76" i="62"/>
  <c r="AF76" i="62" s="1"/>
  <c r="AB74" i="62"/>
  <c r="AC74" i="62"/>
  <c r="AB77" i="62"/>
  <c r="AC77" i="62"/>
  <c r="AB71" i="62"/>
  <c r="AC71" i="62"/>
  <c r="AC73" i="62"/>
  <c r="AB73" i="62"/>
  <c r="AB79" i="62"/>
  <c r="AF79" i="62" s="1"/>
  <c r="AC78" i="62"/>
  <c r="AB78" i="62"/>
  <c r="AB70" i="62"/>
  <c r="AC70" i="62"/>
  <c r="AB72" i="62"/>
  <c r="AC72" i="62"/>
  <c r="R45" i="62"/>
  <c r="R47" i="62"/>
  <c r="R46" i="62"/>
  <c r="R41" i="62"/>
  <c r="F51" i="60" s="1"/>
  <c r="R51" i="62"/>
  <c r="R43" i="62"/>
  <c r="R52" i="62"/>
  <c r="R49" i="62"/>
  <c r="I18" i="62"/>
  <c r="M18" i="62" s="1"/>
  <c r="R44" i="62"/>
  <c r="R48" i="62"/>
  <c r="R50" i="62"/>
  <c r="R42" i="62"/>
  <c r="F52" i="60" s="1"/>
  <c r="AF71" i="62" l="1"/>
  <c r="AF74" i="62"/>
  <c r="F69" i="60" s="1"/>
  <c r="AF72" i="62"/>
  <c r="F67" i="60" s="1"/>
  <c r="AF73" i="62"/>
  <c r="F68" i="60" s="1"/>
  <c r="AF77" i="62"/>
  <c r="F72" i="60" s="1"/>
  <c r="AC81" i="62"/>
  <c r="F53" i="60"/>
  <c r="AF78" i="62"/>
  <c r="F73" i="60" s="1"/>
  <c r="F74" i="60"/>
  <c r="F66" i="60"/>
  <c r="F71" i="60"/>
  <c r="AF69" i="62"/>
  <c r="AF80" i="62"/>
  <c r="AB81" i="62"/>
  <c r="AF70" i="62"/>
  <c r="R53" i="62"/>
  <c r="I19" i="62"/>
  <c r="M19" i="62" s="1"/>
  <c r="F54" i="60" s="1"/>
  <c r="AF75" i="62"/>
  <c r="F70" i="60" l="1"/>
  <c r="F65" i="60"/>
  <c r="F75" i="60"/>
  <c r="F64" i="60"/>
  <c r="I20" i="62"/>
  <c r="M20" i="62" s="1"/>
  <c r="F55" i="60" s="1"/>
  <c r="AF81" i="62"/>
  <c r="AD20" i="58"/>
  <c r="AC20" i="58"/>
  <c r="AB20" i="58"/>
  <c r="AA20" i="58"/>
  <c r="Z20" i="58"/>
  <c r="Y20" i="58"/>
  <c r="X20" i="58"/>
  <c r="W20" i="58"/>
  <c r="V20" i="58"/>
  <c r="U20" i="58"/>
  <c r="T20" i="58"/>
  <c r="AD19" i="58"/>
  <c r="AC19" i="58"/>
  <c r="AB19" i="58"/>
  <c r="AA19" i="58"/>
  <c r="Z19" i="58"/>
  <c r="Y19" i="58"/>
  <c r="X19" i="58"/>
  <c r="W19" i="58"/>
  <c r="V19" i="58"/>
  <c r="U19" i="58"/>
  <c r="T19" i="58"/>
  <c r="AD18" i="58"/>
  <c r="AC18" i="58"/>
  <c r="AB18" i="58"/>
  <c r="AA18" i="58"/>
  <c r="Z18" i="58"/>
  <c r="Y18" i="58"/>
  <c r="X18" i="58"/>
  <c r="W18" i="58"/>
  <c r="V18" i="58"/>
  <c r="U18" i="58"/>
  <c r="T18" i="58"/>
  <c r="AD17" i="58"/>
  <c r="AC17" i="58"/>
  <c r="AB17" i="58"/>
  <c r="AA17" i="58"/>
  <c r="Z17" i="58"/>
  <c r="Y17" i="58"/>
  <c r="X17" i="58"/>
  <c r="W17" i="58"/>
  <c r="V17" i="58"/>
  <c r="U17" i="58"/>
  <c r="T17" i="58"/>
  <c r="AD16" i="58"/>
  <c r="AC16" i="58"/>
  <c r="AB16" i="58"/>
  <c r="AA16" i="58"/>
  <c r="Z16" i="58"/>
  <c r="Y16" i="58"/>
  <c r="X16" i="58"/>
  <c r="W16" i="58"/>
  <c r="V16" i="58"/>
  <c r="U16" i="58"/>
  <c r="T16" i="58"/>
  <c r="AD15" i="58"/>
  <c r="AC15" i="58"/>
  <c r="AB15" i="58"/>
  <c r="AA15" i="58"/>
  <c r="Z15" i="58"/>
  <c r="Y15" i="58"/>
  <c r="X15" i="58"/>
  <c r="W15" i="58"/>
  <c r="V15" i="58"/>
  <c r="U15" i="58"/>
  <c r="T15" i="58"/>
  <c r="AD14" i="58"/>
  <c r="AC14" i="58"/>
  <c r="AB14" i="58"/>
  <c r="AA14" i="58"/>
  <c r="Z14" i="58"/>
  <c r="Y14" i="58"/>
  <c r="X14" i="58"/>
  <c r="W14" i="58"/>
  <c r="V14" i="58"/>
  <c r="U14" i="58"/>
  <c r="T14" i="58"/>
  <c r="AD13" i="58"/>
  <c r="AC13" i="58"/>
  <c r="AB13" i="58"/>
  <c r="AA13" i="58"/>
  <c r="Z13" i="58"/>
  <c r="Y13" i="58"/>
  <c r="X13" i="58"/>
  <c r="W13" i="58"/>
  <c r="V13" i="58"/>
  <c r="U13" i="58"/>
  <c r="T13" i="58"/>
  <c r="AD12" i="58"/>
  <c r="AC12" i="58"/>
  <c r="AB12" i="58"/>
  <c r="AA12" i="58"/>
  <c r="Z12" i="58"/>
  <c r="Y12" i="58"/>
  <c r="X12" i="58"/>
  <c r="W12" i="58"/>
  <c r="V12" i="58"/>
  <c r="U12" i="58"/>
  <c r="T12" i="58"/>
  <c r="AD11" i="58"/>
  <c r="AC11" i="58"/>
  <c r="AB11" i="58"/>
  <c r="AA11" i="58"/>
  <c r="Z11" i="58"/>
  <c r="Y11" i="58"/>
  <c r="X11" i="58"/>
  <c r="W11" i="58"/>
  <c r="V11" i="58"/>
  <c r="U11" i="58"/>
  <c r="T11" i="58"/>
  <c r="AD10" i="58"/>
  <c r="AC10" i="58"/>
  <c r="AB10" i="58"/>
  <c r="AA10" i="58"/>
  <c r="Z10" i="58"/>
  <c r="Y10" i="58"/>
  <c r="X10" i="58"/>
  <c r="W10" i="58"/>
  <c r="V10" i="58"/>
  <c r="U10" i="58"/>
  <c r="T10" i="58"/>
  <c r="AD9" i="58"/>
  <c r="AC9" i="58"/>
  <c r="AB9" i="58"/>
  <c r="AA9" i="58"/>
  <c r="Z9" i="58"/>
  <c r="Y9" i="58"/>
  <c r="X9" i="58"/>
  <c r="W9" i="58"/>
  <c r="V9" i="58"/>
  <c r="U9" i="58"/>
  <c r="T9" i="58"/>
  <c r="S20" i="58"/>
  <c r="S19" i="58"/>
  <c r="S18" i="58"/>
  <c r="S17" i="58"/>
  <c r="S16" i="58"/>
  <c r="S15" i="58"/>
  <c r="S14" i="58"/>
  <c r="S13" i="58"/>
  <c r="S12" i="58"/>
  <c r="S11" i="58"/>
  <c r="S10" i="58"/>
  <c r="S9" i="58"/>
  <c r="I21" i="62" l="1"/>
  <c r="M21" i="62" s="1"/>
  <c r="F56" i="60" s="1"/>
  <c r="N45" i="56"/>
  <c r="M45" i="56"/>
  <c r="L45" i="56"/>
  <c r="K45" i="56"/>
  <c r="J45" i="56"/>
  <c r="I45" i="56"/>
  <c r="H45" i="56"/>
  <c r="G45" i="56"/>
  <c r="F45" i="56"/>
  <c r="E45" i="56"/>
  <c r="D45" i="56"/>
  <c r="N44" i="56"/>
  <c r="M44" i="56"/>
  <c r="L44" i="56"/>
  <c r="K44" i="56"/>
  <c r="J44" i="56"/>
  <c r="I44" i="56"/>
  <c r="H44" i="56"/>
  <c r="G44" i="56"/>
  <c r="F44" i="56"/>
  <c r="E44" i="56"/>
  <c r="D44" i="56"/>
  <c r="N43" i="56"/>
  <c r="M43" i="56"/>
  <c r="L43" i="56"/>
  <c r="K43" i="56"/>
  <c r="J43" i="56"/>
  <c r="I43" i="56"/>
  <c r="H43" i="56"/>
  <c r="G43" i="56"/>
  <c r="F43" i="56"/>
  <c r="E43" i="56"/>
  <c r="D43" i="56"/>
  <c r="N42" i="56"/>
  <c r="M42" i="56"/>
  <c r="L42" i="56"/>
  <c r="K42" i="56"/>
  <c r="J42" i="56"/>
  <c r="I42" i="56"/>
  <c r="H42" i="56"/>
  <c r="G42" i="56"/>
  <c r="F42" i="56"/>
  <c r="E42" i="56"/>
  <c r="D42" i="56"/>
  <c r="N41" i="56"/>
  <c r="M41" i="56"/>
  <c r="L41" i="56"/>
  <c r="K41" i="56"/>
  <c r="J41" i="56"/>
  <c r="I41" i="56"/>
  <c r="H41" i="56"/>
  <c r="G41" i="56"/>
  <c r="F41" i="56"/>
  <c r="E41" i="56"/>
  <c r="D41" i="56"/>
  <c r="N40" i="56"/>
  <c r="M40" i="56"/>
  <c r="L40" i="56"/>
  <c r="K40" i="56"/>
  <c r="J40" i="56"/>
  <c r="I40" i="56"/>
  <c r="H40" i="56"/>
  <c r="G40" i="56"/>
  <c r="F40" i="56"/>
  <c r="E40" i="56"/>
  <c r="D40" i="56"/>
  <c r="N39" i="56"/>
  <c r="M39" i="56"/>
  <c r="L39" i="56"/>
  <c r="K39" i="56"/>
  <c r="J39" i="56"/>
  <c r="I39" i="56"/>
  <c r="H39" i="56"/>
  <c r="G39" i="56"/>
  <c r="F39" i="56"/>
  <c r="E39" i="56"/>
  <c r="D39" i="56"/>
  <c r="N38" i="56"/>
  <c r="M38" i="56"/>
  <c r="L38" i="56"/>
  <c r="K38" i="56"/>
  <c r="J38" i="56"/>
  <c r="I38" i="56"/>
  <c r="H38" i="56"/>
  <c r="G38" i="56"/>
  <c r="F38" i="56"/>
  <c r="E38" i="56"/>
  <c r="D38" i="56"/>
  <c r="N37" i="56"/>
  <c r="M37" i="56"/>
  <c r="L37" i="56"/>
  <c r="K37" i="56"/>
  <c r="J37" i="56"/>
  <c r="I37" i="56"/>
  <c r="H37" i="56"/>
  <c r="G37" i="56"/>
  <c r="F37" i="56"/>
  <c r="E37" i="56"/>
  <c r="D37" i="56"/>
  <c r="N36" i="56"/>
  <c r="M36" i="56"/>
  <c r="L36" i="56"/>
  <c r="K36" i="56"/>
  <c r="J36" i="56"/>
  <c r="I36" i="56"/>
  <c r="H36" i="56"/>
  <c r="G36" i="56"/>
  <c r="F36" i="56"/>
  <c r="E36" i="56"/>
  <c r="D36" i="56"/>
  <c r="N35" i="56"/>
  <c r="M35" i="56"/>
  <c r="L35" i="56"/>
  <c r="K35" i="56"/>
  <c r="J35" i="56"/>
  <c r="I35" i="56"/>
  <c r="H35" i="56"/>
  <c r="G35" i="56"/>
  <c r="F35" i="56"/>
  <c r="E35" i="56"/>
  <c r="D35" i="56"/>
  <c r="N34" i="56"/>
  <c r="M34" i="56"/>
  <c r="L34" i="56"/>
  <c r="K34" i="56"/>
  <c r="J34" i="56"/>
  <c r="I34" i="56"/>
  <c r="H34" i="56"/>
  <c r="G34" i="56"/>
  <c r="F34" i="56"/>
  <c r="E34" i="56"/>
  <c r="D34" i="56"/>
  <c r="C45" i="56"/>
  <c r="C44" i="56"/>
  <c r="C43" i="56"/>
  <c r="C42" i="56"/>
  <c r="C41" i="56"/>
  <c r="C40" i="56"/>
  <c r="C39" i="56"/>
  <c r="C38" i="56"/>
  <c r="C37" i="56"/>
  <c r="C36" i="56"/>
  <c r="C35" i="56"/>
  <c r="C34" i="56"/>
  <c r="AD36" i="57"/>
  <c r="AC36" i="57"/>
  <c r="AB36" i="57"/>
  <c r="AA36" i="57"/>
  <c r="Z36" i="57"/>
  <c r="Y36" i="57"/>
  <c r="X36" i="57"/>
  <c r="W36" i="57"/>
  <c r="V36" i="57"/>
  <c r="U36" i="57"/>
  <c r="T36" i="57"/>
  <c r="S36" i="57"/>
  <c r="AD35" i="57"/>
  <c r="AC35" i="57"/>
  <c r="AB35" i="57"/>
  <c r="AA35" i="57"/>
  <c r="Z35" i="57"/>
  <c r="Y35" i="57"/>
  <c r="X35" i="57"/>
  <c r="W35" i="57"/>
  <c r="V35" i="57"/>
  <c r="U35" i="57"/>
  <c r="T35" i="57"/>
  <c r="S35" i="57"/>
  <c r="AD34" i="57"/>
  <c r="AC34" i="57"/>
  <c r="AB34" i="57"/>
  <c r="AA34" i="57"/>
  <c r="Z34" i="57"/>
  <c r="Y34" i="57"/>
  <c r="X34" i="57"/>
  <c r="W34" i="57"/>
  <c r="V34" i="57"/>
  <c r="U34" i="57"/>
  <c r="T34" i="57"/>
  <c r="S34" i="57"/>
  <c r="AD33" i="57"/>
  <c r="AC33" i="57"/>
  <c r="AB33" i="57"/>
  <c r="AA33" i="57"/>
  <c r="Z33" i="57"/>
  <c r="Y33" i="57"/>
  <c r="X33" i="57"/>
  <c r="W33" i="57"/>
  <c r="V33" i="57"/>
  <c r="U33" i="57"/>
  <c r="T33" i="57"/>
  <c r="S33" i="57"/>
  <c r="AD32" i="57"/>
  <c r="AC32" i="57"/>
  <c r="AB32" i="57"/>
  <c r="AA32" i="57"/>
  <c r="Z32" i="57"/>
  <c r="Y32" i="57"/>
  <c r="X32" i="57"/>
  <c r="W32" i="57"/>
  <c r="V32" i="57"/>
  <c r="U32" i="57"/>
  <c r="T32" i="57"/>
  <c r="S32" i="57"/>
  <c r="AD31" i="57"/>
  <c r="AC31" i="57"/>
  <c r="AB31" i="57"/>
  <c r="AA31" i="57"/>
  <c r="Z31" i="57"/>
  <c r="Y31" i="57"/>
  <c r="X31" i="57"/>
  <c r="W31" i="57"/>
  <c r="V31" i="57"/>
  <c r="U31" i="57"/>
  <c r="T31" i="57"/>
  <c r="S31" i="57"/>
  <c r="AD30" i="57"/>
  <c r="AC30" i="57"/>
  <c r="AB30" i="57"/>
  <c r="AA30" i="57"/>
  <c r="Z30" i="57"/>
  <c r="Y30" i="57"/>
  <c r="X30" i="57"/>
  <c r="W30" i="57"/>
  <c r="V30" i="57"/>
  <c r="U30" i="57"/>
  <c r="T30" i="57"/>
  <c r="S30" i="57"/>
  <c r="AD29" i="57"/>
  <c r="AC29" i="57"/>
  <c r="AB29" i="57"/>
  <c r="AA29" i="57"/>
  <c r="Z29" i="57"/>
  <c r="Y29" i="57"/>
  <c r="X29" i="57"/>
  <c r="W29" i="57"/>
  <c r="V29" i="57"/>
  <c r="U29" i="57"/>
  <c r="T29" i="57"/>
  <c r="S29" i="57"/>
  <c r="AD28" i="57"/>
  <c r="AC28" i="57"/>
  <c r="AB28" i="57"/>
  <c r="AA28" i="57"/>
  <c r="Z28" i="57"/>
  <c r="Y28" i="57"/>
  <c r="X28" i="57"/>
  <c r="W28" i="57"/>
  <c r="U28" i="57"/>
  <c r="T28" i="57"/>
  <c r="S28" i="57"/>
  <c r="AD27" i="57"/>
  <c r="AC27" i="57"/>
  <c r="AB27" i="57"/>
  <c r="AA27" i="57"/>
  <c r="Z27" i="57"/>
  <c r="Y27" i="57"/>
  <c r="X27" i="57"/>
  <c r="W27" i="57"/>
  <c r="V27" i="57"/>
  <c r="U27" i="57"/>
  <c r="T27" i="57"/>
  <c r="S27" i="57"/>
  <c r="AD26" i="57"/>
  <c r="AC26" i="57"/>
  <c r="AB26" i="57"/>
  <c r="AA26" i="57"/>
  <c r="Z26" i="57"/>
  <c r="Y26" i="57"/>
  <c r="X26" i="57"/>
  <c r="W26" i="57"/>
  <c r="V26" i="57"/>
  <c r="U26" i="57"/>
  <c r="S26" i="57"/>
  <c r="AD25" i="57"/>
  <c r="AC25" i="57"/>
  <c r="AB25" i="57"/>
  <c r="AA25" i="57"/>
  <c r="Z25" i="57"/>
  <c r="Y25" i="57"/>
  <c r="X25" i="57"/>
  <c r="W25" i="57"/>
  <c r="V25" i="57"/>
  <c r="U25" i="57"/>
  <c r="T25" i="57"/>
  <c r="AD20" i="57"/>
  <c r="AC20" i="57"/>
  <c r="AB20" i="57"/>
  <c r="AA20" i="57"/>
  <c r="Z20" i="57"/>
  <c r="Y20" i="57"/>
  <c r="X20" i="57"/>
  <c r="W20" i="57"/>
  <c r="V20" i="57"/>
  <c r="U20" i="57"/>
  <c r="T20" i="57"/>
  <c r="AD19" i="57"/>
  <c r="AC19" i="57"/>
  <c r="AB19" i="57"/>
  <c r="AA19" i="57"/>
  <c r="Z19" i="57"/>
  <c r="Y19" i="57"/>
  <c r="X19" i="57"/>
  <c r="W19" i="57"/>
  <c r="V19" i="57"/>
  <c r="U19" i="57"/>
  <c r="T19" i="57"/>
  <c r="AD18" i="57"/>
  <c r="AC18" i="57"/>
  <c r="AB18" i="57"/>
  <c r="AA18" i="57"/>
  <c r="Z18" i="57"/>
  <c r="Y18" i="57"/>
  <c r="X18" i="57"/>
  <c r="W18" i="57"/>
  <c r="V18" i="57"/>
  <c r="U18" i="57"/>
  <c r="T18" i="57"/>
  <c r="AD17" i="57"/>
  <c r="AC17" i="57"/>
  <c r="AB17" i="57"/>
  <c r="AA17" i="57"/>
  <c r="Z17" i="57"/>
  <c r="Y17" i="57"/>
  <c r="X17" i="57"/>
  <c r="W17" i="57"/>
  <c r="V17" i="57"/>
  <c r="U17" i="57"/>
  <c r="T17" i="57"/>
  <c r="AD16" i="57"/>
  <c r="AC16" i="57"/>
  <c r="AB16" i="57"/>
  <c r="AA16" i="57"/>
  <c r="Z16" i="57"/>
  <c r="Y16" i="57"/>
  <c r="X16" i="57"/>
  <c r="W16" i="57"/>
  <c r="V16" i="57"/>
  <c r="U16" i="57"/>
  <c r="T16" i="57"/>
  <c r="AD15" i="57"/>
  <c r="AC15" i="57"/>
  <c r="AB15" i="57"/>
  <c r="AA15" i="57"/>
  <c r="Z15" i="57"/>
  <c r="Y15" i="57"/>
  <c r="X15" i="57"/>
  <c r="W15" i="57"/>
  <c r="V15" i="57"/>
  <c r="U15" i="57"/>
  <c r="T15" i="57"/>
  <c r="AD14" i="57"/>
  <c r="AC14" i="57"/>
  <c r="AB14" i="57"/>
  <c r="AA14" i="57"/>
  <c r="Z14" i="57"/>
  <c r="Y14" i="57"/>
  <c r="X14" i="57"/>
  <c r="W14" i="57"/>
  <c r="V14" i="57"/>
  <c r="U14" i="57"/>
  <c r="T14" i="57"/>
  <c r="AD13" i="57"/>
  <c r="AC13" i="57"/>
  <c r="AB13" i="57"/>
  <c r="AA13" i="57"/>
  <c r="Z13" i="57"/>
  <c r="Y13" i="57"/>
  <c r="X13" i="57"/>
  <c r="W13" i="57"/>
  <c r="V13" i="57"/>
  <c r="U13" i="57"/>
  <c r="T13" i="57"/>
  <c r="AD12" i="57"/>
  <c r="AC12" i="57"/>
  <c r="AB12" i="57"/>
  <c r="AA12" i="57"/>
  <c r="Z12" i="57"/>
  <c r="Y12" i="57"/>
  <c r="X12" i="57"/>
  <c r="W12" i="57"/>
  <c r="V12" i="57"/>
  <c r="U12" i="57"/>
  <c r="T12" i="57"/>
  <c r="AD11" i="57"/>
  <c r="AC11" i="57"/>
  <c r="AB11" i="57"/>
  <c r="AA11" i="57"/>
  <c r="Z11" i="57"/>
  <c r="Y11" i="57"/>
  <c r="X11" i="57"/>
  <c r="W11" i="57"/>
  <c r="V11" i="57"/>
  <c r="U11" i="57"/>
  <c r="T11" i="57"/>
  <c r="AD10" i="57"/>
  <c r="AC10" i="57"/>
  <c r="AB10" i="57"/>
  <c r="AA10" i="57"/>
  <c r="Z10" i="57"/>
  <c r="Y10" i="57"/>
  <c r="X10" i="57"/>
  <c r="W10" i="57"/>
  <c r="V10" i="57"/>
  <c r="U10" i="57"/>
  <c r="T10" i="57"/>
  <c r="AD9" i="57"/>
  <c r="AC9" i="57"/>
  <c r="AB9" i="57"/>
  <c r="AA9" i="57"/>
  <c r="Z9" i="57"/>
  <c r="Y9" i="57"/>
  <c r="X9" i="57"/>
  <c r="W9" i="57"/>
  <c r="V9" i="57"/>
  <c r="U9" i="57"/>
  <c r="T9" i="57"/>
  <c r="S20" i="57"/>
  <c r="S19" i="57"/>
  <c r="S18" i="57"/>
  <c r="S17" i="57"/>
  <c r="S16" i="57"/>
  <c r="S15" i="57"/>
  <c r="S14" i="57"/>
  <c r="S13" i="57"/>
  <c r="S12" i="57"/>
  <c r="S11" i="57"/>
  <c r="S10" i="57"/>
  <c r="S9" i="57"/>
  <c r="AC221" i="55"/>
  <c r="AB221" i="55"/>
  <c r="AA221" i="55"/>
  <c r="Z221" i="55"/>
  <c r="Y221" i="55"/>
  <c r="X221" i="55"/>
  <c r="V221" i="55"/>
  <c r="U221" i="55"/>
  <c r="T221" i="55"/>
  <c r="S221" i="55"/>
  <c r="Y220" i="55"/>
  <c r="X220" i="55"/>
  <c r="T220" i="55"/>
  <c r="S220" i="55"/>
  <c r="Y219" i="55"/>
  <c r="X219" i="55"/>
  <c r="T219" i="55"/>
  <c r="S219" i="55"/>
  <c r="AC218" i="55"/>
  <c r="AB218" i="55"/>
  <c r="Y218" i="55"/>
  <c r="X218" i="55"/>
  <c r="V218" i="55"/>
  <c r="U218" i="55"/>
  <c r="T218" i="55"/>
  <c r="S218" i="55"/>
  <c r="AC217" i="55"/>
  <c r="AB217" i="55"/>
  <c r="AA217" i="55"/>
  <c r="Y217" i="55"/>
  <c r="X217" i="55"/>
  <c r="V217" i="55"/>
  <c r="U217" i="55"/>
  <c r="T217" i="55"/>
  <c r="S217" i="55"/>
  <c r="AC216" i="55"/>
  <c r="AB216" i="55"/>
  <c r="T216" i="55"/>
  <c r="AC215" i="55"/>
  <c r="AB215" i="55"/>
  <c r="Y215" i="55"/>
  <c r="T215" i="55"/>
  <c r="S215" i="55"/>
  <c r="AC214" i="55"/>
  <c r="AB214" i="55"/>
  <c r="AA214" i="55"/>
  <c r="Z214" i="55"/>
  <c r="Y214" i="55"/>
  <c r="X214" i="55"/>
  <c r="V214" i="55"/>
  <c r="U214" i="55"/>
  <c r="T214" i="55"/>
  <c r="S214" i="55"/>
  <c r="AC213" i="55"/>
  <c r="AB213" i="55"/>
  <c r="Y213" i="55"/>
  <c r="X213" i="55"/>
  <c r="U213" i="55"/>
  <c r="T213" i="55"/>
  <c r="S213" i="55"/>
  <c r="AC212" i="55"/>
  <c r="AB212" i="55"/>
  <c r="Y212" i="55"/>
  <c r="X212" i="55"/>
  <c r="T212" i="55"/>
  <c r="S212" i="55"/>
  <c r="AC211" i="55"/>
  <c r="AB211" i="55"/>
  <c r="AC210" i="55"/>
  <c r="AB210" i="55"/>
  <c r="Y210" i="55"/>
  <c r="T210" i="55"/>
  <c r="AC205" i="55"/>
  <c r="AB205" i="55"/>
  <c r="AA205" i="55"/>
  <c r="Z205" i="55"/>
  <c r="Y205" i="55"/>
  <c r="X205" i="55"/>
  <c r="V205" i="55"/>
  <c r="U205" i="55"/>
  <c r="T205" i="55"/>
  <c r="S205" i="55"/>
  <c r="Y204" i="55"/>
  <c r="X204" i="55"/>
  <c r="T204" i="55"/>
  <c r="S204" i="55"/>
  <c r="Y203" i="55"/>
  <c r="X203" i="55"/>
  <c r="T203" i="55"/>
  <c r="S203" i="55"/>
  <c r="AC202" i="55"/>
  <c r="AB202" i="55"/>
  <c r="Y202" i="55"/>
  <c r="X202" i="55"/>
  <c r="V202" i="55"/>
  <c r="U202" i="55"/>
  <c r="T202" i="55"/>
  <c r="S202" i="55"/>
  <c r="AC201" i="55"/>
  <c r="AB201" i="55"/>
  <c r="AA201" i="55"/>
  <c r="Y201" i="55"/>
  <c r="X201" i="55"/>
  <c r="V201" i="55"/>
  <c r="U201" i="55"/>
  <c r="T201" i="55"/>
  <c r="S201" i="55"/>
  <c r="AC200" i="55"/>
  <c r="AB200" i="55"/>
  <c r="T200" i="55"/>
  <c r="AC199" i="55"/>
  <c r="AB199" i="55"/>
  <c r="Y199" i="55"/>
  <c r="T199" i="55"/>
  <c r="S199" i="55"/>
  <c r="AC198" i="55"/>
  <c r="AB198" i="55"/>
  <c r="AA198" i="55"/>
  <c r="Z198" i="55"/>
  <c r="Y198" i="55"/>
  <c r="X198" i="55"/>
  <c r="V198" i="55"/>
  <c r="U198" i="55"/>
  <c r="T198" i="55"/>
  <c r="S198" i="55"/>
  <c r="AC197" i="55"/>
  <c r="AB197" i="55"/>
  <c r="Y197" i="55"/>
  <c r="X197" i="55"/>
  <c r="U197" i="55"/>
  <c r="T197" i="55"/>
  <c r="S197" i="55"/>
  <c r="AC196" i="55"/>
  <c r="AB196" i="55"/>
  <c r="Y196" i="55"/>
  <c r="X196" i="55"/>
  <c r="T196" i="55"/>
  <c r="S196" i="55"/>
  <c r="AC195" i="55"/>
  <c r="AB195" i="55"/>
  <c r="AC194" i="55"/>
  <c r="AB194" i="55"/>
  <c r="Y194" i="55"/>
  <c r="T194" i="55"/>
  <c r="AC189" i="55"/>
  <c r="AB189" i="55"/>
  <c r="AA189" i="55"/>
  <c r="Z189" i="55"/>
  <c r="Y189" i="55"/>
  <c r="X189" i="55"/>
  <c r="V189" i="55"/>
  <c r="U189" i="55"/>
  <c r="T189" i="55"/>
  <c r="S189" i="55"/>
  <c r="Y188" i="55"/>
  <c r="X188" i="55"/>
  <c r="T188" i="55"/>
  <c r="S188" i="55"/>
  <c r="Y187" i="55"/>
  <c r="X187" i="55"/>
  <c r="T187" i="55"/>
  <c r="S187" i="55"/>
  <c r="AC186" i="55"/>
  <c r="AB186" i="55"/>
  <c r="Y186" i="55"/>
  <c r="X186" i="55"/>
  <c r="V186" i="55"/>
  <c r="U186" i="55"/>
  <c r="T186" i="55"/>
  <c r="S186" i="55"/>
  <c r="AC185" i="55"/>
  <c r="AB185" i="55"/>
  <c r="AA185" i="55"/>
  <c r="Y185" i="55"/>
  <c r="X185" i="55"/>
  <c r="V185" i="55"/>
  <c r="U185" i="55"/>
  <c r="T185" i="55"/>
  <c r="S185" i="55"/>
  <c r="AC184" i="55"/>
  <c r="AB184" i="55"/>
  <c r="T184" i="55"/>
  <c r="AC183" i="55"/>
  <c r="AB183" i="55"/>
  <c r="Y183" i="55"/>
  <c r="T183" i="55"/>
  <c r="S183" i="55"/>
  <c r="AC182" i="55"/>
  <c r="AB182" i="55"/>
  <c r="AA182" i="55"/>
  <c r="Z182" i="55"/>
  <c r="Y182" i="55"/>
  <c r="X182" i="55"/>
  <c r="V182" i="55"/>
  <c r="U182" i="55"/>
  <c r="T182" i="55"/>
  <c r="S182" i="55"/>
  <c r="AC181" i="55"/>
  <c r="AB181" i="55"/>
  <c r="Y181" i="55"/>
  <c r="X181" i="55"/>
  <c r="U181" i="55"/>
  <c r="T181" i="55"/>
  <c r="S181" i="55"/>
  <c r="AC180" i="55"/>
  <c r="AB180" i="55"/>
  <c r="Y180" i="55"/>
  <c r="X180" i="55"/>
  <c r="T180" i="55"/>
  <c r="S180" i="55"/>
  <c r="AC179" i="55"/>
  <c r="AB179" i="55"/>
  <c r="AC178" i="55"/>
  <c r="AB178" i="55"/>
  <c r="Y178" i="55"/>
  <c r="T178" i="55"/>
  <c r="AC173" i="55"/>
  <c r="AB173" i="55"/>
  <c r="AA173" i="55"/>
  <c r="Z173" i="55"/>
  <c r="Y173" i="55"/>
  <c r="X173" i="55"/>
  <c r="V173" i="55"/>
  <c r="U173" i="55"/>
  <c r="T173" i="55"/>
  <c r="S173" i="55"/>
  <c r="Y172" i="55"/>
  <c r="X172" i="55"/>
  <c r="T172" i="55"/>
  <c r="S172" i="55"/>
  <c r="Y171" i="55"/>
  <c r="X171" i="55"/>
  <c r="T171" i="55"/>
  <c r="S171" i="55"/>
  <c r="AC170" i="55"/>
  <c r="AB170" i="55"/>
  <c r="Y170" i="55"/>
  <c r="X170" i="55"/>
  <c r="V170" i="55"/>
  <c r="U170" i="55"/>
  <c r="T170" i="55"/>
  <c r="S170" i="55"/>
  <c r="AC169" i="55"/>
  <c r="AB169" i="55"/>
  <c r="AA169" i="55"/>
  <c r="Y169" i="55"/>
  <c r="X169" i="55"/>
  <c r="V169" i="55"/>
  <c r="U169" i="55"/>
  <c r="T169" i="55"/>
  <c r="S169" i="55"/>
  <c r="AC168" i="55"/>
  <c r="AB168" i="55"/>
  <c r="T168" i="55"/>
  <c r="AC167" i="55"/>
  <c r="AB167" i="55"/>
  <c r="Y167" i="55"/>
  <c r="T167" i="55"/>
  <c r="S167" i="55"/>
  <c r="AC166" i="55"/>
  <c r="AB166" i="55"/>
  <c r="AA166" i="55"/>
  <c r="Z166" i="55"/>
  <c r="Y166" i="55"/>
  <c r="X166" i="55"/>
  <c r="V166" i="55"/>
  <c r="U166" i="55"/>
  <c r="T166" i="55"/>
  <c r="S166" i="55"/>
  <c r="AC165" i="55"/>
  <c r="AB165" i="55"/>
  <c r="Y165" i="55"/>
  <c r="X165" i="55"/>
  <c r="U165" i="55"/>
  <c r="T165" i="55"/>
  <c r="S165" i="55"/>
  <c r="AC164" i="55"/>
  <c r="AB164" i="55"/>
  <c r="Y164" i="55"/>
  <c r="X164" i="55"/>
  <c r="T164" i="55"/>
  <c r="S164" i="55"/>
  <c r="AC163" i="55"/>
  <c r="AB163" i="55"/>
  <c r="AC162" i="55"/>
  <c r="AB162" i="55"/>
  <c r="Y162" i="55"/>
  <c r="T162" i="55"/>
  <c r="AC157" i="55"/>
  <c r="AB157" i="55"/>
  <c r="AA157" i="55"/>
  <c r="Z157" i="55"/>
  <c r="Y157" i="55"/>
  <c r="X157" i="55"/>
  <c r="V157" i="55"/>
  <c r="U157" i="55"/>
  <c r="T157" i="55"/>
  <c r="S157" i="55"/>
  <c r="Y156" i="55"/>
  <c r="X156" i="55"/>
  <c r="T156" i="55"/>
  <c r="S156" i="55"/>
  <c r="Y155" i="55"/>
  <c r="X155" i="55"/>
  <c r="T155" i="55"/>
  <c r="S155" i="55"/>
  <c r="AC154" i="55"/>
  <c r="AB154" i="55"/>
  <c r="Y154" i="55"/>
  <c r="X154" i="55"/>
  <c r="V154" i="55"/>
  <c r="U154" i="55"/>
  <c r="T154" i="55"/>
  <c r="S154" i="55"/>
  <c r="AC153" i="55"/>
  <c r="AB153" i="55"/>
  <c r="AA153" i="55"/>
  <c r="Y153" i="55"/>
  <c r="X153" i="55"/>
  <c r="V153" i="55"/>
  <c r="U153" i="55"/>
  <c r="T153" i="55"/>
  <c r="S153" i="55"/>
  <c r="AC152" i="55"/>
  <c r="AB152" i="55"/>
  <c r="T152" i="55"/>
  <c r="AC151" i="55"/>
  <c r="AB151" i="55"/>
  <c r="Y151" i="55"/>
  <c r="T151" i="55"/>
  <c r="S151" i="55"/>
  <c r="AC150" i="55"/>
  <c r="AB150" i="55"/>
  <c r="AA150" i="55"/>
  <c r="Z150" i="55"/>
  <c r="Y150" i="55"/>
  <c r="X150" i="55"/>
  <c r="V150" i="55"/>
  <c r="U150" i="55"/>
  <c r="T150" i="55"/>
  <c r="S150" i="55"/>
  <c r="AC149" i="55"/>
  <c r="AB149" i="55"/>
  <c r="Y149" i="55"/>
  <c r="X149" i="55"/>
  <c r="U149" i="55"/>
  <c r="T149" i="55"/>
  <c r="S149" i="55"/>
  <c r="AC148" i="55"/>
  <c r="AB148" i="55"/>
  <c r="Y148" i="55"/>
  <c r="X148" i="55"/>
  <c r="T148" i="55"/>
  <c r="S148" i="55"/>
  <c r="AC147" i="55"/>
  <c r="AB147" i="55"/>
  <c r="AC146" i="55"/>
  <c r="AB146" i="55"/>
  <c r="Y146" i="55"/>
  <c r="T146" i="55"/>
  <c r="AC141" i="55"/>
  <c r="AB141" i="55"/>
  <c r="AA141" i="55"/>
  <c r="Z141" i="55"/>
  <c r="Y141" i="55"/>
  <c r="X141" i="55"/>
  <c r="V141" i="55"/>
  <c r="U141" i="55"/>
  <c r="T141" i="55"/>
  <c r="S141" i="55"/>
  <c r="Y140" i="55"/>
  <c r="X140" i="55"/>
  <c r="T140" i="55"/>
  <c r="S140" i="55"/>
  <c r="Y139" i="55"/>
  <c r="X139" i="55"/>
  <c r="T139" i="55"/>
  <c r="S139" i="55"/>
  <c r="AC138" i="55"/>
  <c r="AB138" i="55"/>
  <c r="Y138" i="55"/>
  <c r="X138" i="55"/>
  <c r="V138" i="55"/>
  <c r="U138" i="55"/>
  <c r="T138" i="55"/>
  <c r="S138" i="55"/>
  <c r="AC137" i="55"/>
  <c r="AB137" i="55"/>
  <c r="AA137" i="55"/>
  <c r="Y137" i="55"/>
  <c r="X137" i="55"/>
  <c r="V137" i="55"/>
  <c r="U137" i="55"/>
  <c r="T137" i="55"/>
  <c r="S137" i="55"/>
  <c r="AC136" i="55"/>
  <c r="AB136" i="55"/>
  <c r="T136" i="55"/>
  <c r="AC135" i="55"/>
  <c r="AB135" i="55"/>
  <c r="Y135" i="55"/>
  <c r="T135" i="55"/>
  <c r="S135" i="55"/>
  <c r="AC134" i="55"/>
  <c r="AB134" i="55"/>
  <c r="AA134" i="55"/>
  <c r="Z134" i="55"/>
  <c r="Y134" i="55"/>
  <c r="X134" i="55"/>
  <c r="V134" i="55"/>
  <c r="U134" i="55"/>
  <c r="T134" i="55"/>
  <c r="S134" i="55"/>
  <c r="AC133" i="55"/>
  <c r="AB133" i="55"/>
  <c r="Y133" i="55"/>
  <c r="X133" i="55"/>
  <c r="U133" i="55"/>
  <c r="T133" i="55"/>
  <c r="S133" i="55"/>
  <c r="AC132" i="55"/>
  <c r="AB132" i="55"/>
  <c r="Y132" i="55"/>
  <c r="X132" i="55"/>
  <c r="T132" i="55"/>
  <c r="S132" i="55"/>
  <c r="AC131" i="55"/>
  <c r="AB131" i="55"/>
  <c r="AC130" i="55"/>
  <c r="AB130" i="55"/>
  <c r="Y130" i="55"/>
  <c r="T130" i="55"/>
  <c r="AC125" i="55"/>
  <c r="AB125" i="55"/>
  <c r="AA125" i="55"/>
  <c r="Z125" i="55"/>
  <c r="Y125" i="55"/>
  <c r="X125" i="55"/>
  <c r="V125" i="55"/>
  <c r="U125" i="55"/>
  <c r="T125" i="55"/>
  <c r="S125" i="55"/>
  <c r="Y124" i="55"/>
  <c r="X124" i="55"/>
  <c r="T124" i="55"/>
  <c r="S124" i="55"/>
  <c r="Y123" i="55"/>
  <c r="X123" i="55"/>
  <c r="T123" i="55"/>
  <c r="S123" i="55"/>
  <c r="AC122" i="55"/>
  <c r="AB122" i="55"/>
  <c r="Y122" i="55"/>
  <c r="X122" i="55"/>
  <c r="V122" i="55"/>
  <c r="U122" i="55"/>
  <c r="T122" i="55"/>
  <c r="S122" i="55"/>
  <c r="AC121" i="55"/>
  <c r="AB121" i="55"/>
  <c r="AA121" i="55"/>
  <c r="Y121" i="55"/>
  <c r="X121" i="55"/>
  <c r="V121" i="55"/>
  <c r="U121" i="55"/>
  <c r="T121" i="55"/>
  <c r="S121" i="55"/>
  <c r="AC120" i="55"/>
  <c r="AB120" i="55"/>
  <c r="T120" i="55"/>
  <c r="AC119" i="55"/>
  <c r="AB119" i="55"/>
  <c r="Y119" i="55"/>
  <c r="T119" i="55"/>
  <c r="S119" i="55"/>
  <c r="AC118" i="55"/>
  <c r="AB118" i="55"/>
  <c r="AA118" i="55"/>
  <c r="Z118" i="55"/>
  <c r="Y118" i="55"/>
  <c r="X118" i="55"/>
  <c r="V118" i="55"/>
  <c r="U118" i="55"/>
  <c r="T118" i="55"/>
  <c r="S118" i="55"/>
  <c r="AC117" i="55"/>
  <c r="AB117" i="55"/>
  <c r="Y117" i="55"/>
  <c r="X117" i="55"/>
  <c r="U117" i="55"/>
  <c r="T117" i="55"/>
  <c r="S117" i="55"/>
  <c r="AC116" i="55"/>
  <c r="AB116" i="55"/>
  <c r="Y116" i="55"/>
  <c r="X116" i="55"/>
  <c r="T116" i="55"/>
  <c r="S116" i="55"/>
  <c r="AC115" i="55"/>
  <c r="AB115" i="55"/>
  <c r="AC114" i="55"/>
  <c r="AB114" i="55"/>
  <c r="Y114" i="55"/>
  <c r="T114" i="55"/>
  <c r="AC109" i="55"/>
  <c r="AB109" i="55"/>
  <c r="AA109" i="55"/>
  <c r="Z109" i="55"/>
  <c r="Y109" i="55"/>
  <c r="X109" i="55"/>
  <c r="V109" i="55"/>
  <c r="U109" i="55"/>
  <c r="T109" i="55"/>
  <c r="S109" i="55"/>
  <c r="Y108" i="55"/>
  <c r="X108" i="55"/>
  <c r="T108" i="55"/>
  <c r="S108" i="55"/>
  <c r="Y107" i="55"/>
  <c r="X107" i="55"/>
  <c r="T107" i="55"/>
  <c r="S107" i="55"/>
  <c r="AC106" i="55"/>
  <c r="AB106" i="55"/>
  <c r="Y106" i="55"/>
  <c r="X106" i="55"/>
  <c r="V106" i="55"/>
  <c r="U106" i="55"/>
  <c r="T106" i="55"/>
  <c r="S106" i="55"/>
  <c r="AC105" i="55"/>
  <c r="AB105" i="55"/>
  <c r="AA105" i="55"/>
  <c r="Y105" i="55"/>
  <c r="X105" i="55"/>
  <c r="V105" i="55"/>
  <c r="U105" i="55"/>
  <c r="T105" i="55"/>
  <c r="S105" i="55"/>
  <c r="AC104" i="55"/>
  <c r="AB104" i="55"/>
  <c r="T104" i="55"/>
  <c r="AC103" i="55"/>
  <c r="AB103" i="55"/>
  <c r="Y103" i="55"/>
  <c r="T103" i="55"/>
  <c r="S103" i="55"/>
  <c r="AC102" i="55"/>
  <c r="AB102" i="55"/>
  <c r="AA102" i="55"/>
  <c r="Z102" i="55"/>
  <c r="Y102" i="55"/>
  <c r="X102" i="55"/>
  <c r="V102" i="55"/>
  <c r="U102" i="55"/>
  <c r="T102" i="55"/>
  <c r="S102" i="55"/>
  <c r="AC101" i="55"/>
  <c r="AB101" i="55"/>
  <c r="Y101" i="55"/>
  <c r="X101" i="55"/>
  <c r="U101" i="55"/>
  <c r="T101" i="55"/>
  <c r="S101" i="55"/>
  <c r="AC100" i="55"/>
  <c r="AB100" i="55"/>
  <c r="Y100" i="55"/>
  <c r="X100" i="55"/>
  <c r="T100" i="55"/>
  <c r="S100" i="55"/>
  <c r="AC99" i="55"/>
  <c r="AB99" i="55"/>
  <c r="AC98" i="55"/>
  <c r="AB98" i="55"/>
  <c r="Y98" i="55"/>
  <c r="T98" i="55"/>
  <c r="AC93" i="55"/>
  <c r="AB93" i="55"/>
  <c r="AA93" i="55"/>
  <c r="Z93" i="55"/>
  <c r="Y93" i="55"/>
  <c r="X93" i="55"/>
  <c r="V93" i="55"/>
  <c r="U93" i="55"/>
  <c r="T93" i="55"/>
  <c r="S93" i="55"/>
  <c r="Y92" i="55"/>
  <c r="X92" i="55"/>
  <c r="T92" i="55"/>
  <c r="S92" i="55"/>
  <c r="Y91" i="55"/>
  <c r="X91" i="55"/>
  <c r="T91" i="55"/>
  <c r="S91" i="55"/>
  <c r="AC90" i="55"/>
  <c r="AB90" i="55"/>
  <c r="Y90" i="55"/>
  <c r="X90" i="55"/>
  <c r="V90" i="55"/>
  <c r="U90" i="55"/>
  <c r="T90" i="55"/>
  <c r="S90" i="55"/>
  <c r="AC89" i="55"/>
  <c r="AB89" i="55"/>
  <c r="AA89" i="55"/>
  <c r="Y89" i="55"/>
  <c r="X89" i="55"/>
  <c r="V89" i="55"/>
  <c r="U89" i="55"/>
  <c r="T89" i="55"/>
  <c r="S89" i="55"/>
  <c r="AC88" i="55"/>
  <c r="AB88" i="55"/>
  <c r="T88" i="55"/>
  <c r="AC87" i="55"/>
  <c r="AB87" i="55"/>
  <c r="Y87" i="55"/>
  <c r="T87" i="55"/>
  <c r="S87" i="55"/>
  <c r="AC86" i="55"/>
  <c r="AB86" i="55"/>
  <c r="AA86" i="55"/>
  <c r="Z86" i="55"/>
  <c r="Y86" i="55"/>
  <c r="X86" i="55"/>
  <c r="V86" i="55"/>
  <c r="U86" i="55"/>
  <c r="T86" i="55"/>
  <c r="S86" i="55"/>
  <c r="AC85" i="55"/>
  <c r="AB85" i="55"/>
  <c r="Y85" i="55"/>
  <c r="X85" i="55"/>
  <c r="U85" i="55"/>
  <c r="T85" i="55"/>
  <c r="S85" i="55"/>
  <c r="AC84" i="55"/>
  <c r="AB84" i="55"/>
  <c r="Y84" i="55"/>
  <c r="X84" i="55"/>
  <c r="T84" i="55"/>
  <c r="S84" i="55"/>
  <c r="AC83" i="55"/>
  <c r="AB83" i="55"/>
  <c r="AC82" i="55"/>
  <c r="AB82" i="55"/>
  <c r="Y82" i="55"/>
  <c r="T82" i="55"/>
  <c r="AC77" i="55"/>
  <c r="AB77" i="55"/>
  <c r="AA77" i="55"/>
  <c r="Z77" i="55"/>
  <c r="Y77" i="55"/>
  <c r="X77" i="55"/>
  <c r="V77" i="55"/>
  <c r="U77" i="55"/>
  <c r="T77" i="55"/>
  <c r="S77" i="55"/>
  <c r="Y76" i="55"/>
  <c r="X76" i="55"/>
  <c r="T76" i="55"/>
  <c r="S76" i="55"/>
  <c r="Y75" i="55"/>
  <c r="X75" i="55"/>
  <c r="T75" i="55"/>
  <c r="S75" i="55"/>
  <c r="AC74" i="55"/>
  <c r="AB74" i="55"/>
  <c r="Y74" i="55"/>
  <c r="X74" i="55"/>
  <c r="V74" i="55"/>
  <c r="U74" i="55"/>
  <c r="T74" i="55"/>
  <c r="S74" i="55"/>
  <c r="AC73" i="55"/>
  <c r="AB73" i="55"/>
  <c r="AA73" i="55"/>
  <c r="Y73" i="55"/>
  <c r="X73" i="55"/>
  <c r="V73" i="55"/>
  <c r="U73" i="55"/>
  <c r="T73" i="55"/>
  <c r="S73" i="55"/>
  <c r="AC72" i="55"/>
  <c r="AB72" i="55"/>
  <c r="T72" i="55"/>
  <c r="AC71" i="55"/>
  <c r="AB71" i="55"/>
  <c r="Y71" i="55"/>
  <c r="T71" i="55"/>
  <c r="S71" i="55"/>
  <c r="AC70" i="55"/>
  <c r="AB70" i="55"/>
  <c r="AA70" i="55"/>
  <c r="Z70" i="55"/>
  <c r="Y70" i="55"/>
  <c r="X70" i="55"/>
  <c r="V70" i="55"/>
  <c r="U70" i="55"/>
  <c r="T70" i="55"/>
  <c r="S70" i="55"/>
  <c r="AC69" i="55"/>
  <c r="AB69" i="55"/>
  <c r="Y69" i="55"/>
  <c r="X69" i="55"/>
  <c r="U69" i="55"/>
  <c r="T69" i="55"/>
  <c r="S69" i="55"/>
  <c r="AC68" i="55"/>
  <c r="AB68" i="55"/>
  <c r="Y68" i="55"/>
  <c r="X68" i="55"/>
  <c r="T68" i="55"/>
  <c r="S68" i="55"/>
  <c r="AC67" i="55"/>
  <c r="AB67" i="55"/>
  <c r="AC66" i="55"/>
  <c r="AB66" i="55"/>
  <c r="Y66" i="55"/>
  <c r="T66" i="55"/>
  <c r="AC61" i="55"/>
  <c r="AB61" i="55"/>
  <c r="AA61" i="55"/>
  <c r="Z61" i="55"/>
  <c r="Y61" i="55"/>
  <c r="X61" i="55"/>
  <c r="V61" i="55"/>
  <c r="U61" i="55"/>
  <c r="T61" i="55"/>
  <c r="S61" i="55"/>
  <c r="Y60" i="55"/>
  <c r="X60" i="55"/>
  <c r="T60" i="55"/>
  <c r="S60" i="55"/>
  <c r="Y59" i="55"/>
  <c r="X59" i="55"/>
  <c r="T59" i="55"/>
  <c r="S59" i="55"/>
  <c r="AC58" i="55"/>
  <c r="AB58" i="55"/>
  <c r="Y58" i="55"/>
  <c r="X58" i="55"/>
  <c r="V58" i="55"/>
  <c r="U58" i="55"/>
  <c r="T58" i="55"/>
  <c r="S58" i="55"/>
  <c r="AC57" i="55"/>
  <c r="AB57" i="55"/>
  <c r="AA57" i="55"/>
  <c r="Y57" i="55"/>
  <c r="X57" i="55"/>
  <c r="V57" i="55"/>
  <c r="U57" i="55"/>
  <c r="T57" i="55"/>
  <c r="S57" i="55"/>
  <c r="AC56" i="55"/>
  <c r="AB56" i="55"/>
  <c r="T56" i="55"/>
  <c r="AC55" i="55"/>
  <c r="AB55" i="55"/>
  <c r="Y55" i="55"/>
  <c r="T55" i="55"/>
  <c r="S55" i="55"/>
  <c r="AC54" i="55"/>
  <c r="AB54" i="55"/>
  <c r="AA54" i="55"/>
  <c r="Z54" i="55"/>
  <c r="Y54" i="55"/>
  <c r="X54" i="55"/>
  <c r="V54" i="55"/>
  <c r="U54" i="55"/>
  <c r="T54" i="55"/>
  <c r="S54" i="55"/>
  <c r="AC53" i="55"/>
  <c r="AB53" i="55"/>
  <c r="Y53" i="55"/>
  <c r="X53" i="55"/>
  <c r="U53" i="55"/>
  <c r="T53" i="55"/>
  <c r="S53" i="55"/>
  <c r="AC52" i="55"/>
  <c r="AB52" i="55"/>
  <c r="Y52" i="55"/>
  <c r="X52" i="55"/>
  <c r="T52" i="55"/>
  <c r="S52" i="55"/>
  <c r="AC51" i="55"/>
  <c r="AB51" i="55"/>
  <c r="AC50" i="55"/>
  <c r="AB50" i="55"/>
  <c r="Y50" i="55"/>
  <c r="T50" i="55"/>
  <c r="AC45" i="55"/>
  <c r="AB45" i="55"/>
  <c r="AA45" i="55"/>
  <c r="Z45" i="55"/>
  <c r="Y45" i="55"/>
  <c r="X45" i="55"/>
  <c r="V45" i="55"/>
  <c r="U45" i="55"/>
  <c r="T45" i="55"/>
  <c r="Y44" i="55"/>
  <c r="X44" i="55"/>
  <c r="T44" i="55"/>
  <c r="Y43" i="55"/>
  <c r="X43" i="55"/>
  <c r="T43" i="55"/>
  <c r="AC42" i="55"/>
  <c r="AB42" i="55"/>
  <c r="Y42" i="55"/>
  <c r="X42" i="55"/>
  <c r="V42" i="55"/>
  <c r="U42" i="55"/>
  <c r="T42" i="55"/>
  <c r="AC41" i="55"/>
  <c r="AB41" i="55"/>
  <c r="AA41" i="55"/>
  <c r="Y41" i="55"/>
  <c r="X41" i="55"/>
  <c r="V41" i="55"/>
  <c r="U41" i="55"/>
  <c r="T41" i="55"/>
  <c r="AC40" i="55"/>
  <c r="AB40" i="55"/>
  <c r="T40" i="55"/>
  <c r="AC39" i="55"/>
  <c r="AB39" i="55"/>
  <c r="Y39" i="55"/>
  <c r="T39" i="55"/>
  <c r="AC38" i="55"/>
  <c r="AB38" i="55"/>
  <c r="AA38" i="55"/>
  <c r="Z38" i="55"/>
  <c r="Y38" i="55"/>
  <c r="X38" i="55"/>
  <c r="V38" i="55"/>
  <c r="U38" i="55"/>
  <c r="T38" i="55"/>
  <c r="AC37" i="55"/>
  <c r="AB37" i="55"/>
  <c r="Y37" i="55"/>
  <c r="X37" i="55"/>
  <c r="U37" i="55"/>
  <c r="T37" i="55"/>
  <c r="AC36" i="55"/>
  <c r="AB36" i="55"/>
  <c r="Y36" i="55"/>
  <c r="X36" i="55"/>
  <c r="T36" i="55"/>
  <c r="AC35" i="55"/>
  <c r="AB35" i="55"/>
  <c r="AC34" i="55"/>
  <c r="AB34" i="55"/>
  <c r="Y34" i="55"/>
  <c r="T34" i="55"/>
  <c r="S45" i="55"/>
  <c r="S44" i="55"/>
  <c r="S43" i="55"/>
  <c r="S42" i="55"/>
  <c r="S41" i="55"/>
  <c r="S39" i="55"/>
  <c r="S38" i="55"/>
  <c r="S37" i="55"/>
  <c r="S36" i="55"/>
  <c r="N45" i="55"/>
  <c r="AD45" i="55" s="1"/>
  <c r="M45" i="55"/>
  <c r="L45" i="55"/>
  <c r="N44" i="55"/>
  <c r="AD44" i="55" s="1"/>
  <c r="M44" i="55"/>
  <c r="AC44" i="55" s="1"/>
  <c r="L44" i="55"/>
  <c r="AB44" i="55" s="1"/>
  <c r="N43" i="55"/>
  <c r="AD43" i="55" s="1"/>
  <c r="M43" i="55"/>
  <c r="AC43" i="55" s="1"/>
  <c r="L43" i="55"/>
  <c r="AB43" i="55" s="1"/>
  <c r="N42" i="55"/>
  <c r="AD42" i="55" s="1"/>
  <c r="M42" i="55"/>
  <c r="L42" i="55"/>
  <c r="N41" i="55"/>
  <c r="AD41" i="55" s="1"/>
  <c r="M41" i="55"/>
  <c r="L41" i="55"/>
  <c r="N40" i="55"/>
  <c r="AD40" i="55" s="1"/>
  <c r="M40" i="55"/>
  <c r="L40" i="55"/>
  <c r="N39" i="55"/>
  <c r="AD39" i="55" s="1"/>
  <c r="M39" i="55"/>
  <c r="L39" i="55"/>
  <c r="N38" i="55"/>
  <c r="AD38" i="55" s="1"/>
  <c r="M38" i="55"/>
  <c r="L38" i="55"/>
  <c r="N37" i="55"/>
  <c r="AD37" i="55" s="1"/>
  <c r="M37" i="55"/>
  <c r="L37" i="55"/>
  <c r="N36" i="55"/>
  <c r="AD36" i="55" s="1"/>
  <c r="M36" i="55"/>
  <c r="L36" i="55"/>
  <c r="N35" i="55"/>
  <c r="AD35" i="55" s="1"/>
  <c r="M35" i="55"/>
  <c r="L35" i="55"/>
  <c r="N34" i="55"/>
  <c r="AD34" i="55" s="1"/>
  <c r="M34" i="55"/>
  <c r="L34" i="55"/>
  <c r="K45" i="55"/>
  <c r="J45" i="55"/>
  <c r="I45" i="55"/>
  <c r="H45" i="55"/>
  <c r="G45" i="55"/>
  <c r="W45" i="55" s="1"/>
  <c r="F45" i="55"/>
  <c r="E45" i="55"/>
  <c r="D45" i="55"/>
  <c r="K44" i="55"/>
  <c r="AA44" i="55" s="1"/>
  <c r="J44" i="55"/>
  <c r="Z44" i="55" s="1"/>
  <c r="I44" i="55"/>
  <c r="H44" i="55"/>
  <c r="G44" i="55"/>
  <c r="W44" i="55" s="1"/>
  <c r="F44" i="55"/>
  <c r="V44" i="55" s="1"/>
  <c r="E44" i="55"/>
  <c r="U44" i="55" s="1"/>
  <c r="D44" i="55"/>
  <c r="K43" i="55"/>
  <c r="AA43" i="55" s="1"/>
  <c r="J43" i="55"/>
  <c r="Z43" i="55" s="1"/>
  <c r="I43" i="55"/>
  <c r="H43" i="55"/>
  <c r="G43" i="55"/>
  <c r="W43" i="55" s="1"/>
  <c r="F43" i="55"/>
  <c r="V43" i="55" s="1"/>
  <c r="E43" i="55"/>
  <c r="U43" i="55" s="1"/>
  <c r="D43" i="55"/>
  <c r="K42" i="55"/>
  <c r="AA42" i="55" s="1"/>
  <c r="J42" i="55"/>
  <c r="Z42" i="55" s="1"/>
  <c r="I42" i="55"/>
  <c r="H42" i="55"/>
  <c r="G42" i="55"/>
  <c r="W42" i="55" s="1"/>
  <c r="F42" i="55"/>
  <c r="E42" i="55"/>
  <c r="D42" i="55"/>
  <c r="K41" i="55"/>
  <c r="J41" i="55"/>
  <c r="Z41" i="55" s="1"/>
  <c r="I41" i="55"/>
  <c r="H41" i="55"/>
  <c r="G41" i="55"/>
  <c r="W41" i="55" s="1"/>
  <c r="F41" i="55"/>
  <c r="E41" i="55"/>
  <c r="D41" i="55"/>
  <c r="K40" i="55"/>
  <c r="AA40" i="55" s="1"/>
  <c r="J40" i="55"/>
  <c r="Z40" i="55" s="1"/>
  <c r="I40" i="55"/>
  <c r="Y40" i="55" s="1"/>
  <c r="H40" i="55"/>
  <c r="X40" i="55" s="1"/>
  <c r="G40" i="55"/>
  <c r="W40" i="55" s="1"/>
  <c r="F40" i="55"/>
  <c r="V40" i="55" s="1"/>
  <c r="E40" i="55"/>
  <c r="U40" i="55" s="1"/>
  <c r="D40" i="55"/>
  <c r="K39" i="55"/>
  <c r="AA39" i="55" s="1"/>
  <c r="J39" i="55"/>
  <c r="Z39" i="55" s="1"/>
  <c r="I39" i="55"/>
  <c r="H39" i="55"/>
  <c r="X39" i="55" s="1"/>
  <c r="G39" i="55"/>
  <c r="W39" i="55" s="1"/>
  <c r="F39" i="55"/>
  <c r="V39" i="55" s="1"/>
  <c r="E39" i="55"/>
  <c r="U39" i="55" s="1"/>
  <c r="D39" i="55"/>
  <c r="K38" i="55"/>
  <c r="J38" i="55"/>
  <c r="I38" i="55"/>
  <c r="H38" i="55"/>
  <c r="G38" i="55"/>
  <c r="W38" i="55" s="1"/>
  <c r="F38" i="55"/>
  <c r="E38" i="55"/>
  <c r="D38" i="55"/>
  <c r="K37" i="55"/>
  <c r="AA37" i="55" s="1"/>
  <c r="J37" i="55"/>
  <c r="Z37" i="55" s="1"/>
  <c r="I37" i="55"/>
  <c r="H37" i="55"/>
  <c r="G37" i="55"/>
  <c r="W37" i="55" s="1"/>
  <c r="F37" i="55"/>
  <c r="V37" i="55" s="1"/>
  <c r="E37" i="55"/>
  <c r="D37" i="55"/>
  <c r="K36" i="55"/>
  <c r="AA36" i="55" s="1"/>
  <c r="J36" i="55"/>
  <c r="Z36" i="55" s="1"/>
  <c r="I36" i="55"/>
  <c r="H36" i="55"/>
  <c r="G36" i="55"/>
  <c r="W36" i="55" s="1"/>
  <c r="F36" i="55"/>
  <c r="V36" i="55" s="1"/>
  <c r="E36" i="55"/>
  <c r="U36" i="55" s="1"/>
  <c r="D36" i="55"/>
  <c r="K35" i="55"/>
  <c r="AA35" i="55" s="1"/>
  <c r="J35" i="55"/>
  <c r="Z35" i="55" s="1"/>
  <c r="I35" i="55"/>
  <c r="Y35" i="55" s="1"/>
  <c r="H35" i="55"/>
  <c r="X35" i="55" s="1"/>
  <c r="G35" i="55"/>
  <c r="W35" i="55" s="1"/>
  <c r="F35" i="55"/>
  <c r="V35" i="55" s="1"/>
  <c r="E35" i="55"/>
  <c r="U35" i="55" s="1"/>
  <c r="D35" i="55"/>
  <c r="T35" i="55" s="1"/>
  <c r="K34" i="55"/>
  <c r="AA34" i="55" s="1"/>
  <c r="J34" i="55"/>
  <c r="Z34" i="55" s="1"/>
  <c r="I34" i="55"/>
  <c r="H34" i="55"/>
  <c r="X34" i="55" s="1"/>
  <c r="G34" i="55"/>
  <c r="W34" i="55" s="1"/>
  <c r="F34" i="55"/>
  <c r="V34" i="55" s="1"/>
  <c r="E34" i="55"/>
  <c r="U34" i="55" s="1"/>
  <c r="D34" i="55"/>
  <c r="C45" i="55"/>
  <c r="C44" i="55"/>
  <c r="C43" i="55"/>
  <c r="C42" i="55"/>
  <c r="C41" i="55"/>
  <c r="C40" i="55"/>
  <c r="S40" i="55" s="1"/>
  <c r="C39" i="55"/>
  <c r="C38" i="55"/>
  <c r="C37" i="55"/>
  <c r="C36" i="55"/>
  <c r="C35" i="55"/>
  <c r="S35" i="55" s="1"/>
  <c r="C34" i="55"/>
  <c r="S34" i="55" s="1"/>
  <c r="AV121" i="53"/>
  <c r="AU121" i="53"/>
  <c r="AT121" i="53"/>
  <c r="AS121" i="53"/>
  <c r="AR121" i="53"/>
  <c r="AQ121" i="53"/>
  <c r="AP121" i="53"/>
  <c r="AO121" i="53"/>
  <c r="AN121" i="53"/>
  <c r="AM121" i="53"/>
  <c r="AL121" i="53"/>
  <c r="AV120" i="53"/>
  <c r="AU120" i="53"/>
  <c r="AT120" i="53"/>
  <c r="AS120" i="53"/>
  <c r="AR120" i="53"/>
  <c r="AQ120" i="53"/>
  <c r="AP120" i="53"/>
  <c r="AO120" i="53"/>
  <c r="AN120" i="53"/>
  <c r="AM120" i="53"/>
  <c r="AL120" i="53"/>
  <c r="AV119" i="53"/>
  <c r="AU119" i="53"/>
  <c r="AT119" i="53"/>
  <c r="AS119" i="53"/>
  <c r="AR119" i="53"/>
  <c r="AQ119" i="53"/>
  <c r="AP119" i="53"/>
  <c r="AO119" i="53"/>
  <c r="AN119" i="53"/>
  <c r="AM119" i="53"/>
  <c r="AL119" i="53"/>
  <c r="AV118" i="53"/>
  <c r="AU118" i="53"/>
  <c r="AT118" i="53"/>
  <c r="AS118" i="53"/>
  <c r="AR118" i="53"/>
  <c r="AQ118" i="53"/>
  <c r="AP118" i="53"/>
  <c r="AO118" i="53"/>
  <c r="AN118" i="53"/>
  <c r="AM118" i="53"/>
  <c r="AL118" i="53"/>
  <c r="AV117" i="53"/>
  <c r="AU117" i="53"/>
  <c r="AT117" i="53"/>
  <c r="AS117" i="53"/>
  <c r="AR117" i="53"/>
  <c r="AQ117" i="53"/>
  <c r="AP117" i="53"/>
  <c r="AO117" i="53"/>
  <c r="AN117" i="53"/>
  <c r="AM117" i="53"/>
  <c r="AL117" i="53"/>
  <c r="AV116" i="53"/>
  <c r="AU116" i="53"/>
  <c r="AT116" i="53"/>
  <c r="AS116" i="53"/>
  <c r="AR116" i="53"/>
  <c r="AQ116" i="53"/>
  <c r="AP116" i="53"/>
  <c r="AO116" i="53"/>
  <c r="AN116" i="53"/>
  <c r="AM116" i="53"/>
  <c r="AL116" i="53"/>
  <c r="AV115" i="53"/>
  <c r="AU115" i="53"/>
  <c r="AT115" i="53"/>
  <c r="AS115" i="53"/>
  <c r="AR115" i="53"/>
  <c r="AQ115" i="53"/>
  <c r="AP115" i="53"/>
  <c r="AO115" i="53"/>
  <c r="AN115" i="53"/>
  <c r="AM115" i="53"/>
  <c r="AL115" i="53"/>
  <c r="AV114" i="53"/>
  <c r="AU114" i="53"/>
  <c r="AT114" i="53"/>
  <c r="AS114" i="53"/>
  <c r="AR114" i="53"/>
  <c r="AQ114" i="53"/>
  <c r="AP114" i="53"/>
  <c r="AO114" i="53"/>
  <c r="AN114" i="53"/>
  <c r="AM114" i="53"/>
  <c r="AL114" i="53"/>
  <c r="AV113" i="53"/>
  <c r="AU113" i="53"/>
  <c r="AT113" i="53"/>
  <c r="AS113" i="53"/>
  <c r="AR113" i="53"/>
  <c r="AQ113" i="53"/>
  <c r="AP113" i="53"/>
  <c r="AO113" i="53"/>
  <c r="AN113" i="53"/>
  <c r="AM113" i="53"/>
  <c r="AL113" i="53"/>
  <c r="AV112" i="53"/>
  <c r="AU112" i="53"/>
  <c r="AT112" i="53"/>
  <c r="AS112" i="53"/>
  <c r="AR112" i="53"/>
  <c r="AQ112" i="53"/>
  <c r="AP112" i="53"/>
  <c r="AO112" i="53"/>
  <c r="AN112" i="53"/>
  <c r="AM112" i="53"/>
  <c r="AL112" i="53"/>
  <c r="AV111" i="53"/>
  <c r="AU111" i="53"/>
  <c r="AT111" i="53"/>
  <c r="AS111" i="53"/>
  <c r="AR111" i="53"/>
  <c r="AQ111" i="53"/>
  <c r="AP111" i="53"/>
  <c r="AO111" i="53"/>
  <c r="AN111" i="53"/>
  <c r="AM111" i="53"/>
  <c r="AL111" i="53"/>
  <c r="AV110" i="53"/>
  <c r="AU110" i="53"/>
  <c r="AT110" i="53"/>
  <c r="AR110" i="53"/>
  <c r="AQ110" i="53"/>
  <c r="AP110" i="53"/>
  <c r="AO110" i="53"/>
  <c r="AN110" i="53"/>
  <c r="AM110" i="53"/>
  <c r="AL110" i="53"/>
  <c r="Y110" i="53"/>
  <c r="X110" i="53"/>
  <c r="W110" i="53"/>
  <c r="V110" i="53"/>
  <c r="U110" i="53"/>
  <c r="T110" i="53"/>
  <c r="S110" i="53"/>
  <c r="R110" i="53"/>
  <c r="Q110" i="53"/>
  <c r="O110" i="53"/>
  <c r="M110" i="53"/>
  <c r="M111" i="53" s="1"/>
  <c r="Y112" i="53" s="1"/>
  <c r="L110" i="53"/>
  <c r="X111" i="53" s="1"/>
  <c r="K110" i="53"/>
  <c r="W111" i="53" s="1"/>
  <c r="J110" i="53"/>
  <c r="V111" i="53" s="1"/>
  <c r="I110" i="53"/>
  <c r="I111" i="53" s="1"/>
  <c r="H110" i="53"/>
  <c r="T111" i="53" s="1"/>
  <c r="G110" i="53"/>
  <c r="S111" i="53" s="1"/>
  <c r="F110" i="53"/>
  <c r="R111" i="53" s="1"/>
  <c r="E110" i="53"/>
  <c r="E111" i="53" s="1"/>
  <c r="Q112" i="53" s="1"/>
  <c r="D110" i="53"/>
  <c r="P111" i="53" s="1"/>
  <c r="C110" i="53"/>
  <c r="O111" i="53" s="1"/>
  <c r="C35" i="53"/>
  <c r="Z19" i="53"/>
  <c r="Y19" i="53"/>
  <c r="X19" i="53"/>
  <c r="W19" i="53"/>
  <c r="V19" i="53"/>
  <c r="U19" i="53"/>
  <c r="T19" i="53"/>
  <c r="S19" i="53"/>
  <c r="R19" i="53"/>
  <c r="Q19" i="53"/>
  <c r="O19" i="53"/>
  <c r="Z18" i="53"/>
  <c r="Y18" i="53"/>
  <c r="X18" i="53"/>
  <c r="W18" i="53"/>
  <c r="V18" i="53"/>
  <c r="U18" i="53"/>
  <c r="T18" i="53"/>
  <c r="S18" i="53"/>
  <c r="R18" i="53"/>
  <c r="Q18" i="53"/>
  <c r="O18" i="53"/>
  <c r="Z17" i="53"/>
  <c r="Y17" i="53"/>
  <c r="X17" i="53"/>
  <c r="W17" i="53"/>
  <c r="V17" i="53"/>
  <c r="U17" i="53"/>
  <c r="T17" i="53"/>
  <c r="S17" i="53"/>
  <c r="R17" i="53"/>
  <c r="Q17" i="53"/>
  <c r="O17" i="53"/>
  <c r="Z16" i="53"/>
  <c r="Y16" i="53"/>
  <c r="X16" i="53"/>
  <c r="W16" i="53"/>
  <c r="V16" i="53"/>
  <c r="U16" i="53"/>
  <c r="T16" i="53"/>
  <c r="S16" i="53"/>
  <c r="R16" i="53"/>
  <c r="Q16" i="53"/>
  <c r="O16" i="53"/>
  <c r="Z15" i="53"/>
  <c r="Y15" i="53"/>
  <c r="X15" i="53"/>
  <c r="W15" i="53"/>
  <c r="V15" i="53"/>
  <c r="U15" i="53"/>
  <c r="T15" i="53"/>
  <c r="S15" i="53"/>
  <c r="R15" i="53"/>
  <c r="Q15" i="53"/>
  <c r="O15" i="53"/>
  <c r="Z14" i="53"/>
  <c r="Y14" i="53"/>
  <c r="X14" i="53"/>
  <c r="W14" i="53"/>
  <c r="V14" i="53"/>
  <c r="U14" i="53"/>
  <c r="T14" i="53"/>
  <c r="S14" i="53"/>
  <c r="R14" i="53"/>
  <c r="Q14" i="53"/>
  <c r="O14" i="53"/>
  <c r="Z13" i="53"/>
  <c r="Y13" i="53"/>
  <c r="X13" i="53"/>
  <c r="W13" i="53"/>
  <c r="V13" i="53"/>
  <c r="U13" i="53"/>
  <c r="T13" i="53"/>
  <c r="S13" i="53"/>
  <c r="R13" i="53"/>
  <c r="Q13" i="53"/>
  <c r="O13" i="53"/>
  <c r="Z12" i="53"/>
  <c r="Y12" i="53"/>
  <c r="X12" i="53"/>
  <c r="W12" i="53"/>
  <c r="V12" i="53"/>
  <c r="U12" i="53"/>
  <c r="T12" i="53"/>
  <c r="S12" i="53"/>
  <c r="R12" i="53"/>
  <c r="Q12" i="53"/>
  <c r="O12" i="53"/>
  <c r="Z11" i="53"/>
  <c r="Y11" i="53"/>
  <c r="X11" i="53"/>
  <c r="W11" i="53"/>
  <c r="V11" i="53"/>
  <c r="U11" i="53"/>
  <c r="T11" i="53"/>
  <c r="S11" i="53"/>
  <c r="R11" i="53"/>
  <c r="Q11" i="53"/>
  <c r="O11" i="53"/>
  <c r="Z10" i="53"/>
  <c r="Y10" i="53"/>
  <c r="X10" i="53"/>
  <c r="W10" i="53"/>
  <c r="V10" i="53"/>
  <c r="U10" i="53"/>
  <c r="T10" i="53"/>
  <c r="S10" i="53"/>
  <c r="R10" i="53"/>
  <c r="Q10" i="53"/>
  <c r="O10" i="53"/>
  <c r="Z9" i="53"/>
  <c r="Y9" i="53"/>
  <c r="X9" i="53"/>
  <c r="W9" i="53"/>
  <c r="V9" i="53"/>
  <c r="U9" i="53"/>
  <c r="T9" i="53"/>
  <c r="S9" i="53"/>
  <c r="R9" i="53"/>
  <c r="Q9" i="53"/>
  <c r="O9" i="53"/>
  <c r="Z8" i="53"/>
  <c r="Y8" i="53"/>
  <c r="X8" i="53"/>
  <c r="W8" i="53"/>
  <c r="V8" i="53"/>
  <c r="U8" i="53"/>
  <c r="T8" i="53"/>
  <c r="S8" i="53"/>
  <c r="R8" i="53"/>
  <c r="Q8" i="53"/>
  <c r="O8" i="53"/>
  <c r="M8" i="52"/>
  <c r="M9" i="52" s="1"/>
  <c r="M10" i="52" s="1"/>
  <c r="M11" i="52" s="1"/>
  <c r="M12" i="52" s="1"/>
  <c r="M13" i="52" s="1"/>
  <c r="M14" i="52" s="1"/>
  <c r="M15" i="52" s="1"/>
  <c r="M16" i="52" s="1"/>
  <c r="M17" i="52" s="1"/>
  <c r="M18" i="52" s="1"/>
  <c r="M19" i="52" s="1"/>
  <c r="L8" i="52"/>
  <c r="L9" i="52" s="1"/>
  <c r="L10" i="52" s="1"/>
  <c r="L11" i="52" s="1"/>
  <c r="L12" i="52" s="1"/>
  <c r="L13" i="52" s="1"/>
  <c r="L14" i="52" s="1"/>
  <c r="L15" i="52" s="1"/>
  <c r="L16" i="52" s="1"/>
  <c r="L17" i="52" s="1"/>
  <c r="L18" i="52" s="1"/>
  <c r="L19" i="52" s="1"/>
  <c r="K8" i="52"/>
  <c r="K9" i="52" s="1"/>
  <c r="K10" i="52" s="1"/>
  <c r="K11" i="52" s="1"/>
  <c r="K12" i="52" s="1"/>
  <c r="K13" i="52" s="1"/>
  <c r="K14" i="52" s="1"/>
  <c r="K15" i="52" s="1"/>
  <c r="K16" i="52" s="1"/>
  <c r="K17" i="52" s="1"/>
  <c r="K18" i="52" s="1"/>
  <c r="K19" i="52" s="1"/>
  <c r="J8" i="52"/>
  <c r="J9" i="52" s="1"/>
  <c r="J10" i="52" s="1"/>
  <c r="J11" i="52" s="1"/>
  <c r="J12" i="52" s="1"/>
  <c r="J13" i="52" s="1"/>
  <c r="J14" i="52" s="1"/>
  <c r="J15" i="52" s="1"/>
  <c r="J16" i="52" s="1"/>
  <c r="J17" i="52" s="1"/>
  <c r="J18" i="52" s="1"/>
  <c r="J19" i="52" s="1"/>
  <c r="I8" i="52"/>
  <c r="I9" i="52" s="1"/>
  <c r="I10" i="52" s="1"/>
  <c r="I11" i="52" s="1"/>
  <c r="I12" i="52" s="1"/>
  <c r="I13" i="52" s="1"/>
  <c r="I14" i="52" s="1"/>
  <c r="I15" i="52" s="1"/>
  <c r="I16" i="52" s="1"/>
  <c r="I17" i="52" s="1"/>
  <c r="I18" i="52" s="1"/>
  <c r="I19" i="52" s="1"/>
  <c r="H8" i="52"/>
  <c r="H9" i="52" s="1"/>
  <c r="H10" i="52" s="1"/>
  <c r="H11" i="52" s="1"/>
  <c r="H12" i="52" s="1"/>
  <c r="H13" i="52" s="1"/>
  <c r="H14" i="52" s="1"/>
  <c r="H15" i="52" s="1"/>
  <c r="H16" i="52" s="1"/>
  <c r="H17" i="52" s="1"/>
  <c r="H18" i="52" s="1"/>
  <c r="H19" i="52" s="1"/>
  <c r="G8" i="52"/>
  <c r="G9" i="52" s="1"/>
  <c r="G10" i="52" s="1"/>
  <c r="G11" i="52" s="1"/>
  <c r="G12" i="52" s="1"/>
  <c r="G13" i="52" s="1"/>
  <c r="G14" i="52" s="1"/>
  <c r="G15" i="52" s="1"/>
  <c r="G16" i="52" s="1"/>
  <c r="G17" i="52" s="1"/>
  <c r="G18" i="52" s="1"/>
  <c r="G19" i="52" s="1"/>
  <c r="F8" i="52"/>
  <c r="F9" i="52" s="1"/>
  <c r="F10" i="52" s="1"/>
  <c r="F11" i="52" s="1"/>
  <c r="F12" i="52" s="1"/>
  <c r="F13" i="52" s="1"/>
  <c r="F14" i="52" s="1"/>
  <c r="F15" i="52" s="1"/>
  <c r="F16" i="52" s="1"/>
  <c r="F17" i="52" s="1"/>
  <c r="F18" i="52" s="1"/>
  <c r="F19" i="52" s="1"/>
  <c r="E8" i="52"/>
  <c r="E9" i="52" s="1"/>
  <c r="E10" i="52" s="1"/>
  <c r="E11" i="52" s="1"/>
  <c r="E12" i="52" s="1"/>
  <c r="E13" i="52" s="1"/>
  <c r="E14" i="52" s="1"/>
  <c r="E15" i="52" s="1"/>
  <c r="E16" i="52" s="1"/>
  <c r="E17" i="52" s="1"/>
  <c r="E18" i="52" s="1"/>
  <c r="E19" i="52" s="1"/>
  <c r="D8" i="52"/>
  <c r="D9" i="52" s="1"/>
  <c r="D10" i="52" s="1"/>
  <c r="D11" i="52" s="1"/>
  <c r="D12" i="52" s="1"/>
  <c r="D13" i="52" s="1"/>
  <c r="D14" i="52" s="1"/>
  <c r="D15" i="52" s="1"/>
  <c r="D16" i="52" s="1"/>
  <c r="D17" i="52" s="1"/>
  <c r="D18" i="52" s="1"/>
  <c r="D19" i="52" s="1"/>
  <c r="C8" i="52"/>
  <c r="C9" i="52" s="1"/>
  <c r="N9" i="52" l="1"/>
  <c r="I22" i="62"/>
  <c r="M22" i="62" s="1"/>
  <c r="F57" i="60" s="1"/>
  <c r="J111" i="53"/>
  <c r="J112" i="53" s="1"/>
  <c r="V113" i="53" s="1"/>
  <c r="K111" i="53"/>
  <c r="K112" i="53" s="1"/>
  <c r="C111" i="53"/>
  <c r="C112" i="53" s="1"/>
  <c r="C113" i="53" s="1"/>
  <c r="C114" i="53" s="1"/>
  <c r="C115" i="53" s="1"/>
  <c r="C116" i="53" s="1"/>
  <c r="C117" i="53" s="1"/>
  <c r="C118" i="53" s="1"/>
  <c r="C119" i="53" s="1"/>
  <c r="C120" i="53" s="1"/>
  <c r="F111" i="53"/>
  <c r="F112" i="53" s="1"/>
  <c r="F113" i="53" s="1"/>
  <c r="E112" i="53"/>
  <c r="E113" i="53" s="1"/>
  <c r="G111" i="53"/>
  <c r="G112" i="53" s="1"/>
  <c r="M112" i="53"/>
  <c r="Q111" i="53"/>
  <c r="V112" i="53"/>
  <c r="U112" i="53"/>
  <c r="I112" i="53"/>
  <c r="AX110" i="53"/>
  <c r="U111" i="53"/>
  <c r="Y111" i="53"/>
  <c r="D111" i="53"/>
  <c r="H111" i="53"/>
  <c r="L111" i="53"/>
  <c r="C10" i="52"/>
  <c r="N8" i="52"/>
  <c r="J113" i="53" l="1"/>
  <c r="V114" i="53" s="1"/>
  <c r="W112" i="53"/>
  <c r="I23" i="62"/>
  <c r="M23" i="62" s="1"/>
  <c r="F58" i="60" s="1"/>
  <c r="O114" i="53"/>
  <c r="O112" i="53"/>
  <c r="O119" i="53"/>
  <c r="O118" i="53"/>
  <c r="O115" i="53"/>
  <c r="O117" i="53"/>
  <c r="R113" i="53"/>
  <c r="O120" i="53"/>
  <c r="O116" i="53"/>
  <c r="R112" i="53"/>
  <c r="Q113" i="53"/>
  <c r="C121" i="53"/>
  <c r="O121" i="53"/>
  <c r="S112" i="53"/>
  <c r="AX111" i="53"/>
  <c r="O113" i="53"/>
  <c r="K113" i="53"/>
  <c r="W113" i="53"/>
  <c r="G113" i="53"/>
  <c r="S113" i="53"/>
  <c r="L112" i="53"/>
  <c r="X112" i="53"/>
  <c r="J114" i="53"/>
  <c r="H112" i="53"/>
  <c r="T112" i="53"/>
  <c r="M113" i="53"/>
  <c r="Y113" i="53"/>
  <c r="F114" i="53"/>
  <c r="R114" i="53"/>
  <c r="E114" i="53"/>
  <c r="Q114" i="53"/>
  <c r="D112" i="53"/>
  <c r="P112" i="53"/>
  <c r="I113" i="53"/>
  <c r="U113" i="53"/>
  <c r="N10" i="52"/>
  <c r="C11" i="52"/>
  <c r="P8" i="53"/>
  <c r="AA8" i="53" s="1"/>
  <c r="I24" i="62" l="1"/>
  <c r="M24" i="62" s="1"/>
  <c r="F59" i="60" s="1"/>
  <c r="AX112" i="53"/>
  <c r="K114" i="53"/>
  <c r="W114" i="53"/>
  <c r="G114" i="53"/>
  <c r="S114" i="53"/>
  <c r="D113" i="53"/>
  <c r="P113" i="53"/>
  <c r="M114" i="53"/>
  <c r="Y114" i="53"/>
  <c r="J115" i="53"/>
  <c r="V115" i="53"/>
  <c r="I114" i="53"/>
  <c r="U114" i="53"/>
  <c r="E115" i="53"/>
  <c r="Q115" i="53"/>
  <c r="F115" i="53"/>
  <c r="R115" i="53"/>
  <c r="H113" i="53"/>
  <c r="T113" i="53"/>
  <c r="L113" i="53"/>
  <c r="X113" i="53"/>
  <c r="N11" i="52"/>
  <c r="C12" i="52"/>
  <c r="I25" i="62" l="1"/>
  <c r="M25" i="62" s="1"/>
  <c r="F60" i="60" s="1"/>
  <c r="K115" i="53"/>
  <c r="W115" i="53"/>
  <c r="G115" i="53"/>
  <c r="S115" i="53"/>
  <c r="H114" i="53"/>
  <c r="T114" i="53"/>
  <c r="J116" i="53"/>
  <c r="V116" i="53"/>
  <c r="L114" i="53"/>
  <c r="X114" i="53"/>
  <c r="M115" i="53"/>
  <c r="Y115" i="53"/>
  <c r="F116" i="53"/>
  <c r="R116" i="53"/>
  <c r="I115" i="53"/>
  <c r="U115" i="53"/>
  <c r="AX113" i="53"/>
  <c r="E116" i="53"/>
  <c r="Q116" i="53"/>
  <c r="D114" i="53"/>
  <c r="P114" i="53"/>
  <c r="N12" i="52"/>
  <c r="C13" i="52"/>
  <c r="I27" i="62" l="1"/>
  <c r="M27" i="62" s="1"/>
  <c r="F62" i="60" s="1"/>
  <c r="I26" i="62"/>
  <c r="M26" i="62" s="1"/>
  <c r="F61" i="60" s="1"/>
  <c r="K116" i="53"/>
  <c r="W116" i="53"/>
  <c r="AX114" i="53"/>
  <c r="G116" i="53"/>
  <c r="S116" i="53"/>
  <c r="D115" i="53"/>
  <c r="P115" i="53"/>
  <c r="I116" i="53"/>
  <c r="U116" i="53"/>
  <c r="M116" i="53"/>
  <c r="Y116" i="53"/>
  <c r="J117" i="53"/>
  <c r="V117" i="53"/>
  <c r="P9" i="53"/>
  <c r="AA9" i="53" s="1"/>
  <c r="E117" i="53"/>
  <c r="Q117" i="53"/>
  <c r="F117" i="53"/>
  <c r="R117" i="53"/>
  <c r="L115" i="53"/>
  <c r="X115" i="53"/>
  <c r="H115" i="53"/>
  <c r="T115" i="53"/>
  <c r="N13" i="52"/>
  <c r="C14" i="52"/>
  <c r="V89" i="53"/>
  <c r="U89" i="53"/>
  <c r="T89" i="53"/>
  <c r="AB89" i="53" l="1"/>
  <c r="AC89" i="53"/>
  <c r="M28" i="62"/>
  <c r="K117" i="53"/>
  <c r="W117" i="53"/>
  <c r="G117" i="53"/>
  <c r="S117" i="53"/>
  <c r="L116" i="53"/>
  <c r="X116" i="53"/>
  <c r="E118" i="53"/>
  <c r="Q118" i="53"/>
  <c r="J118" i="53"/>
  <c r="V118" i="53"/>
  <c r="I117" i="53"/>
  <c r="U117" i="53"/>
  <c r="AX115" i="53"/>
  <c r="H116" i="53"/>
  <c r="T116" i="53"/>
  <c r="F118" i="53"/>
  <c r="R118" i="53"/>
  <c r="P10" i="53"/>
  <c r="AA10" i="53" s="1"/>
  <c r="M117" i="53"/>
  <c r="Y117" i="53"/>
  <c r="D116" i="53"/>
  <c r="P116" i="53"/>
  <c r="N14" i="52"/>
  <c r="C15" i="52"/>
  <c r="AF89" i="53" l="1"/>
  <c r="K118" i="53"/>
  <c r="W118" i="53"/>
  <c r="AX116" i="53"/>
  <c r="G118" i="53"/>
  <c r="S118" i="53"/>
  <c r="D117" i="53"/>
  <c r="P117" i="53"/>
  <c r="P11" i="53"/>
  <c r="AA11" i="53" s="1"/>
  <c r="H117" i="53"/>
  <c r="T117" i="53"/>
  <c r="I118" i="53"/>
  <c r="U118" i="53"/>
  <c r="E119" i="53"/>
  <c r="Q119" i="53"/>
  <c r="M118" i="53"/>
  <c r="Y118" i="53"/>
  <c r="F119" i="53"/>
  <c r="R119" i="53"/>
  <c r="J119" i="53"/>
  <c r="V119" i="53"/>
  <c r="L117" i="53"/>
  <c r="X117" i="53"/>
  <c r="N15" i="52"/>
  <c r="C16" i="52"/>
  <c r="D34" i="60"/>
  <c r="D49" i="60" s="1"/>
  <c r="D62" i="60" s="1"/>
  <c r="D75" i="60" s="1"/>
  <c r="D88" i="60" s="1"/>
  <c r="D33" i="60"/>
  <c r="D48" i="60" s="1"/>
  <c r="D61" i="60" s="1"/>
  <c r="D74" i="60" s="1"/>
  <c r="D87" i="60" s="1"/>
  <c r="D32" i="60"/>
  <c r="D47" i="60" s="1"/>
  <c r="D60" i="60" s="1"/>
  <c r="D73" i="60" s="1"/>
  <c r="D86" i="60" s="1"/>
  <c r="D31" i="60"/>
  <c r="D46" i="60" s="1"/>
  <c r="D59" i="60" s="1"/>
  <c r="D72" i="60" s="1"/>
  <c r="D85" i="60" s="1"/>
  <c r="D30" i="60"/>
  <c r="D45" i="60" s="1"/>
  <c r="D58" i="60" s="1"/>
  <c r="D71" i="60" s="1"/>
  <c r="D84" i="60" s="1"/>
  <c r="D29" i="60"/>
  <c r="D44" i="60" s="1"/>
  <c r="D57" i="60" s="1"/>
  <c r="D70" i="60" s="1"/>
  <c r="D83" i="60" s="1"/>
  <c r="D28" i="60"/>
  <c r="D43" i="60" s="1"/>
  <c r="D56" i="60" s="1"/>
  <c r="D69" i="60" s="1"/>
  <c r="D82" i="60" s="1"/>
  <c r="D27" i="60"/>
  <c r="D42" i="60" s="1"/>
  <c r="D55" i="60" s="1"/>
  <c r="D68" i="60" s="1"/>
  <c r="D81" i="60" s="1"/>
  <c r="D26" i="60"/>
  <c r="D41" i="60" s="1"/>
  <c r="D54" i="60" s="1"/>
  <c r="D67" i="60" s="1"/>
  <c r="D80" i="60" s="1"/>
  <c r="D25" i="60"/>
  <c r="D40" i="60" s="1"/>
  <c r="D53" i="60" s="1"/>
  <c r="D66" i="60" s="1"/>
  <c r="D79" i="60" s="1"/>
  <c r="D24" i="60"/>
  <c r="D39" i="60" s="1"/>
  <c r="D52" i="60" s="1"/>
  <c r="D65" i="60" s="1"/>
  <c r="D78" i="60" s="1"/>
  <c r="D23" i="60"/>
  <c r="D38" i="60" s="1"/>
  <c r="D51" i="60" s="1"/>
  <c r="D64" i="60" s="1"/>
  <c r="D77" i="60" s="1"/>
  <c r="H2" i="60"/>
  <c r="M21" i="58"/>
  <c r="L21" i="58"/>
  <c r="K21" i="58"/>
  <c r="J21" i="58"/>
  <c r="I21" i="58"/>
  <c r="H21" i="58"/>
  <c r="G21" i="58"/>
  <c r="F21" i="58"/>
  <c r="E21" i="58"/>
  <c r="D21" i="58"/>
  <c r="C21" i="58"/>
  <c r="O20" i="58"/>
  <c r="O19" i="58"/>
  <c r="O18" i="58"/>
  <c r="O17" i="58"/>
  <c r="O16" i="58"/>
  <c r="O15" i="58"/>
  <c r="O14" i="58"/>
  <c r="O13" i="58"/>
  <c r="O12" i="58"/>
  <c r="O11" i="58"/>
  <c r="O10" i="58"/>
  <c r="O9" i="58"/>
  <c r="N37" i="57"/>
  <c r="M37" i="57"/>
  <c r="L37" i="57"/>
  <c r="K37" i="57"/>
  <c r="J37" i="57"/>
  <c r="I37" i="57"/>
  <c r="H37" i="57"/>
  <c r="G37" i="57"/>
  <c r="E37" i="57"/>
  <c r="O36" i="57"/>
  <c r="O35" i="57"/>
  <c r="O34" i="57"/>
  <c r="O33" i="57"/>
  <c r="O32" i="57"/>
  <c r="O31" i="57"/>
  <c r="O30" i="57"/>
  <c r="O29" i="57"/>
  <c r="O27" i="57"/>
  <c r="O26" i="57"/>
  <c r="O19" i="57"/>
  <c r="O18" i="57"/>
  <c r="O15" i="57"/>
  <c r="O14" i="57"/>
  <c r="O13" i="57"/>
  <c r="O10" i="57"/>
  <c r="T26" i="57" s="1"/>
  <c r="M21" i="57"/>
  <c r="K21" i="57"/>
  <c r="I21" i="57"/>
  <c r="G21" i="57"/>
  <c r="E21" i="57"/>
  <c r="D21" i="57"/>
  <c r="C21" i="57"/>
  <c r="AD27" i="56"/>
  <c r="AD45" i="56" s="1"/>
  <c r="AC27" i="56"/>
  <c r="AB27" i="56"/>
  <c r="AA27" i="56"/>
  <c r="Z27" i="56"/>
  <c r="Y27" i="56"/>
  <c r="X27" i="56"/>
  <c r="W27" i="56"/>
  <c r="W45" i="56" s="1"/>
  <c r="V27" i="56"/>
  <c r="U27" i="56"/>
  <c r="T27" i="56"/>
  <c r="S27" i="56"/>
  <c r="AD26" i="56"/>
  <c r="AD44" i="56" s="1"/>
  <c r="AC26" i="56"/>
  <c r="AC44" i="56" s="1"/>
  <c r="AB26" i="56"/>
  <c r="AB44" i="56" s="1"/>
  <c r="AA26" i="56"/>
  <c r="AA44" i="56" s="1"/>
  <c r="Z26" i="56"/>
  <c r="Z44" i="56" s="1"/>
  <c r="Y26" i="56"/>
  <c r="X26" i="56"/>
  <c r="W26" i="56"/>
  <c r="W44" i="56" s="1"/>
  <c r="V26" i="56"/>
  <c r="V44" i="56" s="1"/>
  <c r="U26" i="56"/>
  <c r="U44" i="56" s="1"/>
  <c r="T26" i="56"/>
  <c r="S26" i="56"/>
  <c r="AD25" i="56"/>
  <c r="AD43" i="56" s="1"/>
  <c r="AC25" i="56"/>
  <c r="AC43" i="56" s="1"/>
  <c r="AB25" i="56"/>
  <c r="AB43" i="56" s="1"/>
  <c r="AA25" i="56"/>
  <c r="AA43" i="56" s="1"/>
  <c r="Z25" i="56"/>
  <c r="Z43" i="56" s="1"/>
  <c r="Y25" i="56"/>
  <c r="X25" i="56"/>
  <c r="W25" i="56"/>
  <c r="W43" i="56" s="1"/>
  <c r="V25" i="56"/>
  <c r="V43" i="56" s="1"/>
  <c r="U25" i="56"/>
  <c r="U43" i="56" s="1"/>
  <c r="T25" i="56"/>
  <c r="S25" i="56"/>
  <c r="AD24" i="56"/>
  <c r="AD42" i="56" s="1"/>
  <c r="AC24" i="56"/>
  <c r="AB24" i="56"/>
  <c r="AA24" i="56"/>
  <c r="AA42" i="56" s="1"/>
  <c r="Z24" i="56"/>
  <c r="Z42" i="56" s="1"/>
  <c r="Y24" i="56"/>
  <c r="X24" i="56"/>
  <c r="W24" i="56"/>
  <c r="W42" i="56" s="1"/>
  <c r="V24" i="56"/>
  <c r="U24" i="56"/>
  <c r="T24" i="56"/>
  <c r="S24" i="56"/>
  <c r="AD23" i="56"/>
  <c r="AD41" i="56" s="1"/>
  <c r="AC23" i="56"/>
  <c r="AB23" i="56"/>
  <c r="AA23" i="56"/>
  <c r="Z23" i="56"/>
  <c r="Z41" i="56" s="1"/>
  <c r="Y23" i="56"/>
  <c r="X23" i="56"/>
  <c r="W23" i="56"/>
  <c r="W41" i="56" s="1"/>
  <c r="V23" i="56"/>
  <c r="U23" i="56"/>
  <c r="T23" i="56"/>
  <c r="S23" i="56"/>
  <c r="AD22" i="56"/>
  <c r="AD40" i="56" s="1"/>
  <c r="AC22" i="56"/>
  <c r="AB22" i="56"/>
  <c r="AA22" i="56"/>
  <c r="AA40" i="56" s="1"/>
  <c r="Z22" i="56"/>
  <c r="Z40" i="56" s="1"/>
  <c r="Y22" i="56"/>
  <c r="Y40" i="56" s="1"/>
  <c r="X22" i="56"/>
  <c r="X40" i="56" s="1"/>
  <c r="W22" i="56"/>
  <c r="W40" i="56" s="1"/>
  <c r="V22" i="56"/>
  <c r="V40" i="56" s="1"/>
  <c r="U22" i="56"/>
  <c r="U40" i="56" s="1"/>
  <c r="T22" i="56"/>
  <c r="S22" i="56"/>
  <c r="S40" i="56" s="1"/>
  <c r="AD21" i="56"/>
  <c r="AD39" i="56" s="1"/>
  <c r="AC21" i="56"/>
  <c r="AB21" i="56"/>
  <c r="AA21" i="56"/>
  <c r="AA39" i="56" s="1"/>
  <c r="Z21" i="56"/>
  <c r="Z39" i="56" s="1"/>
  <c r="Y21" i="56"/>
  <c r="X21" i="56"/>
  <c r="X39" i="56" s="1"/>
  <c r="W21" i="56"/>
  <c r="W39" i="56" s="1"/>
  <c r="V21" i="56"/>
  <c r="V39" i="56" s="1"/>
  <c r="U21" i="56"/>
  <c r="U39" i="56" s="1"/>
  <c r="T21" i="56"/>
  <c r="S21" i="56"/>
  <c r="AD20" i="56"/>
  <c r="AD38" i="56" s="1"/>
  <c r="AC20" i="56"/>
  <c r="AB20" i="56"/>
  <c r="AA20" i="56"/>
  <c r="Z20" i="56"/>
  <c r="Y20" i="56"/>
  <c r="X20" i="56"/>
  <c r="W20" i="56"/>
  <c r="W38" i="56" s="1"/>
  <c r="V20" i="56"/>
  <c r="U20" i="56"/>
  <c r="T20" i="56"/>
  <c r="S20" i="56"/>
  <c r="AD19" i="56"/>
  <c r="AD37" i="56" s="1"/>
  <c r="AC19" i="56"/>
  <c r="AB19" i="56"/>
  <c r="AA19" i="56"/>
  <c r="AA37" i="56" s="1"/>
  <c r="Z19" i="56"/>
  <c r="Z37" i="56" s="1"/>
  <c r="Y19" i="56"/>
  <c r="X19" i="56"/>
  <c r="W19" i="56"/>
  <c r="W37" i="56" s="1"/>
  <c r="V19" i="56"/>
  <c r="V37" i="56" s="1"/>
  <c r="U19" i="56"/>
  <c r="T19" i="56"/>
  <c r="S19" i="56"/>
  <c r="AD18" i="56"/>
  <c r="AD36" i="56" s="1"/>
  <c r="AC18" i="56"/>
  <c r="AB18" i="56"/>
  <c r="AA18" i="56"/>
  <c r="AA36" i="56" s="1"/>
  <c r="Z18" i="56"/>
  <c r="Z36" i="56" s="1"/>
  <c r="Y18" i="56"/>
  <c r="X18" i="56"/>
  <c r="W18" i="56"/>
  <c r="W36" i="56" s="1"/>
  <c r="V18" i="56"/>
  <c r="V36" i="56" s="1"/>
  <c r="U18" i="56"/>
  <c r="U36" i="56" s="1"/>
  <c r="T18" i="56"/>
  <c r="S18" i="56"/>
  <c r="AD17" i="56"/>
  <c r="AD35" i="56" s="1"/>
  <c r="AC17" i="56"/>
  <c r="AB17" i="56"/>
  <c r="AA17" i="56"/>
  <c r="AA35" i="56" s="1"/>
  <c r="Z17" i="56"/>
  <c r="Z35" i="56" s="1"/>
  <c r="Y17" i="56"/>
  <c r="Y35" i="56" s="1"/>
  <c r="X17" i="56"/>
  <c r="X35" i="56" s="1"/>
  <c r="W17" i="56"/>
  <c r="W35" i="56" s="1"/>
  <c r="V17" i="56"/>
  <c r="V35" i="56" s="1"/>
  <c r="U17" i="56"/>
  <c r="U35" i="56" s="1"/>
  <c r="T17" i="56"/>
  <c r="T35" i="56" s="1"/>
  <c r="S17" i="56"/>
  <c r="S35" i="56" s="1"/>
  <c r="AD16" i="56"/>
  <c r="AD34" i="56" s="1"/>
  <c r="AC16" i="56"/>
  <c r="AB16" i="56"/>
  <c r="AA16" i="56"/>
  <c r="AA34" i="56" s="1"/>
  <c r="Z16" i="56"/>
  <c r="Z34" i="56" s="1"/>
  <c r="Y16" i="56"/>
  <c r="X16" i="56"/>
  <c r="X34" i="56" s="1"/>
  <c r="W16" i="56"/>
  <c r="W34" i="56" s="1"/>
  <c r="V16" i="56"/>
  <c r="V34" i="56" s="1"/>
  <c r="U16" i="56"/>
  <c r="U34" i="56" s="1"/>
  <c r="T16" i="56"/>
  <c r="S16" i="56"/>
  <c r="S34" i="56" s="1"/>
  <c r="I46" i="56"/>
  <c r="O45" i="56"/>
  <c r="O44" i="56"/>
  <c r="O42" i="56"/>
  <c r="O41" i="56"/>
  <c r="O40" i="56"/>
  <c r="O37" i="56"/>
  <c r="E46" i="56"/>
  <c r="M46" i="56"/>
  <c r="L46" i="56"/>
  <c r="K46" i="56"/>
  <c r="H46" i="56"/>
  <c r="G46" i="56"/>
  <c r="C46" i="56"/>
  <c r="AE40" i="55"/>
  <c r="AE42" i="55"/>
  <c r="AE38" i="55"/>
  <c r="H46" i="55"/>
  <c r="N46" i="55"/>
  <c r="O36" i="55"/>
  <c r="O38" i="55"/>
  <c r="O42" i="55"/>
  <c r="O44" i="55"/>
  <c r="O45" i="55"/>
  <c r="O39" i="55"/>
  <c r="O37" i="55"/>
  <c r="O43" i="55"/>
  <c r="S36" i="56" l="1"/>
  <c r="S37" i="56"/>
  <c r="S38" i="56"/>
  <c r="AA38" i="56"/>
  <c r="T34" i="56"/>
  <c r="AB34" i="56"/>
  <c r="AB35" i="56"/>
  <c r="T36" i="56"/>
  <c r="X36" i="56"/>
  <c r="AB36" i="56"/>
  <c r="T37" i="56"/>
  <c r="X37" i="56"/>
  <c r="AB37" i="56"/>
  <c r="T38" i="56"/>
  <c r="X38" i="56"/>
  <c r="AB38" i="56"/>
  <c r="T39" i="56"/>
  <c r="AB39" i="56"/>
  <c r="T40" i="56"/>
  <c r="AB40" i="56"/>
  <c r="T41" i="56"/>
  <c r="X41" i="56"/>
  <c r="AB41" i="56"/>
  <c r="T42" i="56"/>
  <c r="X42" i="56"/>
  <c r="AB42" i="56"/>
  <c r="T43" i="56"/>
  <c r="X43" i="56"/>
  <c r="T44" i="56"/>
  <c r="X44" i="56"/>
  <c r="T45" i="56"/>
  <c r="X45" i="56"/>
  <c r="AB45" i="56"/>
  <c r="Y34" i="56"/>
  <c r="AC34" i="56"/>
  <c r="AC35" i="56"/>
  <c r="Y36" i="56"/>
  <c r="AC36" i="56"/>
  <c r="U37" i="56"/>
  <c r="Y37" i="56"/>
  <c r="AC37" i="56"/>
  <c r="U38" i="56"/>
  <c r="Y38" i="56"/>
  <c r="AC38" i="56"/>
  <c r="Y39" i="56"/>
  <c r="AC39" i="56"/>
  <c r="AC40" i="56"/>
  <c r="U41" i="56"/>
  <c r="Y41" i="56"/>
  <c r="AC41" i="56"/>
  <c r="U42" i="56"/>
  <c r="Y42" i="56"/>
  <c r="AC42" i="56"/>
  <c r="Y43" i="56"/>
  <c r="Y44" i="56"/>
  <c r="U45" i="56"/>
  <c r="Y45" i="56"/>
  <c r="AC45" i="56"/>
  <c r="V38" i="56"/>
  <c r="Z38" i="56"/>
  <c r="V41" i="56"/>
  <c r="V42" i="56"/>
  <c r="V45" i="56"/>
  <c r="Z45" i="56"/>
  <c r="S39" i="56"/>
  <c r="S41" i="56"/>
  <c r="AA41" i="56"/>
  <c r="S42" i="56"/>
  <c r="AE42" i="56" s="1"/>
  <c r="S43" i="56"/>
  <c r="S44" i="56"/>
  <c r="AE44" i="56" s="1"/>
  <c r="S45" i="56"/>
  <c r="AA45" i="56"/>
  <c r="E61" i="55"/>
  <c r="I61" i="55"/>
  <c r="M61" i="55"/>
  <c r="C61" i="55"/>
  <c r="F61" i="55"/>
  <c r="J61" i="55"/>
  <c r="G61" i="55"/>
  <c r="D61" i="55"/>
  <c r="H61" i="55"/>
  <c r="L61" i="55"/>
  <c r="K61" i="55"/>
  <c r="C55" i="55"/>
  <c r="G55" i="55"/>
  <c r="K55" i="55"/>
  <c r="I55" i="55"/>
  <c r="D55" i="55"/>
  <c r="H55" i="55"/>
  <c r="L55" i="55"/>
  <c r="M55" i="55"/>
  <c r="F55" i="55"/>
  <c r="V55" i="55" s="1"/>
  <c r="J55" i="55"/>
  <c r="E55" i="55"/>
  <c r="K54" i="56"/>
  <c r="AA54" i="56" s="1"/>
  <c r="G54" i="56"/>
  <c r="W54" i="56" s="1"/>
  <c r="N54" i="56"/>
  <c r="AD54" i="56" s="1"/>
  <c r="J54" i="56"/>
  <c r="Z54" i="56" s="1"/>
  <c r="F54" i="56"/>
  <c r="V54" i="56" s="1"/>
  <c r="M54" i="56"/>
  <c r="AC54" i="56" s="1"/>
  <c r="I54" i="56"/>
  <c r="Y54" i="56" s="1"/>
  <c r="E54" i="56"/>
  <c r="U54" i="56" s="1"/>
  <c r="L54" i="56"/>
  <c r="AB54" i="56" s="1"/>
  <c r="H54" i="56"/>
  <c r="X54" i="56" s="1"/>
  <c r="D54" i="56"/>
  <c r="T54" i="56" s="1"/>
  <c r="C54" i="56"/>
  <c r="S54" i="56" s="1"/>
  <c r="M60" i="56"/>
  <c r="AC60" i="56" s="1"/>
  <c r="I60" i="56"/>
  <c r="Y60" i="56" s="1"/>
  <c r="E60" i="56"/>
  <c r="U60" i="56" s="1"/>
  <c r="L60" i="56"/>
  <c r="AB60" i="56" s="1"/>
  <c r="H60" i="56"/>
  <c r="X60" i="56" s="1"/>
  <c r="D60" i="56"/>
  <c r="T60" i="56" s="1"/>
  <c r="C60" i="56"/>
  <c r="S60" i="56" s="1"/>
  <c r="K60" i="56"/>
  <c r="AA60" i="56" s="1"/>
  <c r="G60" i="56"/>
  <c r="W60" i="56" s="1"/>
  <c r="N60" i="56"/>
  <c r="AD60" i="56" s="1"/>
  <c r="J60" i="56"/>
  <c r="Z60" i="56" s="1"/>
  <c r="F60" i="56"/>
  <c r="V60" i="56" s="1"/>
  <c r="M56" i="56"/>
  <c r="AC56" i="56" s="1"/>
  <c r="I56" i="56"/>
  <c r="Y56" i="56" s="1"/>
  <c r="E56" i="56"/>
  <c r="U56" i="56" s="1"/>
  <c r="L56" i="56"/>
  <c r="AB56" i="56" s="1"/>
  <c r="H56" i="56"/>
  <c r="X56" i="56" s="1"/>
  <c r="D56" i="56"/>
  <c r="T56" i="56" s="1"/>
  <c r="C56" i="56"/>
  <c r="S56" i="56" s="1"/>
  <c r="K56" i="56"/>
  <c r="AA56" i="56" s="1"/>
  <c r="G56" i="56"/>
  <c r="W56" i="56" s="1"/>
  <c r="N56" i="56"/>
  <c r="AD56" i="56" s="1"/>
  <c r="J56" i="56"/>
  <c r="Z56" i="56" s="1"/>
  <c r="F56" i="56"/>
  <c r="V56" i="56" s="1"/>
  <c r="L55" i="56"/>
  <c r="AB55" i="56" s="1"/>
  <c r="H55" i="56"/>
  <c r="X55" i="56" s="1"/>
  <c r="D55" i="56"/>
  <c r="T55" i="56" s="1"/>
  <c r="K55" i="56"/>
  <c r="AA55" i="56" s="1"/>
  <c r="G55" i="56"/>
  <c r="W55" i="56" s="1"/>
  <c r="N55" i="56"/>
  <c r="AD55" i="56" s="1"/>
  <c r="J55" i="56"/>
  <c r="Z55" i="56" s="1"/>
  <c r="F55" i="56"/>
  <c r="V55" i="56" s="1"/>
  <c r="C55" i="56"/>
  <c r="S55" i="56" s="1"/>
  <c r="M55" i="56"/>
  <c r="AC55" i="56" s="1"/>
  <c r="I55" i="56"/>
  <c r="Y55" i="56" s="1"/>
  <c r="E55" i="56"/>
  <c r="U55" i="56" s="1"/>
  <c r="M52" i="56"/>
  <c r="AC52" i="56" s="1"/>
  <c r="I52" i="56"/>
  <c r="Y52" i="56" s="1"/>
  <c r="E52" i="56"/>
  <c r="U52" i="56" s="1"/>
  <c r="L52" i="56"/>
  <c r="AB52" i="56" s="1"/>
  <c r="H52" i="56"/>
  <c r="X52" i="56" s="1"/>
  <c r="D52" i="56"/>
  <c r="T52" i="56" s="1"/>
  <c r="C52" i="56"/>
  <c r="S52" i="56" s="1"/>
  <c r="K52" i="56"/>
  <c r="AA52" i="56" s="1"/>
  <c r="G52" i="56"/>
  <c r="W52" i="56" s="1"/>
  <c r="N52" i="56"/>
  <c r="AD52" i="56" s="1"/>
  <c r="J52" i="56"/>
  <c r="Z52" i="56" s="1"/>
  <c r="F52" i="56"/>
  <c r="V52" i="56" s="1"/>
  <c r="K58" i="56"/>
  <c r="AA58" i="56" s="1"/>
  <c r="G58" i="56"/>
  <c r="W58" i="56" s="1"/>
  <c r="N58" i="56"/>
  <c r="AD58" i="56" s="1"/>
  <c r="J58" i="56"/>
  <c r="Z58" i="56" s="1"/>
  <c r="F58" i="56"/>
  <c r="V58" i="56" s="1"/>
  <c r="M58" i="56"/>
  <c r="AC58" i="56" s="1"/>
  <c r="I58" i="56"/>
  <c r="Y58" i="56" s="1"/>
  <c r="E58" i="56"/>
  <c r="U58" i="56" s="1"/>
  <c r="L58" i="56"/>
  <c r="AB58" i="56" s="1"/>
  <c r="H58" i="56"/>
  <c r="X58" i="56" s="1"/>
  <c r="D58" i="56"/>
  <c r="T58" i="56" s="1"/>
  <c r="C58" i="56"/>
  <c r="S58" i="56" s="1"/>
  <c r="K50" i="56"/>
  <c r="AA50" i="56" s="1"/>
  <c r="G50" i="56"/>
  <c r="W50" i="56" s="1"/>
  <c r="N50" i="56"/>
  <c r="AD50" i="56" s="1"/>
  <c r="J50" i="56"/>
  <c r="Z50" i="56" s="1"/>
  <c r="F50" i="56"/>
  <c r="V50" i="56" s="1"/>
  <c r="M50" i="56"/>
  <c r="AC50" i="56" s="1"/>
  <c r="I50" i="56"/>
  <c r="Y50" i="56" s="1"/>
  <c r="E50" i="56"/>
  <c r="U50" i="56" s="1"/>
  <c r="L50" i="56"/>
  <c r="AB50" i="56" s="1"/>
  <c r="H50" i="56"/>
  <c r="X50" i="56" s="1"/>
  <c r="D50" i="56"/>
  <c r="T50" i="56" s="1"/>
  <c r="C50" i="56"/>
  <c r="S50" i="56" s="1"/>
  <c r="L59" i="56"/>
  <c r="AB59" i="56" s="1"/>
  <c r="H59" i="56"/>
  <c r="X59" i="56" s="1"/>
  <c r="D59" i="56"/>
  <c r="T59" i="56" s="1"/>
  <c r="K59" i="56"/>
  <c r="AA59" i="56" s="1"/>
  <c r="G59" i="56"/>
  <c r="W59" i="56" s="1"/>
  <c r="N59" i="56"/>
  <c r="AD59" i="56" s="1"/>
  <c r="J59" i="56"/>
  <c r="Z59" i="56" s="1"/>
  <c r="F59" i="56"/>
  <c r="V59" i="56" s="1"/>
  <c r="C59" i="56"/>
  <c r="S59" i="56" s="1"/>
  <c r="M59" i="56"/>
  <c r="AC59" i="56" s="1"/>
  <c r="I59" i="56"/>
  <c r="Y59" i="56" s="1"/>
  <c r="E59" i="56"/>
  <c r="U59" i="56" s="1"/>
  <c r="W61" i="55"/>
  <c r="N61" i="55"/>
  <c r="AD61" i="55" s="1"/>
  <c r="U55" i="55"/>
  <c r="X55" i="55"/>
  <c r="Z55" i="55"/>
  <c r="AA55" i="55"/>
  <c r="W55" i="55"/>
  <c r="N55" i="55"/>
  <c r="AD55" i="55" s="1"/>
  <c r="D37" i="57"/>
  <c r="K119" i="53"/>
  <c r="W119" i="53"/>
  <c r="G119" i="53"/>
  <c r="S119" i="53"/>
  <c r="J120" i="53"/>
  <c r="V120" i="53"/>
  <c r="M119" i="53"/>
  <c r="Y119" i="53"/>
  <c r="I119" i="53"/>
  <c r="U119" i="53"/>
  <c r="P12" i="53"/>
  <c r="AA12" i="53" s="1"/>
  <c r="AX117" i="53"/>
  <c r="L118" i="53"/>
  <c r="X118" i="53"/>
  <c r="F120" i="53"/>
  <c r="R120" i="53"/>
  <c r="E120" i="53"/>
  <c r="Q120" i="53"/>
  <c r="H118" i="53"/>
  <c r="T118" i="53"/>
  <c r="D118" i="53"/>
  <c r="P118" i="53"/>
  <c r="AE44" i="55"/>
  <c r="AE36" i="55"/>
  <c r="AE39" i="55"/>
  <c r="AE45" i="55"/>
  <c r="AE41" i="55"/>
  <c r="AE37" i="55"/>
  <c r="AE43" i="55"/>
  <c r="AE35" i="55"/>
  <c r="AE34" i="55"/>
  <c r="N16" i="52"/>
  <c r="C17" i="52"/>
  <c r="AE9" i="57"/>
  <c r="AE10" i="58"/>
  <c r="AE18" i="58"/>
  <c r="AE12" i="58"/>
  <c r="AE20" i="58"/>
  <c r="AE9" i="58"/>
  <c r="AE13" i="58"/>
  <c r="AE17" i="58"/>
  <c r="AE11" i="58"/>
  <c r="AE15" i="58"/>
  <c r="AE19" i="58"/>
  <c r="AE16" i="58"/>
  <c r="AE14" i="58"/>
  <c r="L21" i="57"/>
  <c r="AE14" i="57"/>
  <c r="AE16" i="57"/>
  <c r="O11" i="57"/>
  <c r="O16" i="57"/>
  <c r="O12" i="57"/>
  <c r="O17" i="57"/>
  <c r="O20" i="57"/>
  <c r="H21" i="57"/>
  <c r="F21" i="57"/>
  <c r="N21" i="57"/>
  <c r="J21" i="57"/>
  <c r="O9" i="57"/>
  <c r="O39" i="56"/>
  <c r="AE41" i="56"/>
  <c r="O43" i="56"/>
  <c r="D46" i="56"/>
  <c r="AE34" i="56"/>
  <c r="F46" i="56"/>
  <c r="J46" i="56"/>
  <c r="O35" i="56"/>
  <c r="N46" i="56"/>
  <c r="O36" i="56"/>
  <c r="O38" i="56"/>
  <c r="O34" i="56"/>
  <c r="O40" i="55"/>
  <c r="O35" i="55"/>
  <c r="E46" i="55"/>
  <c r="M46" i="55"/>
  <c r="I46" i="55"/>
  <c r="F46" i="55"/>
  <c r="J46" i="55"/>
  <c r="O41" i="55"/>
  <c r="G46" i="55"/>
  <c r="D46" i="55"/>
  <c r="K46" i="55"/>
  <c r="O34" i="55"/>
  <c r="L46" i="55"/>
  <c r="C46" i="55"/>
  <c r="AE37" i="56" l="1"/>
  <c r="AE39" i="56"/>
  <c r="AE43" i="56"/>
  <c r="AE36" i="56"/>
  <c r="AE54" i="56"/>
  <c r="AE45" i="56"/>
  <c r="AE40" i="56"/>
  <c r="AE38" i="56"/>
  <c r="AE35" i="56"/>
  <c r="D52" i="55"/>
  <c r="H52" i="55"/>
  <c r="L52" i="55"/>
  <c r="E52" i="55"/>
  <c r="U52" i="55" s="1"/>
  <c r="I52" i="55"/>
  <c r="M52" i="55"/>
  <c r="J52" i="55"/>
  <c r="C52" i="55"/>
  <c r="G52" i="55"/>
  <c r="K52" i="55"/>
  <c r="F52" i="55"/>
  <c r="F50" i="55"/>
  <c r="J50" i="55"/>
  <c r="C50" i="55"/>
  <c r="G50" i="55"/>
  <c r="K50" i="55"/>
  <c r="AA50" i="55" s="1"/>
  <c r="D50" i="55"/>
  <c r="L50" i="55"/>
  <c r="E50" i="55"/>
  <c r="I50" i="55"/>
  <c r="M50" i="55"/>
  <c r="H50" i="55"/>
  <c r="C51" i="55"/>
  <c r="G51" i="55"/>
  <c r="K51" i="55"/>
  <c r="I51" i="55"/>
  <c r="D51" i="55"/>
  <c r="H51" i="55"/>
  <c r="X51" i="55" s="1"/>
  <c r="L51" i="55"/>
  <c r="M51" i="55"/>
  <c r="F51" i="55"/>
  <c r="J51" i="55"/>
  <c r="Z51" i="55" s="1"/>
  <c r="E51" i="55"/>
  <c r="E53" i="55"/>
  <c r="I53" i="55"/>
  <c r="M53" i="55"/>
  <c r="K53" i="55"/>
  <c r="F53" i="55"/>
  <c r="J53" i="55"/>
  <c r="G53" i="55"/>
  <c r="W53" i="55" s="1"/>
  <c r="D53" i="55"/>
  <c r="H53" i="55"/>
  <c r="L53" i="55"/>
  <c r="C53" i="55"/>
  <c r="E57" i="55"/>
  <c r="I57" i="55"/>
  <c r="M57" i="55"/>
  <c r="G57" i="55"/>
  <c r="W57" i="55" s="1"/>
  <c r="F57" i="55"/>
  <c r="J57" i="55"/>
  <c r="D57" i="55"/>
  <c r="H57" i="55"/>
  <c r="L57" i="55"/>
  <c r="C57" i="55"/>
  <c r="K57" i="55"/>
  <c r="C59" i="55"/>
  <c r="G59" i="55"/>
  <c r="K59" i="55"/>
  <c r="M59" i="55"/>
  <c r="D59" i="55"/>
  <c r="H59" i="55"/>
  <c r="L59" i="55"/>
  <c r="E59" i="55"/>
  <c r="F59" i="55"/>
  <c r="V59" i="55" s="1"/>
  <c r="J59" i="55"/>
  <c r="I59" i="55"/>
  <c r="F54" i="55"/>
  <c r="J54" i="55"/>
  <c r="C54" i="55"/>
  <c r="G54" i="55"/>
  <c r="K54" i="55"/>
  <c r="H54" i="55"/>
  <c r="L54" i="55"/>
  <c r="E54" i="55"/>
  <c r="I54" i="55"/>
  <c r="M54" i="55"/>
  <c r="D54" i="55"/>
  <c r="D56" i="55"/>
  <c r="H56" i="55"/>
  <c r="L56" i="55"/>
  <c r="E56" i="55"/>
  <c r="I56" i="55"/>
  <c r="M56" i="55"/>
  <c r="J56" i="55"/>
  <c r="Z56" i="55" s="1"/>
  <c r="C56" i="55"/>
  <c r="G56" i="55"/>
  <c r="K56" i="55"/>
  <c r="F56" i="55"/>
  <c r="V56" i="55" s="1"/>
  <c r="F58" i="55"/>
  <c r="J58" i="55"/>
  <c r="H58" i="55"/>
  <c r="C58" i="55"/>
  <c r="G58" i="55"/>
  <c r="K58" i="55"/>
  <c r="D58" i="55"/>
  <c r="E58" i="55"/>
  <c r="I58" i="55"/>
  <c r="M58" i="55"/>
  <c r="L58" i="55"/>
  <c r="D60" i="55"/>
  <c r="H60" i="55"/>
  <c r="L60" i="55"/>
  <c r="E60" i="55"/>
  <c r="I60" i="55"/>
  <c r="M60" i="55"/>
  <c r="F60" i="55"/>
  <c r="C60" i="55"/>
  <c r="G60" i="55"/>
  <c r="W60" i="55" s="1"/>
  <c r="K60" i="55"/>
  <c r="J60" i="55"/>
  <c r="AE58" i="56"/>
  <c r="N57" i="56"/>
  <c r="AD57" i="56" s="1"/>
  <c r="J57" i="56"/>
  <c r="Z57" i="56" s="1"/>
  <c r="F57" i="56"/>
  <c r="V57" i="56" s="1"/>
  <c r="C57" i="56"/>
  <c r="S57" i="56" s="1"/>
  <c r="M57" i="56"/>
  <c r="AC57" i="56" s="1"/>
  <c r="I57" i="56"/>
  <c r="Y57" i="56" s="1"/>
  <c r="E57" i="56"/>
  <c r="U57" i="56" s="1"/>
  <c r="L57" i="56"/>
  <c r="H57" i="56"/>
  <c r="X57" i="56" s="1"/>
  <c r="D57" i="56"/>
  <c r="T57" i="56" s="1"/>
  <c r="K57" i="56"/>
  <c r="AA57" i="56" s="1"/>
  <c r="G57" i="56"/>
  <c r="W57" i="56" s="1"/>
  <c r="AE59" i="56"/>
  <c r="AE50" i="56"/>
  <c r="AE55" i="56"/>
  <c r="N53" i="56"/>
  <c r="AD53" i="56" s="1"/>
  <c r="J53" i="56"/>
  <c r="Z53" i="56" s="1"/>
  <c r="F53" i="56"/>
  <c r="V53" i="56" s="1"/>
  <c r="C53" i="56"/>
  <c r="S53" i="56" s="1"/>
  <c r="M53" i="56"/>
  <c r="AC53" i="56" s="1"/>
  <c r="I53" i="56"/>
  <c r="Y53" i="56" s="1"/>
  <c r="E53" i="56"/>
  <c r="U53" i="56" s="1"/>
  <c r="L53" i="56"/>
  <c r="AB53" i="56" s="1"/>
  <c r="H53" i="56"/>
  <c r="X53" i="56" s="1"/>
  <c r="D53" i="56"/>
  <c r="T53" i="56" s="1"/>
  <c r="K53" i="56"/>
  <c r="AA53" i="56" s="1"/>
  <c r="G53" i="56"/>
  <c r="W53" i="56" s="1"/>
  <c r="AE52" i="56"/>
  <c r="AE56" i="56"/>
  <c r="AE60" i="56"/>
  <c r="N61" i="56"/>
  <c r="AD61" i="56" s="1"/>
  <c r="J61" i="56"/>
  <c r="Z61" i="56" s="1"/>
  <c r="F61" i="56"/>
  <c r="V61" i="56" s="1"/>
  <c r="C61" i="56"/>
  <c r="S61" i="56" s="1"/>
  <c r="M61" i="56"/>
  <c r="I61" i="56"/>
  <c r="Y61" i="56" s="1"/>
  <c r="E61" i="56"/>
  <c r="U61" i="56" s="1"/>
  <c r="L61" i="56"/>
  <c r="AB61" i="56" s="1"/>
  <c r="H61" i="56"/>
  <c r="X61" i="56" s="1"/>
  <c r="D61" i="56"/>
  <c r="T61" i="56" s="1"/>
  <c r="K61" i="56"/>
  <c r="AA61" i="56" s="1"/>
  <c r="G61" i="56"/>
  <c r="W61" i="56" s="1"/>
  <c r="L51" i="56"/>
  <c r="AB51" i="56" s="1"/>
  <c r="H51" i="56"/>
  <c r="X51" i="56" s="1"/>
  <c r="D51" i="56"/>
  <c r="T51" i="56" s="1"/>
  <c r="K51" i="56"/>
  <c r="AA51" i="56" s="1"/>
  <c r="G51" i="56"/>
  <c r="W51" i="56" s="1"/>
  <c r="N51" i="56"/>
  <c r="AD51" i="56" s="1"/>
  <c r="J51" i="56"/>
  <c r="Z51" i="56" s="1"/>
  <c r="F51" i="56"/>
  <c r="V51" i="56" s="1"/>
  <c r="C51" i="56"/>
  <c r="S51" i="56" s="1"/>
  <c r="M51" i="56"/>
  <c r="AC51" i="56" s="1"/>
  <c r="I51" i="56"/>
  <c r="Y51" i="56" s="1"/>
  <c r="E51" i="56"/>
  <c r="U51" i="56" s="1"/>
  <c r="Y51" i="55"/>
  <c r="U51" i="55"/>
  <c r="S51" i="55"/>
  <c r="T51" i="55"/>
  <c r="AA51" i="55"/>
  <c r="N51" i="55"/>
  <c r="AD51" i="55" s="1"/>
  <c r="V51" i="55"/>
  <c r="AA53" i="55"/>
  <c r="N53" i="55"/>
  <c r="AD53" i="55" s="1"/>
  <c r="Z53" i="55"/>
  <c r="V53" i="55"/>
  <c r="N59" i="55"/>
  <c r="AD59" i="55" s="1"/>
  <c r="Z59" i="55"/>
  <c r="AC59" i="55"/>
  <c r="U59" i="55"/>
  <c r="AB59" i="55"/>
  <c r="AA59" i="55"/>
  <c r="W59" i="55"/>
  <c r="W54" i="55"/>
  <c r="N54" i="55"/>
  <c r="AD54" i="55" s="1"/>
  <c r="W56" i="55"/>
  <c r="N56" i="55"/>
  <c r="AD56" i="55" s="1"/>
  <c r="Y56" i="55"/>
  <c r="U56" i="55"/>
  <c r="AA56" i="55"/>
  <c r="X56" i="55"/>
  <c r="S56" i="55"/>
  <c r="AA60" i="55"/>
  <c r="N60" i="55"/>
  <c r="AD60" i="55" s="1"/>
  <c r="Z60" i="55"/>
  <c r="V60" i="55"/>
  <c r="AC60" i="55"/>
  <c r="U60" i="55"/>
  <c r="AB60" i="55"/>
  <c r="X50" i="55"/>
  <c r="W50" i="55"/>
  <c r="U50" i="55"/>
  <c r="N50" i="55"/>
  <c r="AD50" i="55" s="1"/>
  <c r="Z50" i="55"/>
  <c r="AA58" i="55"/>
  <c r="W58" i="55"/>
  <c r="N58" i="55"/>
  <c r="AD58" i="55" s="1"/>
  <c r="Z58" i="55"/>
  <c r="N57" i="55"/>
  <c r="AD57" i="55" s="1"/>
  <c r="Z57" i="55"/>
  <c r="N52" i="55"/>
  <c r="AD52" i="55" s="1"/>
  <c r="Z52" i="55"/>
  <c r="V52" i="55"/>
  <c r="AA52" i="55"/>
  <c r="W52" i="55"/>
  <c r="V28" i="57"/>
  <c r="O28" i="57"/>
  <c r="F37" i="57"/>
  <c r="S25" i="57"/>
  <c r="C37" i="57"/>
  <c r="O25" i="57"/>
  <c r="K120" i="53"/>
  <c r="W120" i="53"/>
  <c r="AX118" i="53"/>
  <c r="G120" i="53"/>
  <c r="S120" i="53"/>
  <c r="F121" i="53"/>
  <c r="R121" i="53"/>
  <c r="P13" i="53"/>
  <c r="AA13" i="53" s="1"/>
  <c r="M120" i="53"/>
  <c r="Y120" i="53"/>
  <c r="D119" i="53"/>
  <c r="P119" i="53"/>
  <c r="E121" i="53"/>
  <c r="Q121" i="53"/>
  <c r="L119" i="53"/>
  <c r="X119" i="53"/>
  <c r="H119" i="53"/>
  <c r="T119" i="53"/>
  <c r="I120" i="53"/>
  <c r="U120" i="53"/>
  <c r="J121" i="53"/>
  <c r="V121" i="53"/>
  <c r="O54" i="56"/>
  <c r="AE61" i="55"/>
  <c r="AE46" i="55"/>
  <c r="AE55" i="55"/>
  <c r="O61" i="55"/>
  <c r="O55" i="55"/>
  <c r="N17" i="52"/>
  <c r="C18" i="52"/>
  <c r="AE21" i="58"/>
  <c r="AF21" i="58" s="1"/>
  <c r="AE18" i="57"/>
  <c r="AE20" i="57"/>
  <c r="AE29" i="57"/>
  <c r="AE13" i="57"/>
  <c r="AE15" i="57"/>
  <c r="AE33" i="57"/>
  <c r="AE34" i="57"/>
  <c r="AE19" i="57"/>
  <c r="AE12" i="57"/>
  <c r="AE10" i="57"/>
  <c r="AE17" i="57"/>
  <c r="AE27" i="57"/>
  <c r="AE11" i="57"/>
  <c r="AE35" i="57"/>
  <c r="AE26" i="57"/>
  <c r="AE31" i="57"/>
  <c r="O58" i="56"/>
  <c r="O55" i="56"/>
  <c r="O52" i="56"/>
  <c r="O50" i="56"/>
  <c r="O56" i="56"/>
  <c r="O60" i="56"/>
  <c r="O59" i="56"/>
  <c r="L62" i="56" l="1"/>
  <c r="D75" i="56" s="1"/>
  <c r="T75" i="56" s="1"/>
  <c r="AB57" i="56"/>
  <c r="M62" i="56"/>
  <c r="H76" i="56" s="1"/>
  <c r="X76" i="56" s="1"/>
  <c r="AC61" i="56"/>
  <c r="AE46" i="56"/>
  <c r="AF46" i="56" s="1"/>
  <c r="AG21" i="58" s="1"/>
  <c r="D88" i="62" s="1"/>
  <c r="AE57" i="56"/>
  <c r="G62" i="55"/>
  <c r="I62" i="55"/>
  <c r="C62" i="55"/>
  <c r="L62" i="55"/>
  <c r="M62" i="55"/>
  <c r="F62" i="55"/>
  <c r="V50" i="55"/>
  <c r="E62" i="55"/>
  <c r="H62" i="55"/>
  <c r="W51" i="55"/>
  <c r="K62" i="55"/>
  <c r="J62" i="55"/>
  <c r="D62" i="55"/>
  <c r="AE61" i="56"/>
  <c r="H75" i="56"/>
  <c r="X75" i="56" s="1"/>
  <c r="C75" i="56"/>
  <c r="S75" i="56" s="1"/>
  <c r="J75" i="56"/>
  <c r="Z75" i="56" s="1"/>
  <c r="I75" i="56"/>
  <c r="Y75" i="56" s="1"/>
  <c r="AE51" i="56"/>
  <c r="AE53" i="56"/>
  <c r="AF46" i="55"/>
  <c r="F23" i="60" s="1"/>
  <c r="S50" i="55"/>
  <c r="K121" i="53"/>
  <c r="W121" i="53"/>
  <c r="G121" i="53"/>
  <c r="S121" i="53"/>
  <c r="AX119" i="53"/>
  <c r="L120" i="53"/>
  <c r="X120" i="53"/>
  <c r="D120" i="53"/>
  <c r="P120" i="53"/>
  <c r="P14" i="53"/>
  <c r="AA14" i="53" s="1"/>
  <c r="I121" i="53"/>
  <c r="U121" i="53"/>
  <c r="H120" i="53"/>
  <c r="T120" i="53"/>
  <c r="M121" i="53"/>
  <c r="Y121" i="53"/>
  <c r="O61" i="56"/>
  <c r="H62" i="56"/>
  <c r="N62" i="56"/>
  <c r="AE52" i="55"/>
  <c r="AE54" i="55"/>
  <c r="O58" i="55"/>
  <c r="AE59" i="55"/>
  <c r="AE53" i="55"/>
  <c r="O60" i="55"/>
  <c r="AE60" i="55"/>
  <c r="O59" i="55"/>
  <c r="AE58" i="55"/>
  <c r="O57" i="55"/>
  <c r="AE57" i="55"/>
  <c r="AE56" i="55"/>
  <c r="O56" i="55"/>
  <c r="O54" i="55"/>
  <c r="O53" i="55"/>
  <c r="O52" i="55"/>
  <c r="AE51" i="55"/>
  <c r="O51" i="55"/>
  <c r="N62" i="55"/>
  <c r="O50" i="55"/>
  <c r="N18" i="52"/>
  <c r="C19" i="52"/>
  <c r="N19" i="52" s="1"/>
  <c r="AE21" i="57"/>
  <c r="C88" i="62" s="1"/>
  <c r="AE36" i="57"/>
  <c r="AE32" i="57"/>
  <c r="AE25" i="57"/>
  <c r="AE30" i="57"/>
  <c r="AE28" i="57"/>
  <c r="O51" i="56"/>
  <c r="J62" i="56"/>
  <c r="F62" i="56"/>
  <c r="O57" i="56"/>
  <c r="C62" i="56"/>
  <c r="O53" i="56"/>
  <c r="I62" i="56"/>
  <c r="D62" i="56"/>
  <c r="K62" i="56"/>
  <c r="G62" i="56"/>
  <c r="E62" i="56"/>
  <c r="F75" i="56" l="1"/>
  <c r="V75" i="56" s="1"/>
  <c r="M75" i="56"/>
  <c r="AC75" i="56" s="1"/>
  <c r="G76" i="56"/>
  <c r="W76" i="56" s="1"/>
  <c r="I76" i="56"/>
  <c r="Y76" i="56" s="1"/>
  <c r="M76" i="56"/>
  <c r="AC76" i="56" s="1"/>
  <c r="L76" i="56"/>
  <c r="AB76" i="56" s="1"/>
  <c r="E76" i="56"/>
  <c r="U76" i="56" s="1"/>
  <c r="K76" i="56"/>
  <c r="AA76" i="56" s="1"/>
  <c r="N75" i="56"/>
  <c r="AD75" i="56" s="1"/>
  <c r="G75" i="56"/>
  <c r="W75" i="56" s="1"/>
  <c r="L75" i="56"/>
  <c r="AB75" i="56" s="1"/>
  <c r="N76" i="56"/>
  <c r="AD76" i="56" s="1"/>
  <c r="F76" i="56"/>
  <c r="V76" i="56" s="1"/>
  <c r="E75" i="56"/>
  <c r="U75" i="56" s="1"/>
  <c r="AE75" i="56" s="1"/>
  <c r="K75" i="56"/>
  <c r="AA75" i="56" s="1"/>
  <c r="C76" i="56"/>
  <c r="S76" i="56" s="1"/>
  <c r="J76" i="56"/>
  <c r="Z76" i="56" s="1"/>
  <c r="D76" i="56"/>
  <c r="T76" i="56" s="1"/>
  <c r="AE62" i="56"/>
  <c r="AF62" i="56" s="1"/>
  <c r="AG37" i="58" s="1"/>
  <c r="D89" i="62" s="1"/>
  <c r="F78" i="60" s="1"/>
  <c r="L70" i="56"/>
  <c r="AB70" i="56" s="1"/>
  <c r="H70" i="56"/>
  <c r="X70" i="56" s="1"/>
  <c r="D70" i="56"/>
  <c r="T70" i="56" s="1"/>
  <c r="N70" i="56"/>
  <c r="AD70" i="56" s="1"/>
  <c r="I70" i="56"/>
  <c r="Y70" i="56" s="1"/>
  <c r="C70" i="56"/>
  <c r="S70" i="56" s="1"/>
  <c r="E70" i="56"/>
  <c r="U70" i="56" s="1"/>
  <c r="M70" i="56"/>
  <c r="AC70" i="56" s="1"/>
  <c r="G70" i="56"/>
  <c r="W70" i="56" s="1"/>
  <c r="J70" i="56"/>
  <c r="Z70" i="56" s="1"/>
  <c r="K70" i="56"/>
  <c r="AA70" i="56" s="1"/>
  <c r="F70" i="56"/>
  <c r="V70" i="56" s="1"/>
  <c r="L73" i="56"/>
  <c r="AB73" i="56" s="1"/>
  <c r="H73" i="56"/>
  <c r="X73" i="56" s="1"/>
  <c r="D73" i="56"/>
  <c r="T73" i="56" s="1"/>
  <c r="J73" i="56"/>
  <c r="Z73" i="56" s="1"/>
  <c r="E73" i="56"/>
  <c r="U73" i="56" s="1"/>
  <c r="N73" i="56"/>
  <c r="AD73" i="56" s="1"/>
  <c r="I73" i="56"/>
  <c r="Y73" i="56" s="1"/>
  <c r="C73" i="56"/>
  <c r="S73" i="56" s="1"/>
  <c r="F73" i="56"/>
  <c r="V73" i="56" s="1"/>
  <c r="M73" i="56"/>
  <c r="AC73" i="56" s="1"/>
  <c r="G73" i="56"/>
  <c r="W73" i="56" s="1"/>
  <c r="K73" i="56"/>
  <c r="AA73" i="56" s="1"/>
  <c r="L68" i="56"/>
  <c r="AB68" i="56" s="1"/>
  <c r="H68" i="56"/>
  <c r="X68" i="56" s="1"/>
  <c r="D68" i="56"/>
  <c r="T68" i="56" s="1"/>
  <c r="K68" i="56"/>
  <c r="AA68" i="56" s="1"/>
  <c r="F68" i="56"/>
  <c r="V68" i="56" s="1"/>
  <c r="M68" i="56"/>
  <c r="AC68" i="56" s="1"/>
  <c r="J68" i="56"/>
  <c r="Z68" i="56" s="1"/>
  <c r="E68" i="56"/>
  <c r="U68" i="56" s="1"/>
  <c r="G68" i="56"/>
  <c r="W68" i="56" s="1"/>
  <c r="N68" i="56"/>
  <c r="AD68" i="56" s="1"/>
  <c r="I68" i="56"/>
  <c r="Y68" i="56" s="1"/>
  <c r="C68" i="56"/>
  <c r="S68" i="56" s="1"/>
  <c r="L72" i="56"/>
  <c r="AB72" i="56" s="1"/>
  <c r="H72" i="56"/>
  <c r="X72" i="56" s="1"/>
  <c r="D72" i="56"/>
  <c r="T72" i="56" s="1"/>
  <c r="K72" i="56"/>
  <c r="AA72" i="56" s="1"/>
  <c r="F72" i="56"/>
  <c r="V72" i="56" s="1"/>
  <c r="M72" i="56"/>
  <c r="AC72" i="56" s="1"/>
  <c r="J72" i="56"/>
  <c r="Z72" i="56" s="1"/>
  <c r="E72" i="56"/>
  <c r="U72" i="56" s="1"/>
  <c r="N72" i="56"/>
  <c r="AD72" i="56" s="1"/>
  <c r="I72" i="56"/>
  <c r="Y72" i="56" s="1"/>
  <c r="C72" i="56"/>
  <c r="G72" i="56"/>
  <c r="W72" i="56" s="1"/>
  <c r="L69" i="56"/>
  <c r="AB69" i="56" s="1"/>
  <c r="H69" i="56"/>
  <c r="X69" i="56" s="1"/>
  <c r="D69" i="56"/>
  <c r="T69" i="56" s="1"/>
  <c r="J69" i="56"/>
  <c r="Z69" i="56" s="1"/>
  <c r="E69" i="56"/>
  <c r="U69" i="56" s="1"/>
  <c r="N69" i="56"/>
  <c r="AD69" i="56" s="1"/>
  <c r="I69" i="56"/>
  <c r="Y69" i="56" s="1"/>
  <c r="C69" i="56"/>
  <c r="S69" i="56" s="1"/>
  <c r="M69" i="56"/>
  <c r="AC69" i="56" s="1"/>
  <c r="G69" i="56"/>
  <c r="W69" i="56" s="1"/>
  <c r="F69" i="56"/>
  <c r="V69" i="56" s="1"/>
  <c r="K69" i="56"/>
  <c r="AA69" i="56" s="1"/>
  <c r="L66" i="56"/>
  <c r="AB66" i="56" s="1"/>
  <c r="H66" i="56"/>
  <c r="D66" i="56"/>
  <c r="T66" i="56" s="1"/>
  <c r="N66" i="56"/>
  <c r="I66" i="56"/>
  <c r="Y66" i="56" s="1"/>
  <c r="C66" i="56"/>
  <c r="E66" i="56"/>
  <c r="M66" i="56"/>
  <c r="AC66" i="56" s="1"/>
  <c r="G66" i="56"/>
  <c r="J66" i="56"/>
  <c r="K66" i="56"/>
  <c r="F66" i="56"/>
  <c r="L77" i="56"/>
  <c r="AB77" i="56" s="1"/>
  <c r="H77" i="56"/>
  <c r="X77" i="56" s="1"/>
  <c r="D77" i="56"/>
  <c r="T77" i="56" s="1"/>
  <c r="J77" i="56"/>
  <c r="Z77" i="56" s="1"/>
  <c r="E77" i="56"/>
  <c r="U77" i="56" s="1"/>
  <c r="N77" i="56"/>
  <c r="AD77" i="56" s="1"/>
  <c r="I77" i="56"/>
  <c r="Y77" i="56" s="1"/>
  <c r="C77" i="56"/>
  <c r="S77" i="56" s="1"/>
  <c r="M77" i="56"/>
  <c r="AC77" i="56" s="1"/>
  <c r="G77" i="56"/>
  <c r="W77" i="56" s="1"/>
  <c r="K77" i="56"/>
  <c r="AA77" i="56" s="1"/>
  <c r="F77" i="56"/>
  <c r="V77" i="56" s="1"/>
  <c r="L74" i="56"/>
  <c r="AB74" i="56" s="1"/>
  <c r="H74" i="56"/>
  <c r="X74" i="56" s="1"/>
  <c r="D74" i="56"/>
  <c r="T74" i="56" s="1"/>
  <c r="N74" i="56"/>
  <c r="AD74" i="56" s="1"/>
  <c r="I74" i="56"/>
  <c r="Y74" i="56" s="1"/>
  <c r="C74" i="56"/>
  <c r="S74" i="56" s="1"/>
  <c r="E74" i="56"/>
  <c r="U74" i="56" s="1"/>
  <c r="M74" i="56"/>
  <c r="AC74" i="56" s="1"/>
  <c r="G74" i="56"/>
  <c r="W74" i="56" s="1"/>
  <c r="K74" i="56"/>
  <c r="AA74" i="56" s="1"/>
  <c r="F74" i="56"/>
  <c r="V74" i="56" s="1"/>
  <c r="J74" i="56"/>
  <c r="Z74" i="56" s="1"/>
  <c r="L67" i="56"/>
  <c r="AB67" i="56" s="1"/>
  <c r="H67" i="56"/>
  <c r="X67" i="56" s="1"/>
  <c r="D67" i="56"/>
  <c r="T67" i="56" s="1"/>
  <c r="M67" i="56"/>
  <c r="AC67" i="56" s="1"/>
  <c r="G67" i="56"/>
  <c r="W67" i="56" s="1"/>
  <c r="C67" i="56"/>
  <c r="K67" i="56"/>
  <c r="AA67" i="56" s="1"/>
  <c r="F67" i="56"/>
  <c r="V67" i="56" s="1"/>
  <c r="J67" i="56"/>
  <c r="Z67" i="56" s="1"/>
  <c r="E67" i="56"/>
  <c r="U67" i="56" s="1"/>
  <c r="I67" i="56"/>
  <c r="Y67" i="56" s="1"/>
  <c r="N67" i="56"/>
  <c r="AD67" i="56" s="1"/>
  <c r="L71" i="56"/>
  <c r="AB71" i="56" s="1"/>
  <c r="H71" i="56"/>
  <c r="X71" i="56" s="1"/>
  <c r="D71" i="56"/>
  <c r="T71" i="56" s="1"/>
  <c r="M71" i="56"/>
  <c r="AC71" i="56" s="1"/>
  <c r="G71" i="56"/>
  <c r="W71" i="56" s="1"/>
  <c r="I71" i="56"/>
  <c r="Y71" i="56" s="1"/>
  <c r="K71" i="56"/>
  <c r="AA71" i="56" s="1"/>
  <c r="F71" i="56"/>
  <c r="V71" i="56" s="1"/>
  <c r="J71" i="56"/>
  <c r="Z71" i="56" s="1"/>
  <c r="E71" i="56"/>
  <c r="U71" i="56" s="1"/>
  <c r="N71" i="56"/>
  <c r="AD71" i="56" s="1"/>
  <c r="C71" i="56"/>
  <c r="S71" i="56" s="1"/>
  <c r="L73" i="55"/>
  <c r="H73" i="55"/>
  <c r="D73" i="55"/>
  <c r="K73" i="55"/>
  <c r="G73" i="55"/>
  <c r="W73" i="55" s="1"/>
  <c r="N73" i="55"/>
  <c r="AD73" i="55" s="1"/>
  <c r="J73" i="55"/>
  <c r="Z73" i="55" s="1"/>
  <c r="F73" i="55"/>
  <c r="C73" i="55"/>
  <c r="M73" i="55"/>
  <c r="I73" i="55"/>
  <c r="E73" i="55"/>
  <c r="N71" i="55"/>
  <c r="AD71" i="55" s="1"/>
  <c r="J71" i="55"/>
  <c r="Z71" i="55" s="1"/>
  <c r="F71" i="55"/>
  <c r="V71" i="55" s="1"/>
  <c r="C71" i="55"/>
  <c r="M71" i="55"/>
  <c r="I71" i="55"/>
  <c r="E71" i="55"/>
  <c r="U71" i="55" s="1"/>
  <c r="L71" i="55"/>
  <c r="H71" i="55"/>
  <c r="X71" i="55" s="1"/>
  <c r="D71" i="55"/>
  <c r="K71" i="55"/>
  <c r="AA71" i="55" s="1"/>
  <c r="G71" i="55"/>
  <c r="W71" i="55" s="1"/>
  <c r="E66" i="55"/>
  <c r="U66" i="55" s="1"/>
  <c r="L66" i="55"/>
  <c r="H66" i="55"/>
  <c r="X66" i="55" s="1"/>
  <c r="D66" i="55"/>
  <c r="C66" i="55"/>
  <c r="S66" i="55" s="1"/>
  <c r="K66" i="55"/>
  <c r="AA66" i="55" s="1"/>
  <c r="G66" i="55"/>
  <c r="W66" i="55" s="1"/>
  <c r="I66" i="55"/>
  <c r="N66" i="55"/>
  <c r="AD66" i="55" s="1"/>
  <c r="J66" i="55"/>
  <c r="Z66" i="55" s="1"/>
  <c r="F66" i="55"/>
  <c r="V66" i="55" s="1"/>
  <c r="M66" i="55"/>
  <c r="L77" i="55"/>
  <c r="H77" i="55"/>
  <c r="D77" i="55"/>
  <c r="K77" i="55"/>
  <c r="G77" i="55"/>
  <c r="W77" i="55" s="1"/>
  <c r="AE77" i="55" s="1"/>
  <c r="N77" i="55"/>
  <c r="AD77" i="55" s="1"/>
  <c r="J77" i="55"/>
  <c r="F77" i="55"/>
  <c r="C77" i="55"/>
  <c r="M77" i="55"/>
  <c r="I77" i="55"/>
  <c r="E77" i="55"/>
  <c r="K76" i="55"/>
  <c r="AA76" i="55" s="1"/>
  <c r="G76" i="55"/>
  <c r="W76" i="55" s="1"/>
  <c r="N76" i="55"/>
  <c r="AD76" i="55" s="1"/>
  <c r="J76" i="55"/>
  <c r="Z76" i="55" s="1"/>
  <c r="F76" i="55"/>
  <c r="V76" i="55" s="1"/>
  <c r="M76" i="55"/>
  <c r="AC76" i="55" s="1"/>
  <c r="I76" i="55"/>
  <c r="E76" i="55"/>
  <c r="U76" i="55" s="1"/>
  <c r="L76" i="55"/>
  <c r="AB76" i="55" s="1"/>
  <c r="H76" i="55"/>
  <c r="D76" i="55"/>
  <c r="C76" i="55"/>
  <c r="L69" i="55"/>
  <c r="H69" i="55"/>
  <c r="D69" i="55"/>
  <c r="K69" i="55"/>
  <c r="AA69" i="55" s="1"/>
  <c r="G69" i="55"/>
  <c r="W69" i="55" s="1"/>
  <c r="N69" i="55"/>
  <c r="AD69" i="55" s="1"/>
  <c r="J69" i="55"/>
  <c r="Z69" i="55" s="1"/>
  <c r="F69" i="55"/>
  <c r="V69" i="55" s="1"/>
  <c r="C69" i="55"/>
  <c r="M69" i="55"/>
  <c r="I69" i="55"/>
  <c r="E69" i="55"/>
  <c r="M74" i="55"/>
  <c r="I74" i="55"/>
  <c r="E74" i="55"/>
  <c r="L74" i="55"/>
  <c r="H74" i="55"/>
  <c r="D74" i="55"/>
  <c r="C74" i="55"/>
  <c r="K74" i="55"/>
  <c r="AA74" i="55" s="1"/>
  <c r="G74" i="55"/>
  <c r="W74" i="55" s="1"/>
  <c r="N74" i="55"/>
  <c r="AD74" i="55" s="1"/>
  <c r="J74" i="55"/>
  <c r="Z74" i="55" s="1"/>
  <c r="F74" i="55"/>
  <c r="N75" i="55"/>
  <c r="AD75" i="55" s="1"/>
  <c r="J75" i="55"/>
  <c r="Z75" i="55" s="1"/>
  <c r="F75" i="55"/>
  <c r="V75" i="55" s="1"/>
  <c r="C75" i="55"/>
  <c r="M75" i="55"/>
  <c r="AC75" i="55" s="1"/>
  <c r="I75" i="55"/>
  <c r="E75" i="55"/>
  <c r="U75" i="55" s="1"/>
  <c r="L75" i="55"/>
  <c r="AB75" i="55" s="1"/>
  <c r="H75" i="55"/>
  <c r="D75" i="55"/>
  <c r="K75" i="55"/>
  <c r="AA75" i="55" s="1"/>
  <c r="G75" i="55"/>
  <c r="W75" i="55" s="1"/>
  <c r="K68" i="55"/>
  <c r="AA68" i="55" s="1"/>
  <c r="G68" i="55"/>
  <c r="W68" i="55" s="1"/>
  <c r="N68" i="55"/>
  <c r="AD68" i="55" s="1"/>
  <c r="J68" i="55"/>
  <c r="Z68" i="55" s="1"/>
  <c r="F68" i="55"/>
  <c r="V68" i="55" s="1"/>
  <c r="M68" i="55"/>
  <c r="I68" i="55"/>
  <c r="E68" i="55"/>
  <c r="U68" i="55" s="1"/>
  <c r="L68" i="55"/>
  <c r="H68" i="55"/>
  <c r="D68" i="55"/>
  <c r="C68" i="55"/>
  <c r="M70" i="55"/>
  <c r="I70" i="55"/>
  <c r="E70" i="55"/>
  <c r="L70" i="55"/>
  <c r="H70" i="55"/>
  <c r="D70" i="55"/>
  <c r="C70" i="55"/>
  <c r="K70" i="55"/>
  <c r="G70" i="55"/>
  <c r="W70" i="55" s="1"/>
  <c r="N70" i="55"/>
  <c r="AD70" i="55" s="1"/>
  <c r="J70" i="55"/>
  <c r="F70" i="55"/>
  <c r="N67" i="55"/>
  <c r="AD67" i="55" s="1"/>
  <c r="J67" i="55"/>
  <c r="Z67" i="55" s="1"/>
  <c r="F67" i="55"/>
  <c r="V67" i="55" s="1"/>
  <c r="C67" i="55"/>
  <c r="S67" i="55" s="1"/>
  <c r="M67" i="55"/>
  <c r="I67" i="55"/>
  <c r="Y67" i="55" s="1"/>
  <c r="E67" i="55"/>
  <c r="U67" i="55" s="1"/>
  <c r="L67" i="55"/>
  <c r="H67" i="55"/>
  <c r="X67" i="55" s="1"/>
  <c r="D67" i="55"/>
  <c r="T67" i="55" s="1"/>
  <c r="K67" i="55"/>
  <c r="AA67" i="55" s="1"/>
  <c r="G67" i="55"/>
  <c r="W67" i="55" s="1"/>
  <c r="K72" i="55"/>
  <c r="AA72" i="55" s="1"/>
  <c r="G72" i="55"/>
  <c r="W72" i="55" s="1"/>
  <c r="N72" i="55"/>
  <c r="AD72" i="55" s="1"/>
  <c r="J72" i="55"/>
  <c r="Z72" i="55" s="1"/>
  <c r="F72" i="55"/>
  <c r="V72" i="55" s="1"/>
  <c r="M72" i="55"/>
  <c r="I72" i="55"/>
  <c r="Y72" i="55" s="1"/>
  <c r="E72" i="55"/>
  <c r="U72" i="55" s="1"/>
  <c r="L72" i="55"/>
  <c r="H72" i="55"/>
  <c r="X72" i="55" s="1"/>
  <c r="D72" i="55"/>
  <c r="C72" i="55"/>
  <c r="S72" i="55" s="1"/>
  <c r="F38" i="60"/>
  <c r="F77" i="60"/>
  <c r="E88" i="62"/>
  <c r="AX120" i="53"/>
  <c r="H121" i="53"/>
  <c r="T121" i="53"/>
  <c r="D121" i="53"/>
  <c r="P121" i="53"/>
  <c r="P15" i="53"/>
  <c r="AA15" i="53" s="1"/>
  <c r="L121" i="53"/>
  <c r="X121" i="53"/>
  <c r="AE50" i="55"/>
  <c r="AE62" i="55" s="1"/>
  <c r="AF21" i="57"/>
  <c r="AE37" i="57"/>
  <c r="C89" i="62" s="1"/>
  <c r="O75" i="56" l="1"/>
  <c r="AE76" i="56"/>
  <c r="O76" i="56"/>
  <c r="F8" i="60"/>
  <c r="D44" i="54" s="1"/>
  <c r="AE73" i="55"/>
  <c r="AE77" i="56"/>
  <c r="AE70" i="55"/>
  <c r="AE74" i="55"/>
  <c r="AE73" i="56"/>
  <c r="AE74" i="56"/>
  <c r="AE70" i="56"/>
  <c r="O71" i="56"/>
  <c r="G78" i="56"/>
  <c r="W66" i="56"/>
  <c r="I78" i="56"/>
  <c r="L78" i="56"/>
  <c r="O69" i="56"/>
  <c r="O68" i="56"/>
  <c r="AE68" i="56"/>
  <c r="O73" i="56"/>
  <c r="O77" i="56"/>
  <c r="F78" i="56"/>
  <c r="V66" i="56"/>
  <c r="M78" i="56"/>
  <c r="N78" i="56"/>
  <c r="AD66" i="56"/>
  <c r="AE69" i="56"/>
  <c r="O72" i="56"/>
  <c r="S72" i="56"/>
  <c r="AE72" i="56" s="1"/>
  <c r="AE71" i="56"/>
  <c r="O67" i="56"/>
  <c r="S67" i="56"/>
  <c r="AE67" i="56" s="1"/>
  <c r="O74" i="56"/>
  <c r="K78" i="56"/>
  <c r="AA66" i="56"/>
  <c r="E78" i="56"/>
  <c r="U66" i="56"/>
  <c r="D78" i="56"/>
  <c r="O70" i="56"/>
  <c r="J78" i="56"/>
  <c r="Z66" i="56"/>
  <c r="C78" i="56"/>
  <c r="S66" i="56"/>
  <c r="O66" i="56"/>
  <c r="H78" i="56"/>
  <c r="X66" i="56"/>
  <c r="AE72" i="55"/>
  <c r="AE67" i="55"/>
  <c r="AE68" i="55"/>
  <c r="AE69" i="55"/>
  <c r="AE76" i="55"/>
  <c r="AF62" i="55"/>
  <c r="F24" i="60" s="1"/>
  <c r="AE75" i="55"/>
  <c r="AE71" i="55"/>
  <c r="AE66" i="55"/>
  <c r="F39" i="60"/>
  <c r="E89" i="62"/>
  <c r="P16" i="53"/>
  <c r="AA16" i="53" s="1"/>
  <c r="AX121" i="53"/>
  <c r="O67" i="55"/>
  <c r="O72" i="55"/>
  <c r="O76" i="55"/>
  <c r="O75" i="55"/>
  <c r="F78" i="55"/>
  <c r="H78" i="55"/>
  <c r="O70" i="55"/>
  <c r="O66" i="55"/>
  <c r="C78" i="55"/>
  <c r="J78" i="55"/>
  <c r="L78" i="55"/>
  <c r="O68" i="55"/>
  <c r="O71" i="55"/>
  <c r="O77" i="55"/>
  <c r="E78" i="55"/>
  <c r="N78" i="55"/>
  <c r="I78" i="55"/>
  <c r="O73" i="55"/>
  <c r="O69" i="55"/>
  <c r="G78" i="55"/>
  <c r="M78" i="55"/>
  <c r="D78" i="55"/>
  <c r="O74" i="55"/>
  <c r="K78" i="55"/>
  <c r="AF37" i="57"/>
  <c r="AE66" i="56" l="1"/>
  <c r="AE78" i="56" s="1"/>
  <c r="AF78" i="56" s="1"/>
  <c r="AG53" i="58" s="1"/>
  <c r="D90" i="62" s="1"/>
  <c r="F79" i="60" s="1"/>
  <c r="AE78" i="55"/>
  <c r="AF78" i="55" s="1"/>
  <c r="F25" i="60" s="1"/>
  <c r="F9" i="60"/>
  <c r="D45" i="54" s="1"/>
  <c r="L88" i="56"/>
  <c r="AB88" i="56" s="1"/>
  <c r="H88" i="56"/>
  <c r="X88" i="56" s="1"/>
  <c r="D88" i="56"/>
  <c r="T88" i="56" s="1"/>
  <c r="K88" i="56"/>
  <c r="AA88" i="56" s="1"/>
  <c r="F88" i="56"/>
  <c r="V88" i="56" s="1"/>
  <c r="J88" i="56"/>
  <c r="Z88" i="56" s="1"/>
  <c r="E88" i="56"/>
  <c r="U88" i="56" s="1"/>
  <c r="N88" i="56"/>
  <c r="AD88" i="56" s="1"/>
  <c r="I88" i="56"/>
  <c r="Y88" i="56" s="1"/>
  <c r="C88" i="56"/>
  <c r="M88" i="56"/>
  <c r="AC88" i="56" s="1"/>
  <c r="G88" i="56"/>
  <c r="W88" i="56" s="1"/>
  <c r="L90" i="56"/>
  <c r="AB90" i="56" s="1"/>
  <c r="H90" i="56"/>
  <c r="X90" i="56" s="1"/>
  <c r="D90" i="56"/>
  <c r="T90" i="56" s="1"/>
  <c r="N90" i="56"/>
  <c r="AD90" i="56" s="1"/>
  <c r="I90" i="56"/>
  <c r="Y90" i="56" s="1"/>
  <c r="C90" i="56"/>
  <c r="S90" i="56" s="1"/>
  <c r="M90" i="56"/>
  <c r="AC90" i="56" s="1"/>
  <c r="G90" i="56"/>
  <c r="W90" i="56" s="1"/>
  <c r="K90" i="56"/>
  <c r="AA90" i="56" s="1"/>
  <c r="F90" i="56"/>
  <c r="V90" i="56" s="1"/>
  <c r="J90" i="56"/>
  <c r="Z90" i="56" s="1"/>
  <c r="E90" i="56"/>
  <c r="U90" i="56" s="1"/>
  <c r="L85" i="56"/>
  <c r="AB85" i="56" s="1"/>
  <c r="H85" i="56"/>
  <c r="X85" i="56" s="1"/>
  <c r="D85" i="56"/>
  <c r="T85" i="56" s="1"/>
  <c r="J85" i="56"/>
  <c r="Z85" i="56" s="1"/>
  <c r="E85" i="56"/>
  <c r="U85" i="56" s="1"/>
  <c r="N85" i="56"/>
  <c r="AD85" i="56" s="1"/>
  <c r="I85" i="56"/>
  <c r="Y85" i="56" s="1"/>
  <c r="C85" i="56"/>
  <c r="S85" i="56" s="1"/>
  <c r="M85" i="56"/>
  <c r="AC85" i="56" s="1"/>
  <c r="G85" i="56"/>
  <c r="W85" i="56" s="1"/>
  <c r="F85" i="56"/>
  <c r="V85" i="56" s="1"/>
  <c r="K85" i="56"/>
  <c r="AA85" i="56" s="1"/>
  <c r="L83" i="56"/>
  <c r="AB83" i="56" s="1"/>
  <c r="H83" i="56"/>
  <c r="X83" i="56" s="1"/>
  <c r="D83" i="56"/>
  <c r="T83" i="56" s="1"/>
  <c r="M83" i="56"/>
  <c r="AC83" i="56" s="1"/>
  <c r="G83" i="56"/>
  <c r="W83" i="56" s="1"/>
  <c r="I83" i="56"/>
  <c r="Y83" i="56" s="1"/>
  <c r="K83" i="56"/>
  <c r="AA83" i="56" s="1"/>
  <c r="F83" i="56"/>
  <c r="V83" i="56" s="1"/>
  <c r="J83" i="56"/>
  <c r="Z83" i="56" s="1"/>
  <c r="E83" i="56"/>
  <c r="U83" i="56" s="1"/>
  <c r="C83" i="56"/>
  <c r="N83" i="56"/>
  <c r="AD83" i="56" s="1"/>
  <c r="L87" i="56"/>
  <c r="AB87" i="56" s="1"/>
  <c r="H87" i="56"/>
  <c r="X87" i="56" s="1"/>
  <c r="D87" i="56"/>
  <c r="T87" i="56" s="1"/>
  <c r="M87" i="56"/>
  <c r="AC87" i="56" s="1"/>
  <c r="G87" i="56"/>
  <c r="W87" i="56" s="1"/>
  <c r="I87" i="56"/>
  <c r="Y87" i="56" s="1"/>
  <c r="K87" i="56"/>
  <c r="AA87" i="56" s="1"/>
  <c r="F87" i="56"/>
  <c r="V87" i="56" s="1"/>
  <c r="J87" i="56"/>
  <c r="Z87" i="56" s="1"/>
  <c r="E87" i="56"/>
  <c r="U87" i="56" s="1"/>
  <c r="N87" i="56"/>
  <c r="AD87" i="56" s="1"/>
  <c r="C87" i="56"/>
  <c r="S87" i="56" s="1"/>
  <c r="L93" i="56"/>
  <c r="AB93" i="56" s="1"/>
  <c r="H93" i="56"/>
  <c r="X93" i="56" s="1"/>
  <c r="D93" i="56"/>
  <c r="T93" i="56" s="1"/>
  <c r="J93" i="56"/>
  <c r="Z93" i="56" s="1"/>
  <c r="E93" i="56"/>
  <c r="U93" i="56" s="1"/>
  <c r="N93" i="56"/>
  <c r="AD93" i="56" s="1"/>
  <c r="I93" i="56"/>
  <c r="Y93" i="56" s="1"/>
  <c r="C93" i="56"/>
  <c r="S93" i="56" s="1"/>
  <c r="M93" i="56"/>
  <c r="AC93" i="56" s="1"/>
  <c r="G93" i="56"/>
  <c r="W93" i="56" s="1"/>
  <c r="K93" i="56"/>
  <c r="AA93" i="56" s="1"/>
  <c r="F93" i="56"/>
  <c r="V93" i="56" s="1"/>
  <c r="L86" i="56"/>
  <c r="AB86" i="56" s="1"/>
  <c r="H86" i="56"/>
  <c r="X86" i="56" s="1"/>
  <c r="D86" i="56"/>
  <c r="T86" i="56" s="1"/>
  <c r="N86" i="56"/>
  <c r="AD86" i="56" s="1"/>
  <c r="I86" i="56"/>
  <c r="Y86" i="56" s="1"/>
  <c r="C86" i="56"/>
  <c r="S86" i="56" s="1"/>
  <c r="M86" i="56"/>
  <c r="AC86" i="56" s="1"/>
  <c r="G86" i="56"/>
  <c r="W86" i="56" s="1"/>
  <c r="E86" i="56"/>
  <c r="U86" i="56" s="1"/>
  <c r="K86" i="56"/>
  <c r="AA86" i="56" s="1"/>
  <c r="F86" i="56"/>
  <c r="V86" i="56" s="1"/>
  <c r="J86" i="56"/>
  <c r="Z86" i="56" s="1"/>
  <c r="L82" i="56"/>
  <c r="AB82" i="56" s="1"/>
  <c r="H82" i="56"/>
  <c r="D82" i="56"/>
  <c r="T82" i="56" s="1"/>
  <c r="N82" i="56"/>
  <c r="I82" i="56"/>
  <c r="Y82" i="56" s="1"/>
  <c r="C82" i="56"/>
  <c r="E82" i="56"/>
  <c r="M82" i="56"/>
  <c r="AC82" i="56" s="1"/>
  <c r="G82" i="56"/>
  <c r="K82" i="56"/>
  <c r="F82" i="56"/>
  <c r="J82" i="56"/>
  <c r="L89" i="56"/>
  <c r="AB89" i="56" s="1"/>
  <c r="H89" i="56"/>
  <c r="X89" i="56" s="1"/>
  <c r="D89" i="56"/>
  <c r="T89" i="56" s="1"/>
  <c r="J89" i="56"/>
  <c r="Z89" i="56" s="1"/>
  <c r="E89" i="56"/>
  <c r="U89" i="56" s="1"/>
  <c r="N89" i="56"/>
  <c r="AD89" i="56" s="1"/>
  <c r="I89" i="56"/>
  <c r="Y89" i="56" s="1"/>
  <c r="C89" i="56"/>
  <c r="S89" i="56" s="1"/>
  <c r="M89" i="56"/>
  <c r="AC89" i="56" s="1"/>
  <c r="G89" i="56"/>
  <c r="W89" i="56" s="1"/>
  <c r="K89" i="56"/>
  <c r="AA89" i="56" s="1"/>
  <c r="F89" i="56"/>
  <c r="V89" i="56" s="1"/>
  <c r="L84" i="56"/>
  <c r="AB84" i="56" s="1"/>
  <c r="H84" i="56"/>
  <c r="X84" i="56" s="1"/>
  <c r="D84" i="56"/>
  <c r="T84" i="56" s="1"/>
  <c r="K84" i="56"/>
  <c r="AA84" i="56" s="1"/>
  <c r="F84" i="56"/>
  <c r="V84" i="56" s="1"/>
  <c r="J84" i="56"/>
  <c r="Z84" i="56" s="1"/>
  <c r="E84" i="56"/>
  <c r="U84" i="56" s="1"/>
  <c r="N84" i="56"/>
  <c r="AD84" i="56" s="1"/>
  <c r="I84" i="56"/>
  <c r="Y84" i="56" s="1"/>
  <c r="C84" i="56"/>
  <c r="S84" i="56" s="1"/>
  <c r="M84" i="56"/>
  <c r="AC84" i="56" s="1"/>
  <c r="G84" i="56"/>
  <c r="W84" i="56" s="1"/>
  <c r="L92" i="56"/>
  <c r="AB92" i="56" s="1"/>
  <c r="H92" i="56"/>
  <c r="X92" i="56" s="1"/>
  <c r="D92" i="56"/>
  <c r="T92" i="56" s="1"/>
  <c r="K92" i="56"/>
  <c r="AA92" i="56" s="1"/>
  <c r="F92" i="56"/>
  <c r="V92" i="56" s="1"/>
  <c r="J92" i="56"/>
  <c r="Z92" i="56" s="1"/>
  <c r="E92" i="56"/>
  <c r="U92" i="56" s="1"/>
  <c r="N92" i="56"/>
  <c r="AD92" i="56" s="1"/>
  <c r="I92" i="56"/>
  <c r="Y92" i="56" s="1"/>
  <c r="C92" i="56"/>
  <c r="S92" i="56" s="1"/>
  <c r="M92" i="56"/>
  <c r="AC92" i="56" s="1"/>
  <c r="G92" i="56"/>
  <c r="W92" i="56" s="1"/>
  <c r="L91" i="56"/>
  <c r="AB91" i="56" s="1"/>
  <c r="H91" i="56"/>
  <c r="X91" i="56" s="1"/>
  <c r="D91" i="56"/>
  <c r="T91" i="56" s="1"/>
  <c r="M91" i="56"/>
  <c r="AC91" i="56" s="1"/>
  <c r="G91" i="56"/>
  <c r="W91" i="56" s="1"/>
  <c r="K91" i="56"/>
  <c r="AA91" i="56" s="1"/>
  <c r="F91" i="56"/>
  <c r="V91" i="56" s="1"/>
  <c r="J91" i="56"/>
  <c r="Z91" i="56" s="1"/>
  <c r="E91" i="56"/>
  <c r="U91" i="56" s="1"/>
  <c r="I91" i="56"/>
  <c r="Y91" i="56" s="1"/>
  <c r="N91" i="56"/>
  <c r="AD91" i="56" s="1"/>
  <c r="C91" i="56"/>
  <c r="K89" i="55"/>
  <c r="G89" i="55"/>
  <c r="W89" i="55" s="1"/>
  <c r="M89" i="55"/>
  <c r="I89" i="55"/>
  <c r="E89" i="55"/>
  <c r="H89" i="55"/>
  <c r="N89" i="55"/>
  <c r="AD89" i="55" s="1"/>
  <c r="F89" i="55"/>
  <c r="L89" i="55"/>
  <c r="D89" i="55"/>
  <c r="C89" i="55"/>
  <c r="J89" i="55"/>
  <c r="Z89" i="55" s="1"/>
  <c r="M87" i="55"/>
  <c r="I87" i="55"/>
  <c r="E87" i="55"/>
  <c r="U87" i="55" s="1"/>
  <c r="K87" i="55"/>
  <c r="AA87" i="55" s="1"/>
  <c r="G87" i="55"/>
  <c r="W87" i="55" s="1"/>
  <c r="N87" i="55"/>
  <c r="AD87" i="55" s="1"/>
  <c r="F87" i="55"/>
  <c r="V87" i="55" s="1"/>
  <c r="C87" i="55"/>
  <c r="L87" i="55"/>
  <c r="D87" i="55"/>
  <c r="J87" i="55"/>
  <c r="Z87" i="55" s="1"/>
  <c r="H87" i="55"/>
  <c r="X87" i="55" s="1"/>
  <c r="L86" i="55"/>
  <c r="H86" i="55"/>
  <c r="D86" i="55"/>
  <c r="N86" i="55"/>
  <c r="AD86" i="55" s="1"/>
  <c r="J86" i="55"/>
  <c r="F86" i="55"/>
  <c r="I86" i="55"/>
  <c r="G86" i="55"/>
  <c r="W86" i="55" s="1"/>
  <c r="AE86" i="55" s="1"/>
  <c r="C86" i="55"/>
  <c r="M86" i="55"/>
  <c r="E86" i="55"/>
  <c r="K86" i="55"/>
  <c r="M83" i="55"/>
  <c r="I83" i="55"/>
  <c r="Y83" i="55" s="1"/>
  <c r="E83" i="55"/>
  <c r="U83" i="55" s="1"/>
  <c r="K83" i="55"/>
  <c r="AA83" i="55" s="1"/>
  <c r="G83" i="55"/>
  <c r="W83" i="55" s="1"/>
  <c r="J83" i="55"/>
  <c r="Z83" i="55" s="1"/>
  <c r="C83" i="55"/>
  <c r="S83" i="55" s="1"/>
  <c r="H83" i="55"/>
  <c r="X83" i="55" s="1"/>
  <c r="N83" i="55"/>
  <c r="AD83" i="55" s="1"/>
  <c r="F83" i="55"/>
  <c r="V83" i="55" s="1"/>
  <c r="L83" i="55"/>
  <c r="D83" i="55"/>
  <c r="T83" i="55" s="1"/>
  <c r="K92" i="55"/>
  <c r="AA92" i="55" s="1"/>
  <c r="G92" i="55"/>
  <c r="W92" i="55" s="1"/>
  <c r="N92" i="55"/>
  <c r="AD92" i="55" s="1"/>
  <c r="J92" i="55"/>
  <c r="Z92" i="55" s="1"/>
  <c r="F92" i="55"/>
  <c r="V92" i="55" s="1"/>
  <c r="M92" i="55"/>
  <c r="AC92" i="55" s="1"/>
  <c r="I92" i="55"/>
  <c r="E92" i="55"/>
  <c r="U92" i="55" s="1"/>
  <c r="L92" i="55"/>
  <c r="AB92" i="55" s="1"/>
  <c r="H92" i="55"/>
  <c r="D92" i="55"/>
  <c r="C92" i="55"/>
  <c r="N88" i="55"/>
  <c r="AD88" i="55" s="1"/>
  <c r="J88" i="55"/>
  <c r="Z88" i="55" s="1"/>
  <c r="F88" i="55"/>
  <c r="V88" i="55" s="1"/>
  <c r="L88" i="55"/>
  <c r="H88" i="55"/>
  <c r="X88" i="55" s="1"/>
  <c r="D88" i="55"/>
  <c r="K88" i="55"/>
  <c r="AA88" i="55" s="1"/>
  <c r="I88" i="55"/>
  <c r="Y88" i="55" s="1"/>
  <c r="G88" i="55"/>
  <c r="W88" i="55" s="1"/>
  <c r="M88" i="55"/>
  <c r="E88" i="55"/>
  <c r="U88" i="55" s="1"/>
  <c r="C88" i="55"/>
  <c r="S88" i="55" s="1"/>
  <c r="N82" i="55"/>
  <c r="AD82" i="55" s="1"/>
  <c r="M82" i="55"/>
  <c r="I82" i="55"/>
  <c r="E82" i="55"/>
  <c r="U82" i="55" s="1"/>
  <c r="L82" i="55"/>
  <c r="H82" i="55"/>
  <c r="X82" i="55" s="1"/>
  <c r="D82" i="55"/>
  <c r="C82" i="55"/>
  <c r="S82" i="55" s="1"/>
  <c r="K82" i="55"/>
  <c r="AA82" i="55" s="1"/>
  <c r="G82" i="55"/>
  <c r="W82" i="55" s="1"/>
  <c r="J82" i="55"/>
  <c r="Z82" i="55" s="1"/>
  <c r="F82" i="55"/>
  <c r="V82" i="55" s="1"/>
  <c r="K85" i="55"/>
  <c r="AA85" i="55" s="1"/>
  <c r="G85" i="55"/>
  <c r="W85" i="55" s="1"/>
  <c r="M85" i="55"/>
  <c r="I85" i="55"/>
  <c r="E85" i="55"/>
  <c r="L85" i="55"/>
  <c r="D85" i="55"/>
  <c r="J85" i="55"/>
  <c r="Z85" i="55" s="1"/>
  <c r="H85" i="55"/>
  <c r="C85" i="55"/>
  <c r="N85" i="55"/>
  <c r="AD85" i="55" s="1"/>
  <c r="F85" i="55"/>
  <c r="V85" i="55" s="1"/>
  <c r="L93" i="55"/>
  <c r="H93" i="55"/>
  <c r="D93" i="55"/>
  <c r="K93" i="55"/>
  <c r="G93" i="55"/>
  <c r="W93" i="55" s="1"/>
  <c r="N93" i="55"/>
  <c r="AD93" i="55" s="1"/>
  <c r="J93" i="55"/>
  <c r="F93" i="55"/>
  <c r="M93" i="55"/>
  <c r="I93" i="55"/>
  <c r="E93" i="55"/>
  <c r="C93" i="55"/>
  <c r="M90" i="55"/>
  <c r="L90" i="55"/>
  <c r="H90" i="55"/>
  <c r="D90" i="55"/>
  <c r="N90" i="55"/>
  <c r="AD90" i="55" s="1"/>
  <c r="J90" i="55"/>
  <c r="Z90" i="55" s="1"/>
  <c r="F90" i="55"/>
  <c r="E90" i="55"/>
  <c r="K90" i="55"/>
  <c r="AA90" i="55" s="1"/>
  <c r="C90" i="55"/>
  <c r="I90" i="55"/>
  <c r="G90" i="55"/>
  <c r="W90" i="55" s="1"/>
  <c r="N84" i="55"/>
  <c r="AD84" i="55" s="1"/>
  <c r="J84" i="55"/>
  <c r="Z84" i="55" s="1"/>
  <c r="F84" i="55"/>
  <c r="V84" i="55" s="1"/>
  <c r="L84" i="55"/>
  <c r="H84" i="55"/>
  <c r="D84" i="55"/>
  <c r="G84" i="55"/>
  <c r="W84" i="55" s="1"/>
  <c r="M84" i="55"/>
  <c r="E84" i="55"/>
  <c r="U84" i="55" s="1"/>
  <c r="K84" i="55"/>
  <c r="AA84" i="55" s="1"/>
  <c r="I84" i="55"/>
  <c r="C84" i="55"/>
  <c r="N91" i="55"/>
  <c r="AD91" i="55" s="1"/>
  <c r="J91" i="55"/>
  <c r="Z91" i="55" s="1"/>
  <c r="F91" i="55"/>
  <c r="V91" i="55" s="1"/>
  <c r="M91" i="55"/>
  <c r="AC91" i="55" s="1"/>
  <c r="I91" i="55"/>
  <c r="E91" i="55"/>
  <c r="U91" i="55" s="1"/>
  <c r="L91" i="55"/>
  <c r="AB91" i="55" s="1"/>
  <c r="H91" i="55"/>
  <c r="D91" i="55"/>
  <c r="K91" i="55"/>
  <c r="AA91" i="55" s="1"/>
  <c r="G91" i="55"/>
  <c r="W91" i="55" s="1"/>
  <c r="C91" i="55"/>
  <c r="P17" i="53"/>
  <c r="AA17" i="53" s="1"/>
  <c r="C90" i="62"/>
  <c r="AE86" i="56" l="1"/>
  <c r="O91" i="56"/>
  <c r="S91" i="56"/>
  <c r="AE91" i="56" s="1"/>
  <c r="AE93" i="56"/>
  <c r="AE90" i="55"/>
  <c r="AE83" i="55"/>
  <c r="AE89" i="55"/>
  <c r="AE85" i="55"/>
  <c r="AE88" i="55"/>
  <c r="AE89" i="56"/>
  <c r="AE90" i="56"/>
  <c r="O89" i="56"/>
  <c r="J94" i="56"/>
  <c r="Z82" i="56"/>
  <c r="M94" i="56"/>
  <c r="N94" i="56"/>
  <c r="AD82" i="56"/>
  <c r="O93" i="56"/>
  <c r="O87" i="56"/>
  <c r="O85" i="56"/>
  <c r="AE92" i="56"/>
  <c r="AE84" i="56"/>
  <c r="F94" i="56"/>
  <c r="V82" i="56"/>
  <c r="E94" i="56"/>
  <c r="U82" i="56"/>
  <c r="D94" i="56"/>
  <c r="O83" i="56"/>
  <c r="S83" i="56"/>
  <c r="AE83" i="56" s="1"/>
  <c r="AE85" i="56"/>
  <c r="O92" i="56"/>
  <c r="O84" i="56"/>
  <c r="K94" i="56"/>
  <c r="AA82" i="56"/>
  <c r="C94" i="56"/>
  <c r="S82" i="56"/>
  <c r="O82" i="56"/>
  <c r="H94" i="56"/>
  <c r="X82" i="56"/>
  <c r="O86" i="56"/>
  <c r="AE87" i="56"/>
  <c r="O90" i="56"/>
  <c r="O88" i="56"/>
  <c r="S88" i="56"/>
  <c r="AE88" i="56" s="1"/>
  <c r="G94" i="56"/>
  <c r="W82" i="56"/>
  <c r="I94" i="56"/>
  <c r="L94" i="56"/>
  <c r="AE82" i="55"/>
  <c r="AE92" i="55"/>
  <c r="AE87" i="55"/>
  <c r="AE91" i="55"/>
  <c r="AE84" i="55"/>
  <c r="AE93" i="55"/>
  <c r="F40" i="60"/>
  <c r="F10" i="60" s="1"/>
  <c r="D46" i="54" s="1"/>
  <c r="E90" i="62"/>
  <c r="P19" i="53"/>
  <c r="AA19" i="53" s="1"/>
  <c r="P18" i="53"/>
  <c r="AA18" i="53" s="1"/>
  <c r="J94" i="55"/>
  <c r="E94" i="55"/>
  <c r="G94" i="55"/>
  <c r="O87" i="55"/>
  <c r="N94" i="55"/>
  <c r="I94" i="55"/>
  <c r="K94" i="55"/>
  <c r="O91" i="55"/>
  <c r="O83" i="55"/>
  <c r="O90" i="55"/>
  <c r="F94" i="55"/>
  <c r="D94" i="55"/>
  <c r="M94" i="55"/>
  <c r="O85" i="55"/>
  <c r="H94" i="55"/>
  <c r="L94" i="55"/>
  <c r="C94" i="55"/>
  <c r="O82" i="55"/>
  <c r="O84" i="55"/>
  <c r="O88" i="55"/>
  <c r="O86" i="55"/>
  <c r="O89" i="55"/>
  <c r="O93" i="55"/>
  <c r="O92" i="55"/>
  <c r="AF53" i="57"/>
  <c r="L98" i="56" l="1"/>
  <c r="AB98" i="56" s="1"/>
  <c r="H98" i="56"/>
  <c r="D98" i="56"/>
  <c r="T98" i="56" s="1"/>
  <c r="N98" i="56"/>
  <c r="I98" i="56"/>
  <c r="Y98" i="56" s="1"/>
  <c r="C98" i="56"/>
  <c r="M98" i="56"/>
  <c r="AC98" i="56" s="1"/>
  <c r="G98" i="56"/>
  <c r="K98" i="56"/>
  <c r="F98" i="56"/>
  <c r="J98" i="56"/>
  <c r="E98" i="56"/>
  <c r="L99" i="56"/>
  <c r="AB99" i="56" s="1"/>
  <c r="H99" i="56"/>
  <c r="X99" i="56" s="1"/>
  <c r="D99" i="56"/>
  <c r="T99" i="56" s="1"/>
  <c r="M99" i="56"/>
  <c r="AC99" i="56" s="1"/>
  <c r="G99" i="56"/>
  <c r="W99" i="56" s="1"/>
  <c r="K99" i="56"/>
  <c r="AA99" i="56" s="1"/>
  <c r="F99" i="56"/>
  <c r="V99" i="56" s="1"/>
  <c r="J99" i="56"/>
  <c r="Z99" i="56" s="1"/>
  <c r="E99" i="56"/>
  <c r="U99" i="56" s="1"/>
  <c r="I99" i="56"/>
  <c r="Y99" i="56" s="1"/>
  <c r="N99" i="56"/>
  <c r="AD99" i="56" s="1"/>
  <c r="C99" i="56"/>
  <c r="L101" i="56"/>
  <c r="AB101" i="56" s="1"/>
  <c r="H101" i="56"/>
  <c r="X101" i="56" s="1"/>
  <c r="D101" i="56"/>
  <c r="T101" i="56" s="1"/>
  <c r="J101" i="56"/>
  <c r="Z101" i="56" s="1"/>
  <c r="E101" i="56"/>
  <c r="U101" i="56" s="1"/>
  <c r="N101" i="56"/>
  <c r="AD101" i="56" s="1"/>
  <c r="I101" i="56"/>
  <c r="Y101" i="56" s="1"/>
  <c r="C101" i="56"/>
  <c r="S101" i="56" s="1"/>
  <c r="M101" i="56"/>
  <c r="AC101" i="56" s="1"/>
  <c r="G101" i="56"/>
  <c r="W101" i="56" s="1"/>
  <c r="F101" i="56"/>
  <c r="V101" i="56" s="1"/>
  <c r="K101" i="56"/>
  <c r="AA101" i="56" s="1"/>
  <c r="N108" i="56"/>
  <c r="AD108" i="56" s="1"/>
  <c r="J108" i="56"/>
  <c r="Z108" i="56" s="1"/>
  <c r="F108" i="56"/>
  <c r="V108" i="56" s="1"/>
  <c r="M108" i="56"/>
  <c r="AC108" i="56" s="1"/>
  <c r="I108" i="56"/>
  <c r="Y108" i="56" s="1"/>
  <c r="E108" i="56"/>
  <c r="U108" i="56" s="1"/>
  <c r="L108" i="56"/>
  <c r="AB108" i="56" s="1"/>
  <c r="H108" i="56"/>
  <c r="X108" i="56" s="1"/>
  <c r="D108" i="56"/>
  <c r="T108" i="56" s="1"/>
  <c r="K108" i="56"/>
  <c r="AA108" i="56" s="1"/>
  <c r="G108" i="56"/>
  <c r="W108" i="56" s="1"/>
  <c r="C108" i="56"/>
  <c r="S108" i="56" s="1"/>
  <c r="L102" i="56"/>
  <c r="AB102" i="56" s="1"/>
  <c r="H102" i="56"/>
  <c r="X102" i="56" s="1"/>
  <c r="D102" i="56"/>
  <c r="T102" i="56" s="1"/>
  <c r="N102" i="56"/>
  <c r="AD102" i="56" s="1"/>
  <c r="I102" i="56"/>
  <c r="Y102" i="56" s="1"/>
  <c r="C102" i="56"/>
  <c r="S102" i="56" s="1"/>
  <c r="M102" i="56"/>
  <c r="AC102" i="56" s="1"/>
  <c r="G102" i="56"/>
  <c r="W102" i="56" s="1"/>
  <c r="K102" i="56"/>
  <c r="AA102" i="56" s="1"/>
  <c r="F102" i="56"/>
  <c r="V102" i="56" s="1"/>
  <c r="E102" i="56"/>
  <c r="U102" i="56" s="1"/>
  <c r="J102" i="56"/>
  <c r="Z102" i="56" s="1"/>
  <c r="L103" i="56"/>
  <c r="AB103" i="56" s="1"/>
  <c r="H103" i="56"/>
  <c r="X103" i="56" s="1"/>
  <c r="D103" i="56"/>
  <c r="T103" i="56" s="1"/>
  <c r="M103" i="56"/>
  <c r="AC103" i="56" s="1"/>
  <c r="G103" i="56"/>
  <c r="W103" i="56" s="1"/>
  <c r="K103" i="56"/>
  <c r="AA103" i="56" s="1"/>
  <c r="F103" i="56"/>
  <c r="V103" i="56" s="1"/>
  <c r="J103" i="56"/>
  <c r="Z103" i="56" s="1"/>
  <c r="E103" i="56"/>
  <c r="U103" i="56" s="1"/>
  <c r="N103" i="56"/>
  <c r="AD103" i="56" s="1"/>
  <c r="C103" i="56"/>
  <c r="S103" i="56" s="1"/>
  <c r="I103" i="56"/>
  <c r="Y103" i="56" s="1"/>
  <c r="N106" i="56"/>
  <c r="AD106" i="56" s="1"/>
  <c r="J106" i="56"/>
  <c r="Z106" i="56" s="1"/>
  <c r="F106" i="56"/>
  <c r="V106" i="56" s="1"/>
  <c r="M106" i="56"/>
  <c r="AC106" i="56" s="1"/>
  <c r="I106" i="56"/>
  <c r="Y106" i="56" s="1"/>
  <c r="E106" i="56"/>
  <c r="U106" i="56" s="1"/>
  <c r="L106" i="56"/>
  <c r="AB106" i="56" s="1"/>
  <c r="H106" i="56"/>
  <c r="X106" i="56" s="1"/>
  <c r="D106" i="56"/>
  <c r="T106" i="56" s="1"/>
  <c r="G106" i="56"/>
  <c r="W106" i="56" s="1"/>
  <c r="C106" i="56"/>
  <c r="S106" i="56" s="1"/>
  <c r="K106" i="56"/>
  <c r="AA106" i="56" s="1"/>
  <c r="L100" i="56"/>
  <c r="AB100" i="56" s="1"/>
  <c r="H100" i="56"/>
  <c r="X100" i="56" s="1"/>
  <c r="D100" i="56"/>
  <c r="T100" i="56" s="1"/>
  <c r="K100" i="56"/>
  <c r="AA100" i="56" s="1"/>
  <c r="F100" i="56"/>
  <c r="V100" i="56" s="1"/>
  <c r="J100" i="56"/>
  <c r="Z100" i="56" s="1"/>
  <c r="E100" i="56"/>
  <c r="U100" i="56" s="1"/>
  <c r="N100" i="56"/>
  <c r="AD100" i="56" s="1"/>
  <c r="I100" i="56"/>
  <c r="Y100" i="56" s="1"/>
  <c r="C100" i="56"/>
  <c r="S100" i="56" s="1"/>
  <c r="G100" i="56"/>
  <c r="W100" i="56" s="1"/>
  <c r="M100" i="56"/>
  <c r="AC100" i="56" s="1"/>
  <c r="N105" i="56"/>
  <c r="AD105" i="56" s="1"/>
  <c r="J105" i="56"/>
  <c r="Z105" i="56" s="1"/>
  <c r="F105" i="56"/>
  <c r="V105" i="56" s="1"/>
  <c r="M105" i="56"/>
  <c r="AC105" i="56" s="1"/>
  <c r="I105" i="56"/>
  <c r="Y105" i="56" s="1"/>
  <c r="E105" i="56"/>
  <c r="U105" i="56" s="1"/>
  <c r="L105" i="56"/>
  <c r="AB105" i="56" s="1"/>
  <c r="H105" i="56"/>
  <c r="X105" i="56" s="1"/>
  <c r="D105" i="56"/>
  <c r="T105" i="56" s="1"/>
  <c r="C105" i="56"/>
  <c r="S105" i="56" s="1"/>
  <c r="K105" i="56"/>
  <c r="AA105" i="56" s="1"/>
  <c r="G105" i="56"/>
  <c r="W105" i="56" s="1"/>
  <c r="N107" i="56"/>
  <c r="AD107" i="56" s="1"/>
  <c r="J107" i="56"/>
  <c r="Z107" i="56" s="1"/>
  <c r="F107" i="56"/>
  <c r="V107" i="56" s="1"/>
  <c r="M107" i="56"/>
  <c r="AC107" i="56" s="1"/>
  <c r="I107" i="56"/>
  <c r="Y107" i="56" s="1"/>
  <c r="E107" i="56"/>
  <c r="U107" i="56" s="1"/>
  <c r="L107" i="56"/>
  <c r="AB107" i="56" s="1"/>
  <c r="H107" i="56"/>
  <c r="X107" i="56" s="1"/>
  <c r="D107" i="56"/>
  <c r="T107" i="56" s="1"/>
  <c r="K107" i="56"/>
  <c r="AA107" i="56" s="1"/>
  <c r="G107" i="56"/>
  <c r="W107" i="56" s="1"/>
  <c r="C107" i="56"/>
  <c r="S107" i="56" s="1"/>
  <c r="N104" i="56"/>
  <c r="AD104" i="56" s="1"/>
  <c r="J104" i="56"/>
  <c r="Z104" i="56" s="1"/>
  <c r="M104" i="56"/>
  <c r="AC104" i="56" s="1"/>
  <c r="L104" i="56"/>
  <c r="AB104" i="56" s="1"/>
  <c r="H104" i="56"/>
  <c r="X104" i="56" s="1"/>
  <c r="D104" i="56"/>
  <c r="T104" i="56" s="1"/>
  <c r="F104" i="56"/>
  <c r="V104" i="56" s="1"/>
  <c r="K104" i="56"/>
  <c r="AA104" i="56" s="1"/>
  <c r="E104" i="56"/>
  <c r="U104" i="56" s="1"/>
  <c r="I104" i="56"/>
  <c r="Y104" i="56" s="1"/>
  <c r="C104" i="56"/>
  <c r="G104" i="56"/>
  <c r="W104" i="56" s="1"/>
  <c r="AE82" i="56"/>
  <c r="AE94" i="56" s="1"/>
  <c r="AF94" i="56" s="1"/>
  <c r="AG69" i="58" s="1"/>
  <c r="D91" i="62" s="1"/>
  <c r="F80" i="60" s="1"/>
  <c r="N109" i="56"/>
  <c r="AD109" i="56" s="1"/>
  <c r="J109" i="56"/>
  <c r="Z109" i="56" s="1"/>
  <c r="F109" i="56"/>
  <c r="V109" i="56" s="1"/>
  <c r="M109" i="56"/>
  <c r="AC109" i="56" s="1"/>
  <c r="I109" i="56"/>
  <c r="Y109" i="56" s="1"/>
  <c r="E109" i="56"/>
  <c r="U109" i="56" s="1"/>
  <c r="L109" i="56"/>
  <c r="AB109" i="56" s="1"/>
  <c r="H109" i="56"/>
  <c r="X109" i="56" s="1"/>
  <c r="D109" i="56"/>
  <c r="T109" i="56" s="1"/>
  <c r="C109" i="56"/>
  <c r="S109" i="56" s="1"/>
  <c r="K109" i="56"/>
  <c r="AA109" i="56" s="1"/>
  <c r="G109" i="56"/>
  <c r="W109" i="56" s="1"/>
  <c r="L104" i="55"/>
  <c r="H104" i="55"/>
  <c r="X104" i="55" s="1"/>
  <c r="D104" i="55"/>
  <c r="K104" i="55"/>
  <c r="AA104" i="55" s="1"/>
  <c r="G104" i="55"/>
  <c r="W104" i="55" s="1"/>
  <c r="C104" i="55"/>
  <c r="S104" i="55" s="1"/>
  <c r="N104" i="55"/>
  <c r="AD104" i="55" s="1"/>
  <c r="J104" i="55"/>
  <c r="Z104" i="55" s="1"/>
  <c r="F104" i="55"/>
  <c r="V104" i="55" s="1"/>
  <c r="M104" i="55"/>
  <c r="I104" i="55"/>
  <c r="Y104" i="55" s="1"/>
  <c r="E104" i="55"/>
  <c r="U104" i="55" s="1"/>
  <c r="L100" i="55"/>
  <c r="H100" i="55"/>
  <c r="D100" i="55"/>
  <c r="K100" i="55"/>
  <c r="AA100" i="55" s="1"/>
  <c r="G100" i="55"/>
  <c r="W100" i="55" s="1"/>
  <c r="C100" i="55"/>
  <c r="N100" i="55"/>
  <c r="AD100" i="55" s="1"/>
  <c r="J100" i="55"/>
  <c r="Z100" i="55" s="1"/>
  <c r="F100" i="55"/>
  <c r="V100" i="55" s="1"/>
  <c r="M100" i="55"/>
  <c r="I100" i="55"/>
  <c r="E100" i="55"/>
  <c r="U100" i="55" s="1"/>
  <c r="L98" i="55"/>
  <c r="H98" i="55"/>
  <c r="X98" i="55" s="1"/>
  <c r="D98" i="55"/>
  <c r="K98" i="55"/>
  <c r="AA98" i="55" s="1"/>
  <c r="G98" i="55"/>
  <c r="W98" i="55" s="1"/>
  <c r="C98" i="55"/>
  <c r="S98" i="55" s="1"/>
  <c r="N98" i="55"/>
  <c r="AD98" i="55" s="1"/>
  <c r="J98" i="55"/>
  <c r="Z98" i="55" s="1"/>
  <c r="F98" i="55"/>
  <c r="V98" i="55" s="1"/>
  <c r="M98" i="55"/>
  <c r="I98" i="55"/>
  <c r="E98" i="55"/>
  <c r="U98" i="55" s="1"/>
  <c r="L108" i="55"/>
  <c r="AB108" i="55" s="1"/>
  <c r="H108" i="55"/>
  <c r="D108" i="55"/>
  <c r="K108" i="55"/>
  <c r="AA108" i="55" s="1"/>
  <c r="G108" i="55"/>
  <c r="W108" i="55" s="1"/>
  <c r="C108" i="55"/>
  <c r="N108" i="55"/>
  <c r="AD108" i="55" s="1"/>
  <c r="J108" i="55"/>
  <c r="Z108" i="55" s="1"/>
  <c r="F108" i="55"/>
  <c r="V108" i="55" s="1"/>
  <c r="M108" i="55"/>
  <c r="AC108" i="55" s="1"/>
  <c r="I108" i="55"/>
  <c r="E108" i="55"/>
  <c r="U108" i="55" s="1"/>
  <c r="L109" i="55"/>
  <c r="H109" i="55"/>
  <c r="D109" i="55"/>
  <c r="K109" i="55"/>
  <c r="G109" i="55"/>
  <c r="W109" i="55" s="1"/>
  <c r="C109" i="55"/>
  <c r="N109" i="55"/>
  <c r="AD109" i="55" s="1"/>
  <c r="J109" i="55"/>
  <c r="F109" i="55"/>
  <c r="M109" i="55"/>
  <c r="I109" i="55"/>
  <c r="E109" i="55"/>
  <c r="L105" i="55"/>
  <c r="H105" i="55"/>
  <c r="D105" i="55"/>
  <c r="K105" i="55"/>
  <c r="G105" i="55"/>
  <c r="W105" i="55" s="1"/>
  <c r="C105" i="55"/>
  <c r="N105" i="55"/>
  <c r="AD105" i="55" s="1"/>
  <c r="J105" i="55"/>
  <c r="Z105" i="55" s="1"/>
  <c r="F105" i="55"/>
  <c r="M105" i="55"/>
  <c r="I105" i="55"/>
  <c r="E105" i="55"/>
  <c r="L107" i="55"/>
  <c r="AB107" i="55" s="1"/>
  <c r="H107" i="55"/>
  <c r="D107" i="55"/>
  <c r="K107" i="55"/>
  <c r="AA107" i="55" s="1"/>
  <c r="G107" i="55"/>
  <c r="W107" i="55" s="1"/>
  <c r="C107" i="55"/>
  <c r="N107" i="55"/>
  <c r="AD107" i="55" s="1"/>
  <c r="J107" i="55"/>
  <c r="Z107" i="55" s="1"/>
  <c r="F107" i="55"/>
  <c r="V107" i="55" s="1"/>
  <c r="M107" i="55"/>
  <c r="AC107" i="55" s="1"/>
  <c r="I107" i="55"/>
  <c r="E107" i="55"/>
  <c r="U107" i="55" s="1"/>
  <c r="L99" i="55"/>
  <c r="H99" i="55"/>
  <c r="X99" i="55" s="1"/>
  <c r="D99" i="55"/>
  <c r="T99" i="55" s="1"/>
  <c r="K99" i="55"/>
  <c r="AA99" i="55" s="1"/>
  <c r="G99" i="55"/>
  <c r="W99" i="55" s="1"/>
  <c r="C99" i="55"/>
  <c r="S99" i="55" s="1"/>
  <c r="N99" i="55"/>
  <c r="AD99" i="55" s="1"/>
  <c r="J99" i="55"/>
  <c r="Z99" i="55" s="1"/>
  <c r="F99" i="55"/>
  <c r="V99" i="55" s="1"/>
  <c r="M99" i="55"/>
  <c r="I99" i="55"/>
  <c r="Y99" i="55" s="1"/>
  <c r="E99" i="55"/>
  <c r="U99" i="55" s="1"/>
  <c r="L103" i="55"/>
  <c r="H103" i="55"/>
  <c r="X103" i="55" s="1"/>
  <c r="D103" i="55"/>
  <c r="K103" i="55"/>
  <c r="AA103" i="55" s="1"/>
  <c r="G103" i="55"/>
  <c r="W103" i="55" s="1"/>
  <c r="C103" i="55"/>
  <c r="N103" i="55"/>
  <c r="AD103" i="55" s="1"/>
  <c r="J103" i="55"/>
  <c r="Z103" i="55" s="1"/>
  <c r="F103" i="55"/>
  <c r="V103" i="55" s="1"/>
  <c r="M103" i="55"/>
  <c r="I103" i="55"/>
  <c r="E103" i="55"/>
  <c r="U103" i="55" s="1"/>
  <c r="L101" i="55"/>
  <c r="H101" i="55"/>
  <c r="D101" i="55"/>
  <c r="K101" i="55"/>
  <c r="AA101" i="55" s="1"/>
  <c r="G101" i="55"/>
  <c r="W101" i="55" s="1"/>
  <c r="C101" i="55"/>
  <c r="N101" i="55"/>
  <c r="AD101" i="55" s="1"/>
  <c r="J101" i="55"/>
  <c r="Z101" i="55" s="1"/>
  <c r="F101" i="55"/>
  <c r="V101" i="55" s="1"/>
  <c r="M101" i="55"/>
  <c r="I101" i="55"/>
  <c r="E101" i="55"/>
  <c r="L106" i="55"/>
  <c r="H106" i="55"/>
  <c r="D106" i="55"/>
  <c r="K106" i="55"/>
  <c r="AA106" i="55" s="1"/>
  <c r="G106" i="55"/>
  <c r="W106" i="55" s="1"/>
  <c r="C106" i="55"/>
  <c r="N106" i="55"/>
  <c r="AD106" i="55" s="1"/>
  <c r="J106" i="55"/>
  <c r="Z106" i="55" s="1"/>
  <c r="F106" i="55"/>
  <c r="M106" i="55"/>
  <c r="I106" i="55"/>
  <c r="E106" i="55"/>
  <c r="L102" i="55"/>
  <c r="H102" i="55"/>
  <c r="D102" i="55"/>
  <c r="K102" i="55"/>
  <c r="G102" i="55"/>
  <c r="W102" i="55" s="1"/>
  <c r="C102" i="55"/>
  <c r="N102" i="55"/>
  <c r="AD102" i="55" s="1"/>
  <c r="J102" i="55"/>
  <c r="F102" i="55"/>
  <c r="M102" i="55"/>
  <c r="I102" i="55"/>
  <c r="E102" i="55"/>
  <c r="AE94" i="55"/>
  <c r="AF94" i="55" s="1"/>
  <c r="F26" i="60" s="1"/>
  <c r="C91" i="62"/>
  <c r="AE102" i="56" l="1"/>
  <c r="AE109" i="56"/>
  <c r="AE104" i="55"/>
  <c r="AE102" i="55"/>
  <c r="AE103" i="55"/>
  <c r="AE107" i="55"/>
  <c r="AE100" i="55"/>
  <c r="AE98" i="55"/>
  <c r="O106" i="56"/>
  <c r="O103" i="56"/>
  <c r="AE101" i="56"/>
  <c r="O105" i="56"/>
  <c r="AE106" i="56"/>
  <c r="O107" i="56"/>
  <c r="AE105" i="56"/>
  <c r="O108" i="56"/>
  <c r="O101" i="56"/>
  <c r="O99" i="56"/>
  <c r="S99" i="56"/>
  <c r="AE99" i="56" s="1"/>
  <c r="E110" i="56"/>
  <c r="U98" i="56"/>
  <c r="G110" i="56"/>
  <c r="W98" i="56"/>
  <c r="N110" i="56"/>
  <c r="AD98" i="56"/>
  <c r="O109" i="56"/>
  <c r="O104" i="56"/>
  <c r="S104" i="56"/>
  <c r="AE104" i="56" s="1"/>
  <c r="AE100" i="56"/>
  <c r="J110" i="56"/>
  <c r="Z98" i="56"/>
  <c r="M110" i="56"/>
  <c r="D110" i="56"/>
  <c r="AE107" i="56"/>
  <c r="O100" i="56"/>
  <c r="O102" i="56"/>
  <c r="AE108" i="56"/>
  <c r="F110" i="56"/>
  <c r="V98" i="56"/>
  <c r="O98" i="56"/>
  <c r="S98" i="56"/>
  <c r="C110" i="56"/>
  <c r="H110" i="56"/>
  <c r="X98" i="56"/>
  <c r="AE103" i="56"/>
  <c r="K110" i="56"/>
  <c r="AA98" i="56"/>
  <c r="I110" i="56"/>
  <c r="L110" i="56"/>
  <c r="AE108" i="55"/>
  <c r="AE99" i="55"/>
  <c r="AE106" i="55"/>
  <c r="AE101" i="55"/>
  <c r="AE105" i="55"/>
  <c r="AE109" i="55"/>
  <c r="F41" i="60"/>
  <c r="F11" i="60" s="1"/>
  <c r="D47" i="54" s="1"/>
  <c r="E91" i="62"/>
  <c r="O109" i="55"/>
  <c r="O99" i="55"/>
  <c r="F110" i="55"/>
  <c r="L110" i="55"/>
  <c r="C110" i="55"/>
  <c r="O98" i="55"/>
  <c r="O105" i="55"/>
  <c r="O102" i="55"/>
  <c r="O108" i="55"/>
  <c r="O103" i="55"/>
  <c r="J110" i="55"/>
  <c r="E110" i="55"/>
  <c r="G110" i="55"/>
  <c r="O104" i="55"/>
  <c r="O101" i="55"/>
  <c r="O100" i="55"/>
  <c r="O106" i="55"/>
  <c r="O107" i="55"/>
  <c r="N110" i="55"/>
  <c r="I110" i="55"/>
  <c r="K110" i="55"/>
  <c r="H110" i="55"/>
  <c r="D110" i="55"/>
  <c r="M110" i="55"/>
  <c r="AF69" i="57"/>
  <c r="AE110" i="55" l="1"/>
  <c r="AF110" i="55" s="1"/>
  <c r="F27" i="60" s="1"/>
  <c r="N123" i="56"/>
  <c r="AD123" i="56" s="1"/>
  <c r="J123" i="56"/>
  <c r="Z123" i="56" s="1"/>
  <c r="F123" i="56"/>
  <c r="V123" i="56" s="1"/>
  <c r="M123" i="56"/>
  <c r="AC123" i="56" s="1"/>
  <c r="I123" i="56"/>
  <c r="Y123" i="56" s="1"/>
  <c r="E123" i="56"/>
  <c r="U123" i="56" s="1"/>
  <c r="L123" i="56"/>
  <c r="AB123" i="56" s="1"/>
  <c r="H123" i="56"/>
  <c r="X123" i="56" s="1"/>
  <c r="D123" i="56"/>
  <c r="T123" i="56" s="1"/>
  <c r="K123" i="56"/>
  <c r="AA123" i="56" s="1"/>
  <c r="G123" i="56"/>
  <c r="W123" i="56" s="1"/>
  <c r="C123" i="56"/>
  <c r="S123" i="56" s="1"/>
  <c r="AE98" i="56"/>
  <c r="AE110" i="56" s="1"/>
  <c r="AF110" i="56" s="1"/>
  <c r="AG85" i="58" s="1"/>
  <c r="D92" i="62" s="1"/>
  <c r="N115" i="56"/>
  <c r="AD115" i="56" s="1"/>
  <c r="J115" i="56"/>
  <c r="Z115" i="56" s="1"/>
  <c r="F115" i="56"/>
  <c r="V115" i="56" s="1"/>
  <c r="M115" i="56"/>
  <c r="AC115" i="56" s="1"/>
  <c r="I115" i="56"/>
  <c r="Y115" i="56" s="1"/>
  <c r="E115" i="56"/>
  <c r="U115" i="56" s="1"/>
  <c r="L115" i="56"/>
  <c r="AB115" i="56" s="1"/>
  <c r="H115" i="56"/>
  <c r="X115" i="56" s="1"/>
  <c r="D115" i="56"/>
  <c r="T115" i="56" s="1"/>
  <c r="K115" i="56"/>
  <c r="AA115" i="56" s="1"/>
  <c r="G115" i="56"/>
  <c r="W115" i="56" s="1"/>
  <c r="C115" i="56"/>
  <c r="N120" i="56"/>
  <c r="AD120" i="56" s="1"/>
  <c r="J120" i="56"/>
  <c r="Z120" i="56" s="1"/>
  <c r="F120" i="56"/>
  <c r="V120" i="56" s="1"/>
  <c r="M120" i="56"/>
  <c r="AC120" i="56" s="1"/>
  <c r="I120" i="56"/>
  <c r="Y120" i="56" s="1"/>
  <c r="E120" i="56"/>
  <c r="U120" i="56" s="1"/>
  <c r="L120" i="56"/>
  <c r="AB120" i="56" s="1"/>
  <c r="H120" i="56"/>
  <c r="X120" i="56" s="1"/>
  <c r="D120" i="56"/>
  <c r="T120" i="56" s="1"/>
  <c r="K120" i="56"/>
  <c r="AA120" i="56" s="1"/>
  <c r="G120" i="56"/>
  <c r="W120" i="56" s="1"/>
  <c r="C120" i="56"/>
  <c r="L124" i="56"/>
  <c r="AB124" i="56" s="1"/>
  <c r="H124" i="56"/>
  <c r="X124" i="56" s="1"/>
  <c r="K124" i="56"/>
  <c r="AA124" i="56" s="1"/>
  <c r="F124" i="56"/>
  <c r="V124" i="56" s="1"/>
  <c r="J124" i="56"/>
  <c r="Z124" i="56" s="1"/>
  <c r="E124" i="56"/>
  <c r="U124" i="56" s="1"/>
  <c r="N124" i="56"/>
  <c r="AD124" i="56" s="1"/>
  <c r="I124" i="56"/>
  <c r="Y124" i="56" s="1"/>
  <c r="D124" i="56"/>
  <c r="T124" i="56" s="1"/>
  <c r="M124" i="56"/>
  <c r="AC124" i="56" s="1"/>
  <c r="G124" i="56"/>
  <c r="W124" i="56" s="1"/>
  <c r="C124" i="56"/>
  <c r="S124" i="56" s="1"/>
  <c r="L125" i="56"/>
  <c r="AB125" i="56" s="1"/>
  <c r="H125" i="56"/>
  <c r="X125" i="56" s="1"/>
  <c r="D125" i="56"/>
  <c r="T125" i="56" s="1"/>
  <c r="J125" i="56"/>
  <c r="Z125" i="56" s="1"/>
  <c r="E125" i="56"/>
  <c r="U125" i="56" s="1"/>
  <c r="N125" i="56"/>
  <c r="AD125" i="56" s="1"/>
  <c r="I125" i="56"/>
  <c r="Y125" i="56" s="1"/>
  <c r="C125" i="56"/>
  <c r="S125" i="56" s="1"/>
  <c r="M125" i="56"/>
  <c r="AC125" i="56" s="1"/>
  <c r="G125" i="56"/>
  <c r="W125" i="56" s="1"/>
  <c r="F125" i="56"/>
  <c r="V125" i="56" s="1"/>
  <c r="K125" i="56"/>
  <c r="AA125" i="56" s="1"/>
  <c r="N116" i="56"/>
  <c r="AD116" i="56" s="1"/>
  <c r="J116" i="56"/>
  <c r="Z116" i="56" s="1"/>
  <c r="F116" i="56"/>
  <c r="V116" i="56" s="1"/>
  <c r="M116" i="56"/>
  <c r="AC116" i="56" s="1"/>
  <c r="I116" i="56"/>
  <c r="Y116" i="56" s="1"/>
  <c r="E116" i="56"/>
  <c r="U116" i="56" s="1"/>
  <c r="L116" i="56"/>
  <c r="AB116" i="56" s="1"/>
  <c r="H116" i="56"/>
  <c r="X116" i="56" s="1"/>
  <c r="D116" i="56"/>
  <c r="T116" i="56" s="1"/>
  <c r="K116" i="56"/>
  <c r="AA116" i="56" s="1"/>
  <c r="G116" i="56"/>
  <c r="W116" i="56" s="1"/>
  <c r="C116" i="56"/>
  <c r="S116" i="56" s="1"/>
  <c r="N119" i="56"/>
  <c r="AD119" i="56" s="1"/>
  <c r="J119" i="56"/>
  <c r="Z119" i="56" s="1"/>
  <c r="F119" i="56"/>
  <c r="V119" i="56" s="1"/>
  <c r="M119" i="56"/>
  <c r="AC119" i="56" s="1"/>
  <c r="I119" i="56"/>
  <c r="Y119" i="56" s="1"/>
  <c r="E119" i="56"/>
  <c r="U119" i="56" s="1"/>
  <c r="L119" i="56"/>
  <c r="AB119" i="56" s="1"/>
  <c r="H119" i="56"/>
  <c r="X119" i="56" s="1"/>
  <c r="D119" i="56"/>
  <c r="T119" i="56" s="1"/>
  <c r="K119" i="56"/>
  <c r="AA119" i="56" s="1"/>
  <c r="G119" i="56"/>
  <c r="W119" i="56" s="1"/>
  <c r="C119" i="56"/>
  <c r="S119" i="56" s="1"/>
  <c r="N122" i="56"/>
  <c r="AD122" i="56" s="1"/>
  <c r="J122" i="56"/>
  <c r="Z122" i="56" s="1"/>
  <c r="F122" i="56"/>
  <c r="V122" i="56" s="1"/>
  <c r="M122" i="56"/>
  <c r="AC122" i="56" s="1"/>
  <c r="I122" i="56"/>
  <c r="Y122" i="56" s="1"/>
  <c r="E122" i="56"/>
  <c r="U122" i="56" s="1"/>
  <c r="L122" i="56"/>
  <c r="AB122" i="56" s="1"/>
  <c r="H122" i="56"/>
  <c r="X122" i="56" s="1"/>
  <c r="D122" i="56"/>
  <c r="T122" i="56" s="1"/>
  <c r="G122" i="56"/>
  <c r="W122" i="56" s="1"/>
  <c r="C122" i="56"/>
  <c r="S122" i="56" s="1"/>
  <c r="K122" i="56"/>
  <c r="AA122" i="56" s="1"/>
  <c r="N114" i="56"/>
  <c r="J114" i="56"/>
  <c r="F114" i="56"/>
  <c r="M114" i="56"/>
  <c r="AC114" i="56" s="1"/>
  <c r="I114" i="56"/>
  <c r="Y114" i="56" s="1"/>
  <c r="E114" i="56"/>
  <c r="L114" i="56"/>
  <c r="AB114" i="56" s="1"/>
  <c r="H114" i="56"/>
  <c r="D114" i="56"/>
  <c r="T114" i="56" s="1"/>
  <c r="G114" i="56"/>
  <c r="C114" i="56"/>
  <c r="K114" i="56"/>
  <c r="N117" i="56"/>
  <c r="AD117" i="56" s="1"/>
  <c r="J117" i="56"/>
  <c r="Z117" i="56" s="1"/>
  <c r="F117" i="56"/>
  <c r="V117" i="56" s="1"/>
  <c r="M117" i="56"/>
  <c r="AC117" i="56" s="1"/>
  <c r="I117" i="56"/>
  <c r="Y117" i="56" s="1"/>
  <c r="E117" i="56"/>
  <c r="U117" i="56" s="1"/>
  <c r="L117" i="56"/>
  <c r="AB117" i="56" s="1"/>
  <c r="H117" i="56"/>
  <c r="X117" i="56" s="1"/>
  <c r="D117" i="56"/>
  <c r="T117" i="56" s="1"/>
  <c r="C117" i="56"/>
  <c r="S117" i="56" s="1"/>
  <c r="K117" i="56"/>
  <c r="AA117" i="56" s="1"/>
  <c r="G117" i="56"/>
  <c r="W117" i="56" s="1"/>
  <c r="N121" i="56"/>
  <c r="AD121" i="56" s="1"/>
  <c r="J121" i="56"/>
  <c r="Z121" i="56" s="1"/>
  <c r="F121" i="56"/>
  <c r="V121" i="56" s="1"/>
  <c r="M121" i="56"/>
  <c r="AC121" i="56" s="1"/>
  <c r="I121" i="56"/>
  <c r="Y121" i="56" s="1"/>
  <c r="E121" i="56"/>
  <c r="U121" i="56" s="1"/>
  <c r="L121" i="56"/>
  <c r="AB121" i="56" s="1"/>
  <c r="H121" i="56"/>
  <c r="X121" i="56" s="1"/>
  <c r="D121" i="56"/>
  <c r="T121" i="56" s="1"/>
  <c r="C121" i="56"/>
  <c r="S121" i="56" s="1"/>
  <c r="K121" i="56"/>
  <c r="AA121" i="56" s="1"/>
  <c r="G121" i="56"/>
  <c r="W121" i="56" s="1"/>
  <c r="N118" i="56"/>
  <c r="AD118" i="56" s="1"/>
  <c r="J118" i="56"/>
  <c r="Z118" i="56" s="1"/>
  <c r="F118" i="56"/>
  <c r="V118" i="56" s="1"/>
  <c r="M118" i="56"/>
  <c r="AC118" i="56" s="1"/>
  <c r="I118" i="56"/>
  <c r="Y118" i="56" s="1"/>
  <c r="E118" i="56"/>
  <c r="U118" i="56" s="1"/>
  <c r="L118" i="56"/>
  <c r="AB118" i="56" s="1"/>
  <c r="H118" i="56"/>
  <c r="X118" i="56" s="1"/>
  <c r="D118" i="56"/>
  <c r="T118" i="56" s="1"/>
  <c r="G118" i="56"/>
  <c r="W118" i="56" s="1"/>
  <c r="C118" i="56"/>
  <c r="S118" i="56" s="1"/>
  <c r="K118" i="56"/>
  <c r="AA118" i="56" s="1"/>
  <c r="L115" i="55"/>
  <c r="H115" i="55"/>
  <c r="X115" i="55" s="1"/>
  <c r="D115" i="55"/>
  <c r="T115" i="55" s="1"/>
  <c r="K115" i="55"/>
  <c r="AA115" i="55" s="1"/>
  <c r="G115" i="55"/>
  <c r="W115" i="55" s="1"/>
  <c r="C115" i="55"/>
  <c r="S115" i="55" s="1"/>
  <c r="N115" i="55"/>
  <c r="AD115" i="55" s="1"/>
  <c r="J115" i="55"/>
  <c r="Z115" i="55" s="1"/>
  <c r="F115" i="55"/>
  <c r="V115" i="55" s="1"/>
  <c r="M115" i="55"/>
  <c r="I115" i="55"/>
  <c r="Y115" i="55" s="1"/>
  <c r="E115" i="55"/>
  <c r="U115" i="55" s="1"/>
  <c r="L125" i="55"/>
  <c r="H125" i="55"/>
  <c r="D125" i="55"/>
  <c r="J125" i="55"/>
  <c r="E125" i="55"/>
  <c r="N125" i="55"/>
  <c r="AD125" i="55" s="1"/>
  <c r="I125" i="55"/>
  <c r="C125" i="55"/>
  <c r="M125" i="55"/>
  <c r="G125" i="55"/>
  <c r="W125" i="55" s="1"/>
  <c r="AE125" i="55" s="1"/>
  <c r="K125" i="55"/>
  <c r="F125" i="55"/>
  <c r="L121" i="55"/>
  <c r="H121" i="55"/>
  <c r="D121" i="55"/>
  <c r="K121" i="55"/>
  <c r="G121" i="55"/>
  <c r="W121" i="55" s="1"/>
  <c r="C121" i="55"/>
  <c r="N121" i="55"/>
  <c r="AD121" i="55" s="1"/>
  <c r="J121" i="55"/>
  <c r="Z121" i="55" s="1"/>
  <c r="F121" i="55"/>
  <c r="M121" i="55"/>
  <c r="I121" i="55"/>
  <c r="E121" i="55"/>
  <c r="L117" i="55"/>
  <c r="H117" i="55"/>
  <c r="D117" i="55"/>
  <c r="K117" i="55"/>
  <c r="AA117" i="55" s="1"/>
  <c r="G117" i="55"/>
  <c r="W117" i="55" s="1"/>
  <c r="C117" i="55"/>
  <c r="N117" i="55"/>
  <c r="AD117" i="55" s="1"/>
  <c r="J117" i="55"/>
  <c r="Z117" i="55" s="1"/>
  <c r="F117" i="55"/>
  <c r="V117" i="55" s="1"/>
  <c r="M117" i="55"/>
  <c r="I117" i="55"/>
  <c r="E117" i="55"/>
  <c r="L119" i="55"/>
  <c r="H119" i="55"/>
  <c r="X119" i="55" s="1"/>
  <c r="D119" i="55"/>
  <c r="K119" i="55"/>
  <c r="AA119" i="55" s="1"/>
  <c r="G119" i="55"/>
  <c r="W119" i="55" s="1"/>
  <c r="C119" i="55"/>
  <c r="N119" i="55"/>
  <c r="AD119" i="55" s="1"/>
  <c r="J119" i="55"/>
  <c r="Z119" i="55" s="1"/>
  <c r="F119" i="55"/>
  <c r="V119" i="55" s="1"/>
  <c r="M119" i="55"/>
  <c r="I119" i="55"/>
  <c r="E119" i="55"/>
  <c r="U119" i="55" s="1"/>
  <c r="L122" i="55"/>
  <c r="H122" i="55"/>
  <c r="D122" i="55"/>
  <c r="K122" i="55"/>
  <c r="AA122" i="55" s="1"/>
  <c r="G122" i="55"/>
  <c r="W122" i="55" s="1"/>
  <c r="C122" i="55"/>
  <c r="N122" i="55"/>
  <c r="AD122" i="55" s="1"/>
  <c r="J122" i="55"/>
  <c r="Z122" i="55" s="1"/>
  <c r="F122" i="55"/>
  <c r="M122" i="55"/>
  <c r="I122" i="55"/>
  <c r="E122" i="55"/>
  <c r="L114" i="55"/>
  <c r="H114" i="55"/>
  <c r="X114" i="55" s="1"/>
  <c r="D114" i="55"/>
  <c r="K114" i="55"/>
  <c r="AA114" i="55" s="1"/>
  <c r="G114" i="55"/>
  <c r="W114" i="55" s="1"/>
  <c r="C114" i="55"/>
  <c r="S114" i="55" s="1"/>
  <c r="N114" i="55"/>
  <c r="AD114" i="55" s="1"/>
  <c r="J114" i="55"/>
  <c r="Z114" i="55" s="1"/>
  <c r="F114" i="55"/>
  <c r="V114" i="55" s="1"/>
  <c r="M114" i="55"/>
  <c r="I114" i="55"/>
  <c r="E114" i="55"/>
  <c r="U114" i="55" s="1"/>
  <c r="L118" i="55"/>
  <c r="H118" i="55"/>
  <c r="D118" i="55"/>
  <c r="K118" i="55"/>
  <c r="G118" i="55"/>
  <c r="W118" i="55" s="1"/>
  <c r="C118" i="55"/>
  <c r="N118" i="55"/>
  <c r="AD118" i="55" s="1"/>
  <c r="J118" i="55"/>
  <c r="F118" i="55"/>
  <c r="M118" i="55"/>
  <c r="I118" i="55"/>
  <c r="E118" i="55"/>
  <c r="L124" i="55"/>
  <c r="AB124" i="55" s="1"/>
  <c r="H124" i="55"/>
  <c r="D124" i="55"/>
  <c r="K124" i="55"/>
  <c r="AA124" i="55" s="1"/>
  <c r="G124" i="55"/>
  <c r="W124" i="55" s="1"/>
  <c r="C124" i="55"/>
  <c r="N124" i="55"/>
  <c r="AD124" i="55" s="1"/>
  <c r="J124" i="55"/>
  <c r="Z124" i="55" s="1"/>
  <c r="F124" i="55"/>
  <c r="V124" i="55" s="1"/>
  <c r="M124" i="55"/>
  <c r="AC124" i="55" s="1"/>
  <c r="I124" i="55"/>
  <c r="E124" i="55"/>
  <c r="U124" i="55" s="1"/>
  <c r="L120" i="55"/>
  <c r="H120" i="55"/>
  <c r="X120" i="55" s="1"/>
  <c r="D120" i="55"/>
  <c r="K120" i="55"/>
  <c r="AA120" i="55" s="1"/>
  <c r="G120" i="55"/>
  <c r="W120" i="55" s="1"/>
  <c r="C120" i="55"/>
  <c r="S120" i="55" s="1"/>
  <c r="N120" i="55"/>
  <c r="AD120" i="55" s="1"/>
  <c r="J120" i="55"/>
  <c r="Z120" i="55" s="1"/>
  <c r="F120" i="55"/>
  <c r="V120" i="55" s="1"/>
  <c r="M120" i="55"/>
  <c r="I120" i="55"/>
  <c r="Y120" i="55" s="1"/>
  <c r="E120" i="55"/>
  <c r="U120" i="55" s="1"/>
  <c r="L116" i="55"/>
  <c r="H116" i="55"/>
  <c r="D116" i="55"/>
  <c r="K116" i="55"/>
  <c r="AA116" i="55" s="1"/>
  <c r="G116" i="55"/>
  <c r="W116" i="55" s="1"/>
  <c r="C116" i="55"/>
  <c r="N116" i="55"/>
  <c r="AD116" i="55" s="1"/>
  <c r="J116" i="55"/>
  <c r="Z116" i="55" s="1"/>
  <c r="F116" i="55"/>
  <c r="V116" i="55" s="1"/>
  <c r="M116" i="55"/>
  <c r="I116" i="55"/>
  <c r="E116" i="55"/>
  <c r="U116" i="55" s="1"/>
  <c r="L123" i="55"/>
  <c r="AB123" i="55" s="1"/>
  <c r="H123" i="55"/>
  <c r="D123" i="55"/>
  <c r="K123" i="55"/>
  <c r="AA123" i="55" s="1"/>
  <c r="G123" i="55"/>
  <c r="W123" i="55" s="1"/>
  <c r="C123" i="55"/>
  <c r="N123" i="55"/>
  <c r="AD123" i="55" s="1"/>
  <c r="J123" i="55"/>
  <c r="Z123" i="55" s="1"/>
  <c r="F123" i="55"/>
  <c r="V123" i="55" s="1"/>
  <c r="M123" i="55"/>
  <c r="AC123" i="55" s="1"/>
  <c r="I123" i="55"/>
  <c r="E123" i="55"/>
  <c r="U123" i="55" s="1"/>
  <c r="C92" i="62"/>
  <c r="AE118" i="55" l="1"/>
  <c r="AE117" i="55"/>
  <c r="AE125" i="56"/>
  <c r="AE123" i="55"/>
  <c r="AE124" i="55"/>
  <c r="AE119" i="55"/>
  <c r="AE116" i="55"/>
  <c r="AE121" i="56"/>
  <c r="AE118" i="56"/>
  <c r="O119" i="56"/>
  <c r="O116" i="56"/>
  <c r="O125" i="56"/>
  <c r="O124" i="56"/>
  <c r="M126" i="56"/>
  <c r="O118" i="56"/>
  <c r="AE117" i="56"/>
  <c r="C126" i="56"/>
  <c r="S114" i="56"/>
  <c r="O114" i="56"/>
  <c r="L126" i="56"/>
  <c r="F126" i="56"/>
  <c r="V114" i="56"/>
  <c r="O122" i="56"/>
  <c r="O123" i="56"/>
  <c r="O115" i="56"/>
  <c r="S115" i="56"/>
  <c r="AE115" i="56" s="1"/>
  <c r="O121" i="56"/>
  <c r="O117" i="56"/>
  <c r="G126" i="56"/>
  <c r="W114" i="56"/>
  <c r="E126" i="56"/>
  <c r="U114" i="56"/>
  <c r="J126" i="56"/>
  <c r="Z114" i="56"/>
  <c r="AE122" i="56"/>
  <c r="AE119" i="56"/>
  <c r="AE116" i="56"/>
  <c r="AE124" i="56"/>
  <c r="K126" i="56"/>
  <c r="AA114" i="56"/>
  <c r="H126" i="56"/>
  <c r="X114" i="56"/>
  <c r="O120" i="56"/>
  <c r="S120" i="56"/>
  <c r="AE120" i="56" s="1"/>
  <c r="D126" i="56"/>
  <c r="I126" i="56"/>
  <c r="N126" i="56"/>
  <c r="AD114" i="56"/>
  <c r="AE123" i="56"/>
  <c r="AE120" i="55"/>
  <c r="AE114" i="55"/>
  <c r="AE115" i="55"/>
  <c r="AE122" i="55"/>
  <c r="AE121" i="55"/>
  <c r="F81" i="60"/>
  <c r="F42" i="60"/>
  <c r="E92" i="62"/>
  <c r="O120" i="55"/>
  <c r="O123" i="55"/>
  <c r="O122" i="55"/>
  <c r="O124" i="55"/>
  <c r="O125" i="55"/>
  <c r="O119" i="55"/>
  <c r="F126" i="55"/>
  <c r="L126" i="55"/>
  <c r="G126" i="55"/>
  <c r="O121" i="55"/>
  <c r="O118" i="55"/>
  <c r="O117" i="55"/>
  <c r="J126" i="55"/>
  <c r="E126" i="55"/>
  <c r="K126" i="55"/>
  <c r="N126" i="55"/>
  <c r="I126" i="55"/>
  <c r="C126" i="55"/>
  <c r="O114" i="55"/>
  <c r="O116" i="55"/>
  <c r="O115" i="55"/>
  <c r="H126" i="55"/>
  <c r="D126" i="55"/>
  <c r="M126" i="55"/>
  <c r="AF85" i="57"/>
  <c r="F12" i="60" l="1"/>
  <c r="D48" i="54" s="1"/>
  <c r="L139" i="56"/>
  <c r="AB139" i="56" s="1"/>
  <c r="H139" i="56"/>
  <c r="X139" i="56" s="1"/>
  <c r="D139" i="56"/>
  <c r="T139" i="56" s="1"/>
  <c r="M139" i="56"/>
  <c r="AC139" i="56" s="1"/>
  <c r="G139" i="56"/>
  <c r="W139" i="56" s="1"/>
  <c r="K139" i="56"/>
  <c r="AA139" i="56" s="1"/>
  <c r="F139" i="56"/>
  <c r="V139" i="56" s="1"/>
  <c r="J139" i="56"/>
  <c r="Z139" i="56" s="1"/>
  <c r="E139" i="56"/>
  <c r="U139" i="56" s="1"/>
  <c r="N139" i="56"/>
  <c r="AD139" i="56" s="1"/>
  <c r="I139" i="56"/>
  <c r="Y139" i="56" s="1"/>
  <c r="C139" i="56"/>
  <c r="S139" i="56" s="1"/>
  <c r="L131" i="56"/>
  <c r="AB131" i="56" s="1"/>
  <c r="H131" i="56"/>
  <c r="X131" i="56" s="1"/>
  <c r="D131" i="56"/>
  <c r="T131" i="56" s="1"/>
  <c r="M131" i="56"/>
  <c r="AC131" i="56" s="1"/>
  <c r="G131" i="56"/>
  <c r="W131" i="56" s="1"/>
  <c r="K131" i="56"/>
  <c r="AA131" i="56" s="1"/>
  <c r="F131" i="56"/>
  <c r="V131" i="56" s="1"/>
  <c r="J131" i="56"/>
  <c r="Z131" i="56" s="1"/>
  <c r="E131" i="56"/>
  <c r="U131" i="56" s="1"/>
  <c r="C131" i="56"/>
  <c r="N131" i="56"/>
  <c r="AD131" i="56" s="1"/>
  <c r="I131" i="56"/>
  <c r="Y131" i="56" s="1"/>
  <c r="L137" i="56"/>
  <c r="AB137" i="56" s="1"/>
  <c r="H137" i="56"/>
  <c r="X137" i="56" s="1"/>
  <c r="D137" i="56"/>
  <c r="T137" i="56" s="1"/>
  <c r="J137" i="56"/>
  <c r="Z137" i="56" s="1"/>
  <c r="E137" i="56"/>
  <c r="U137" i="56" s="1"/>
  <c r="N137" i="56"/>
  <c r="AD137" i="56" s="1"/>
  <c r="I137" i="56"/>
  <c r="Y137" i="56" s="1"/>
  <c r="C137" i="56"/>
  <c r="S137" i="56" s="1"/>
  <c r="M137" i="56"/>
  <c r="AC137" i="56" s="1"/>
  <c r="G137" i="56"/>
  <c r="W137" i="56" s="1"/>
  <c r="K137" i="56"/>
  <c r="AA137" i="56" s="1"/>
  <c r="F137" i="56"/>
  <c r="V137" i="56" s="1"/>
  <c r="L133" i="56"/>
  <c r="AB133" i="56" s="1"/>
  <c r="H133" i="56"/>
  <c r="X133" i="56" s="1"/>
  <c r="D133" i="56"/>
  <c r="T133" i="56" s="1"/>
  <c r="J133" i="56"/>
  <c r="Z133" i="56" s="1"/>
  <c r="E133" i="56"/>
  <c r="U133" i="56" s="1"/>
  <c r="N133" i="56"/>
  <c r="AD133" i="56" s="1"/>
  <c r="I133" i="56"/>
  <c r="Y133" i="56" s="1"/>
  <c r="C133" i="56"/>
  <c r="S133" i="56" s="1"/>
  <c r="M133" i="56"/>
  <c r="AC133" i="56" s="1"/>
  <c r="G133" i="56"/>
  <c r="W133" i="56" s="1"/>
  <c r="K133" i="56"/>
  <c r="AA133" i="56" s="1"/>
  <c r="F133" i="56"/>
  <c r="V133" i="56" s="1"/>
  <c r="L141" i="56"/>
  <c r="AB141" i="56" s="1"/>
  <c r="H141" i="56"/>
  <c r="X141" i="56" s="1"/>
  <c r="D141" i="56"/>
  <c r="T141" i="56" s="1"/>
  <c r="J141" i="56"/>
  <c r="Z141" i="56" s="1"/>
  <c r="E141" i="56"/>
  <c r="U141" i="56" s="1"/>
  <c r="N141" i="56"/>
  <c r="AD141" i="56" s="1"/>
  <c r="I141" i="56"/>
  <c r="Y141" i="56" s="1"/>
  <c r="C141" i="56"/>
  <c r="S141" i="56" s="1"/>
  <c r="M141" i="56"/>
  <c r="AC141" i="56" s="1"/>
  <c r="G141" i="56"/>
  <c r="W141" i="56" s="1"/>
  <c r="K141" i="56"/>
  <c r="AA141" i="56" s="1"/>
  <c r="F141" i="56"/>
  <c r="V141" i="56" s="1"/>
  <c r="L138" i="56"/>
  <c r="AB138" i="56" s="1"/>
  <c r="H138" i="56"/>
  <c r="X138" i="56" s="1"/>
  <c r="D138" i="56"/>
  <c r="T138" i="56" s="1"/>
  <c r="N138" i="56"/>
  <c r="AD138" i="56" s="1"/>
  <c r="I138" i="56"/>
  <c r="Y138" i="56" s="1"/>
  <c r="C138" i="56"/>
  <c r="S138" i="56" s="1"/>
  <c r="M138" i="56"/>
  <c r="AC138" i="56" s="1"/>
  <c r="G138" i="56"/>
  <c r="W138" i="56" s="1"/>
  <c r="K138" i="56"/>
  <c r="AA138" i="56" s="1"/>
  <c r="F138" i="56"/>
  <c r="V138" i="56" s="1"/>
  <c r="E138" i="56"/>
  <c r="U138" i="56" s="1"/>
  <c r="J138" i="56"/>
  <c r="Z138" i="56" s="1"/>
  <c r="L132" i="56"/>
  <c r="AB132" i="56" s="1"/>
  <c r="H132" i="56"/>
  <c r="X132" i="56" s="1"/>
  <c r="D132" i="56"/>
  <c r="T132" i="56" s="1"/>
  <c r="K132" i="56"/>
  <c r="AA132" i="56" s="1"/>
  <c r="F132" i="56"/>
  <c r="V132" i="56" s="1"/>
  <c r="J132" i="56"/>
  <c r="Z132" i="56" s="1"/>
  <c r="E132" i="56"/>
  <c r="U132" i="56" s="1"/>
  <c r="N132" i="56"/>
  <c r="AD132" i="56" s="1"/>
  <c r="I132" i="56"/>
  <c r="Y132" i="56" s="1"/>
  <c r="C132" i="56"/>
  <c r="S132" i="56" s="1"/>
  <c r="M132" i="56"/>
  <c r="AC132" i="56" s="1"/>
  <c r="G132" i="56"/>
  <c r="W132" i="56" s="1"/>
  <c r="L135" i="56"/>
  <c r="AB135" i="56" s="1"/>
  <c r="H135" i="56"/>
  <c r="X135" i="56" s="1"/>
  <c r="D135" i="56"/>
  <c r="T135" i="56" s="1"/>
  <c r="M135" i="56"/>
  <c r="AC135" i="56" s="1"/>
  <c r="G135" i="56"/>
  <c r="W135" i="56" s="1"/>
  <c r="K135" i="56"/>
  <c r="AA135" i="56" s="1"/>
  <c r="F135" i="56"/>
  <c r="V135" i="56" s="1"/>
  <c r="J135" i="56"/>
  <c r="Z135" i="56" s="1"/>
  <c r="E135" i="56"/>
  <c r="U135" i="56" s="1"/>
  <c r="N135" i="56"/>
  <c r="AD135" i="56" s="1"/>
  <c r="C135" i="56"/>
  <c r="S135" i="56" s="1"/>
  <c r="I135" i="56"/>
  <c r="Y135" i="56" s="1"/>
  <c r="L134" i="56"/>
  <c r="AB134" i="56" s="1"/>
  <c r="H134" i="56"/>
  <c r="X134" i="56" s="1"/>
  <c r="D134" i="56"/>
  <c r="T134" i="56" s="1"/>
  <c r="N134" i="56"/>
  <c r="AD134" i="56" s="1"/>
  <c r="I134" i="56"/>
  <c r="Y134" i="56" s="1"/>
  <c r="C134" i="56"/>
  <c r="S134" i="56" s="1"/>
  <c r="M134" i="56"/>
  <c r="AC134" i="56" s="1"/>
  <c r="G134" i="56"/>
  <c r="W134" i="56" s="1"/>
  <c r="K134" i="56"/>
  <c r="AA134" i="56" s="1"/>
  <c r="F134" i="56"/>
  <c r="V134" i="56" s="1"/>
  <c r="J134" i="56"/>
  <c r="Z134" i="56" s="1"/>
  <c r="E134" i="56"/>
  <c r="U134" i="56" s="1"/>
  <c r="L130" i="56"/>
  <c r="AB130" i="56" s="1"/>
  <c r="H130" i="56"/>
  <c r="D130" i="56"/>
  <c r="T130" i="56" s="1"/>
  <c r="N130" i="56"/>
  <c r="I130" i="56"/>
  <c r="Y130" i="56" s="1"/>
  <c r="C130" i="56"/>
  <c r="M130" i="56"/>
  <c r="AC130" i="56" s="1"/>
  <c r="G130" i="56"/>
  <c r="K130" i="56"/>
  <c r="F130" i="56"/>
  <c r="J130" i="56"/>
  <c r="E130" i="56"/>
  <c r="L136" i="56"/>
  <c r="AB136" i="56" s="1"/>
  <c r="H136" i="56"/>
  <c r="X136" i="56" s="1"/>
  <c r="D136" i="56"/>
  <c r="T136" i="56" s="1"/>
  <c r="K136" i="56"/>
  <c r="AA136" i="56" s="1"/>
  <c r="F136" i="56"/>
  <c r="V136" i="56" s="1"/>
  <c r="J136" i="56"/>
  <c r="Z136" i="56" s="1"/>
  <c r="E136" i="56"/>
  <c r="U136" i="56" s="1"/>
  <c r="N136" i="56"/>
  <c r="AD136" i="56" s="1"/>
  <c r="I136" i="56"/>
  <c r="Y136" i="56" s="1"/>
  <c r="C136" i="56"/>
  <c r="G136" i="56"/>
  <c r="W136" i="56" s="1"/>
  <c r="M136" i="56"/>
  <c r="AC136" i="56" s="1"/>
  <c r="AE114" i="56"/>
  <c r="AE126" i="56" s="1"/>
  <c r="AF126" i="56" s="1"/>
  <c r="AG101" i="58" s="1"/>
  <c r="D93" i="62" s="1"/>
  <c r="L140" i="56"/>
  <c r="AB140" i="56" s="1"/>
  <c r="H140" i="56"/>
  <c r="X140" i="56" s="1"/>
  <c r="D140" i="56"/>
  <c r="T140" i="56" s="1"/>
  <c r="K140" i="56"/>
  <c r="AA140" i="56" s="1"/>
  <c r="F140" i="56"/>
  <c r="V140" i="56" s="1"/>
  <c r="J140" i="56"/>
  <c r="Z140" i="56" s="1"/>
  <c r="E140" i="56"/>
  <c r="U140" i="56" s="1"/>
  <c r="N140" i="56"/>
  <c r="AD140" i="56" s="1"/>
  <c r="I140" i="56"/>
  <c r="Y140" i="56" s="1"/>
  <c r="C140" i="56"/>
  <c r="S140" i="56" s="1"/>
  <c r="M140" i="56"/>
  <c r="AC140" i="56" s="1"/>
  <c r="G140" i="56"/>
  <c r="W140" i="56" s="1"/>
  <c r="M140" i="55"/>
  <c r="AC140" i="55" s="1"/>
  <c r="L140" i="55"/>
  <c r="AB140" i="55" s="1"/>
  <c r="H140" i="55"/>
  <c r="D140" i="55"/>
  <c r="K140" i="55"/>
  <c r="AA140" i="55" s="1"/>
  <c r="F140" i="55"/>
  <c r="V140" i="55" s="1"/>
  <c r="J140" i="55"/>
  <c r="Z140" i="55" s="1"/>
  <c r="E140" i="55"/>
  <c r="U140" i="55" s="1"/>
  <c r="I140" i="55"/>
  <c r="C140" i="55"/>
  <c r="N140" i="55"/>
  <c r="AD140" i="55" s="1"/>
  <c r="G140" i="55"/>
  <c r="W140" i="55" s="1"/>
  <c r="L139" i="55"/>
  <c r="AB139" i="55" s="1"/>
  <c r="H139" i="55"/>
  <c r="D139" i="55"/>
  <c r="M139" i="55"/>
  <c r="AC139" i="55" s="1"/>
  <c r="G139" i="55"/>
  <c r="W139" i="55" s="1"/>
  <c r="K139" i="55"/>
  <c r="AA139" i="55" s="1"/>
  <c r="F139" i="55"/>
  <c r="V139" i="55" s="1"/>
  <c r="J139" i="55"/>
  <c r="Z139" i="55" s="1"/>
  <c r="E139" i="55"/>
  <c r="U139" i="55" s="1"/>
  <c r="N139" i="55"/>
  <c r="AD139" i="55" s="1"/>
  <c r="I139" i="55"/>
  <c r="C139" i="55"/>
  <c r="M141" i="55"/>
  <c r="I141" i="55"/>
  <c r="E141" i="55"/>
  <c r="L141" i="55"/>
  <c r="H141" i="55"/>
  <c r="D141" i="55"/>
  <c r="G141" i="55"/>
  <c r="W141" i="55" s="1"/>
  <c r="N141" i="55"/>
  <c r="AD141" i="55" s="1"/>
  <c r="F141" i="55"/>
  <c r="K141" i="55"/>
  <c r="C141" i="55"/>
  <c r="J141" i="55"/>
  <c r="L138" i="55"/>
  <c r="H138" i="55"/>
  <c r="D138" i="55"/>
  <c r="N138" i="55"/>
  <c r="AD138" i="55" s="1"/>
  <c r="I138" i="55"/>
  <c r="C138" i="55"/>
  <c r="M138" i="55"/>
  <c r="G138" i="55"/>
  <c r="W138" i="55" s="1"/>
  <c r="K138" i="55"/>
  <c r="AA138" i="55" s="1"/>
  <c r="F138" i="55"/>
  <c r="J138" i="55"/>
  <c r="Z138" i="55" s="1"/>
  <c r="E138" i="55"/>
  <c r="L131" i="55"/>
  <c r="H131" i="55"/>
  <c r="X131" i="55" s="1"/>
  <c r="D131" i="55"/>
  <c r="T131" i="55" s="1"/>
  <c r="M131" i="55"/>
  <c r="G131" i="55"/>
  <c r="W131" i="55" s="1"/>
  <c r="K131" i="55"/>
  <c r="AA131" i="55" s="1"/>
  <c r="F131" i="55"/>
  <c r="V131" i="55" s="1"/>
  <c r="J131" i="55"/>
  <c r="Z131" i="55" s="1"/>
  <c r="E131" i="55"/>
  <c r="U131" i="55" s="1"/>
  <c r="N131" i="55"/>
  <c r="AD131" i="55" s="1"/>
  <c r="I131" i="55"/>
  <c r="Y131" i="55" s="1"/>
  <c r="C131" i="55"/>
  <c r="S131" i="55" s="1"/>
  <c r="L133" i="55"/>
  <c r="H133" i="55"/>
  <c r="D133" i="55"/>
  <c r="J133" i="55"/>
  <c r="Z133" i="55" s="1"/>
  <c r="E133" i="55"/>
  <c r="N133" i="55"/>
  <c r="AD133" i="55" s="1"/>
  <c r="I133" i="55"/>
  <c r="C133" i="55"/>
  <c r="M133" i="55"/>
  <c r="G133" i="55"/>
  <c r="W133" i="55" s="1"/>
  <c r="K133" i="55"/>
  <c r="AA133" i="55" s="1"/>
  <c r="F133" i="55"/>
  <c r="V133" i="55" s="1"/>
  <c r="L135" i="55"/>
  <c r="H135" i="55"/>
  <c r="X135" i="55" s="1"/>
  <c r="D135" i="55"/>
  <c r="M135" i="55"/>
  <c r="G135" i="55"/>
  <c r="W135" i="55" s="1"/>
  <c r="K135" i="55"/>
  <c r="AA135" i="55" s="1"/>
  <c r="F135" i="55"/>
  <c r="V135" i="55" s="1"/>
  <c r="J135" i="55"/>
  <c r="Z135" i="55" s="1"/>
  <c r="E135" i="55"/>
  <c r="U135" i="55" s="1"/>
  <c r="N135" i="55"/>
  <c r="AD135" i="55" s="1"/>
  <c r="I135" i="55"/>
  <c r="C135" i="55"/>
  <c r="L130" i="55"/>
  <c r="H130" i="55"/>
  <c r="X130" i="55" s="1"/>
  <c r="D130" i="55"/>
  <c r="N130" i="55"/>
  <c r="AD130" i="55" s="1"/>
  <c r="I130" i="55"/>
  <c r="C130" i="55"/>
  <c r="S130" i="55" s="1"/>
  <c r="M130" i="55"/>
  <c r="G130" i="55"/>
  <c r="W130" i="55" s="1"/>
  <c r="K130" i="55"/>
  <c r="AA130" i="55" s="1"/>
  <c r="F130" i="55"/>
  <c r="V130" i="55" s="1"/>
  <c r="J130" i="55"/>
  <c r="Z130" i="55" s="1"/>
  <c r="E130" i="55"/>
  <c r="U130" i="55" s="1"/>
  <c r="L132" i="55"/>
  <c r="H132" i="55"/>
  <c r="D132" i="55"/>
  <c r="K132" i="55"/>
  <c r="AA132" i="55" s="1"/>
  <c r="F132" i="55"/>
  <c r="V132" i="55" s="1"/>
  <c r="J132" i="55"/>
  <c r="Z132" i="55" s="1"/>
  <c r="E132" i="55"/>
  <c r="U132" i="55" s="1"/>
  <c r="N132" i="55"/>
  <c r="AD132" i="55" s="1"/>
  <c r="I132" i="55"/>
  <c r="C132" i="55"/>
  <c r="M132" i="55"/>
  <c r="G132" i="55"/>
  <c r="W132" i="55" s="1"/>
  <c r="AE126" i="55"/>
  <c r="AF126" i="55" s="1"/>
  <c r="F28" i="60" s="1"/>
  <c r="L136" i="55"/>
  <c r="H136" i="55"/>
  <c r="X136" i="55" s="1"/>
  <c r="D136" i="55"/>
  <c r="K136" i="55"/>
  <c r="AA136" i="55" s="1"/>
  <c r="F136" i="55"/>
  <c r="V136" i="55" s="1"/>
  <c r="J136" i="55"/>
  <c r="Z136" i="55" s="1"/>
  <c r="E136" i="55"/>
  <c r="U136" i="55" s="1"/>
  <c r="N136" i="55"/>
  <c r="AD136" i="55" s="1"/>
  <c r="I136" i="55"/>
  <c r="Y136" i="55" s="1"/>
  <c r="C136" i="55"/>
  <c r="S136" i="55" s="1"/>
  <c r="M136" i="55"/>
  <c r="G136" i="55"/>
  <c r="W136" i="55" s="1"/>
  <c r="L137" i="55"/>
  <c r="H137" i="55"/>
  <c r="D137" i="55"/>
  <c r="J137" i="55"/>
  <c r="Z137" i="55" s="1"/>
  <c r="E137" i="55"/>
  <c r="N137" i="55"/>
  <c r="AD137" i="55" s="1"/>
  <c r="I137" i="55"/>
  <c r="C137" i="55"/>
  <c r="M137" i="55"/>
  <c r="G137" i="55"/>
  <c r="W137" i="55" s="1"/>
  <c r="K137" i="55"/>
  <c r="F137" i="55"/>
  <c r="L134" i="55"/>
  <c r="H134" i="55"/>
  <c r="D134" i="55"/>
  <c r="N134" i="55"/>
  <c r="AD134" i="55" s="1"/>
  <c r="I134" i="55"/>
  <c r="C134" i="55"/>
  <c r="M134" i="55"/>
  <c r="G134" i="55"/>
  <c r="W134" i="55" s="1"/>
  <c r="AE134" i="55" s="1"/>
  <c r="K134" i="55"/>
  <c r="F134" i="55"/>
  <c r="J134" i="55"/>
  <c r="E134" i="55"/>
  <c r="C93" i="62"/>
  <c r="AE141" i="56" l="1"/>
  <c r="AE134" i="56"/>
  <c r="AE139" i="55"/>
  <c r="AE133" i="55"/>
  <c r="AE140" i="56"/>
  <c r="AE133" i="56"/>
  <c r="O139" i="56"/>
  <c r="AE138" i="56"/>
  <c r="O137" i="56"/>
  <c r="G142" i="56"/>
  <c r="W130" i="56"/>
  <c r="N142" i="56"/>
  <c r="AD130" i="56"/>
  <c r="O133" i="56"/>
  <c r="O140" i="56"/>
  <c r="J142" i="56"/>
  <c r="Z130" i="56"/>
  <c r="M142" i="56"/>
  <c r="D142" i="56"/>
  <c r="O135" i="56"/>
  <c r="AE132" i="56"/>
  <c r="O136" i="56"/>
  <c r="S136" i="56"/>
  <c r="AE136" i="56" s="1"/>
  <c r="F142" i="56"/>
  <c r="V130" i="56"/>
  <c r="C142" i="56"/>
  <c r="S130" i="56"/>
  <c r="O130" i="56"/>
  <c r="H142" i="56"/>
  <c r="X130" i="56"/>
  <c r="O134" i="56"/>
  <c r="O132" i="56"/>
  <c r="O138" i="56"/>
  <c r="AE137" i="56"/>
  <c r="O131" i="56"/>
  <c r="S131" i="56"/>
  <c r="AE131" i="56" s="1"/>
  <c r="E142" i="56"/>
  <c r="U130" i="56"/>
  <c r="O141" i="56"/>
  <c r="K142" i="56"/>
  <c r="AA130" i="56"/>
  <c r="I142" i="56"/>
  <c r="L142" i="56"/>
  <c r="AE135" i="56"/>
  <c r="AE139" i="56"/>
  <c r="AE131" i="55"/>
  <c r="AE138" i="55"/>
  <c r="AE140" i="55"/>
  <c r="AE137" i="55"/>
  <c r="AE136" i="55"/>
  <c r="AE132" i="55"/>
  <c r="AE141" i="55"/>
  <c r="AE130" i="55"/>
  <c r="AE135" i="55"/>
  <c r="F82" i="60"/>
  <c r="F43" i="60"/>
  <c r="E93" i="62"/>
  <c r="O138" i="55"/>
  <c r="O135" i="55"/>
  <c r="O134" i="55"/>
  <c r="O136" i="55"/>
  <c r="E142" i="55"/>
  <c r="N142" i="55"/>
  <c r="O140" i="55"/>
  <c r="K142" i="55"/>
  <c r="H142" i="55"/>
  <c r="M142" i="55"/>
  <c r="O131" i="55"/>
  <c r="O139" i="55"/>
  <c r="O137" i="55"/>
  <c r="O132" i="55"/>
  <c r="C142" i="55"/>
  <c r="O130" i="55"/>
  <c r="L142" i="55"/>
  <c r="F142" i="55"/>
  <c r="O133" i="55"/>
  <c r="O141" i="55"/>
  <c r="G142" i="55"/>
  <c r="I142" i="55"/>
  <c r="J142" i="55"/>
  <c r="D142" i="55"/>
  <c r="AF101" i="57"/>
  <c r="F13" i="60" l="1"/>
  <c r="D49" i="54" s="1"/>
  <c r="AE142" i="55"/>
  <c r="AF142" i="55" s="1"/>
  <c r="F29" i="60" s="1"/>
  <c r="L154" i="56"/>
  <c r="AB154" i="56" s="1"/>
  <c r="H154" i="56"/>
  <c r="X154" i="56" s="1"/>
  <c r="D154" i="56"/>
  <c r="T154" i="56" s="1"/>
  <c r="N154" i="56"/>
  <c r="AD154" i="56" s="1"/>
  <c r="I154" i="56"/>
  <c r="Y154" i="56" s="1"/>
  <c r="C154" i="56"/>
  <c r="S154" i="56" s="1"/>
  <c r="M154" i="56"/>
  <c r="AC154" i="56" s="1"/>
  <c r="G154" i="56"/>
  <c r="W154" i="56" s="1"/>
  <c r="K154" i="56"/>
  <c r="AA154" i="56" s="1"/>
  <c r="F154" i="56"/>
  <c r="V154" i="56" s="1"/>
  <c r="J154" i="56"/>
  <c r="Z154" i="56" s="1"/>
  <c r="E154" i="56"/>
  <c r="U154" i="56" s="1"/>
  <c r="L149" i="56"/>
  <c r="AB149" i="56" s="1"/>
  <c r="H149" i="56"/>
  <c r="X149" i="56" s="1"/>
  <c r="D149" i="56"/>
  <c r="T149" i="56" s="1"/>
  <c r="J149" i="56"/>
  <c r="Z149" i="56" s="1"/>
  <c r="E149" i="56"/>
  <c r="U149" i="56" s="1"/>
  <c r="N149" i="56"/>
  <c r="AD149" i="56" s="1"/>
  <c r="I149" i="56"/>
  <c r="Y149" i="56" s="1"/>
  <c r="C149" i="56"/>
  <c r="S149" i="56" s="1"/>
  <c r="M149" i="56"/>
  <c r="AC149" i="56" s="1"/>
  <c r="G149" i="56"/>
  <c r="W149" i="56" s="1"/>
  <c r="F149" i="56"/>
  <c r="V149" i="56" s="1"/>
  <c r="K149" i="56"/>
  <c r="AA149" i="56" s="1"/>
  <c r="L153" i="56"/>
  <c r="AB153" i="56" s="1"/>
  <c r="H153" i="56"/>
  <c r="X153" i="56" s="1"/>
  <c r="D153" i="56"/>
  <c r="T153" i="56" s="1"/>
  <c r="J153" i="56"/>
  <c r="Z153" i="56" s="1"/>
  <c r="E153" i="56"/>
  <c r="U153" i="56" s="1"/>
  <c r="N153" i="56"/>
  <c r="AD153" i="56" s="1"/>
  <c r="I153" i="56"/>
  <c r="Y153" i="56" s="1"/>
  <c r="C153" i="56"/>
  <c r="S153" i="56" s="1"/>
  <c r="M153" i="56"/>
  <c r="AC153" i="56" s="1"/>
  <c r="G153" i="56"/>
  <c r="W153" i="56" s="1"/>
  <c r="K153" i="56"/>
  <c r="AA153" i="56" s="1"/>
  <c r="F153" i="56"/>
  <c r="V153" i="56" s="1"/>
  <c r="L157" i="56"/>
  <c r="AB157" i="56" s="1"/>
  <c r="H157" i="56"/>
  <c r="X157" i="56" s="1"/>
  <c r="D157" i="56"/>
  <c r="T157" i="56" s="1"/>
  <c r="J157" i="56"/>
  <c r="Z157" i="56" s="1"/>
  <c r="E157" i="56"/>
  <c r="U157" i="56" s="1"/>
  <c r="N157" i="56"/>
  <c r="AD157" i="56" s="1"/>
  <c r="I157" i="56"/>
  <c r="Y157" i="56" s="1"/>
  <c r="C157" i="56"/>
  <c r="S157" i="56" s="1"/>
  <c r="M157" i="56"/>
  <c r="AC157" i="56" s="1"/>
  <c r="G157" i="56"/>
  <c r="W157" i="56" s="1"/>
  <c r="K157" i="56"/>
  <c r="AA157" i="56" s="1"/>
  <c r="F157" i="56"/>
  <c r="V157" i="56" s="1"/>
  <c r="L151" i="56"/>
  <c r="AB151" i="56" s="1"/>
  <c r="H151" i="56"/>
  <c r="X151" i="56" s="1"/>
  <c r="D151" i="56"/>
  <c r="T151" i="56" s="1"/>
  <c r="M151" i="56"/>
  <c r="AC151" i="56" s="1"/>
  <c r="G151" i="56"/>
  <c r="W151" i="56" s="1"/>
  <c r="K151" i="56"/>
  <c r="AA151" i="56" s="1"/>
  <c r="F151" i="56"/>
  <c r="V151" i="56" s="1"/>
  <c r="J151" i="56"/>
  <c r="Z151" i="56" s="1"/>
  <c r="E151" i="56"/>
  <c r="U151" i="56" s="1"/>
  <c r="C151" i="56"/>
  <c r="S151" i="56" s="1"/>
  <c r="N151" i="56"/>
  <c r="AD151" i="56" s="1"/>
  <c r="I151" i="56"/>
  <c r="Y151" i="56" s="1"/>
  <c r="AE130" i="56"/>
  <c r="AE142" i="56" s="1"/>
  <c r="AF142" i="56" s="1"/>
  <c r="AG117" i="58" s="1"/>
  <c r="D94" i="62" s="1"/>
  <c r="L147" i="56"/>
  <c r="AB147" i="56" s="1"/>
  <c r="H147" i="56"/>
  <c r="X147" i="56" s="1"/>
  <c r="D147" i="56"/>
  <c r="T147" i="56" s="1"/>
  <c r="M147" i="56"/>
  <c r="AC147" i="56" s="1"/>
  <c r="G147" i="56"/>
  <c r="W147" i="56" s="1"/>
  <c r="K147" i="56"/>
  <c r="AA147" i="56" s="1"/>
  <c r="F147" i="56"/>
  <c r="V147" i="56" s="1"/>
  <c r="J147" i="56"/>
  <c r="Z147" i="56" s="1"/>
  <c r="E147" i="56"/>
  <c r="U147" i="56" s="1"/>
  <c r="I147" i="56"/>
  <c r="Y147" i="56" s="1"/>
  <c r="C147" i="56"/>
  <c r="N147" i="56"/>
  <c r="AD147" i="56" s="1"/>
  <c r="L148" i="56"/>
  <c r="AB148" i="56" s="1"/>
  <c r="H148" i="56"/>
  <c r="X148" i="56" s="1"/>
  <c r="D148" i="56"/>
  <c r="T148" i="56" s="1"/>
  <c r="K148" i="56"/>
  <c r="AA148" i="56" s="1"/>
  <c r="F148" i="56"/>
  <c r="V148" i="56" s="1"/>
  <c r="J148" i="56"/>
  <c r="Z148" i="56" s="1"/>
  <c r="E148" i="56"/>
  <c r="U148" i="56" s="1"/>
  <c r="N148" i="56"/>
  <c r="AD148" i="56" s="1"/>
  <c r="I148" i="56"/>
  <c r="Y148" i="56" s="1"/>
  <c r="C148" i="56"/>
  <c r="S148" i="56" s="1"/>
  <c r="M148" i="56"/>
  <c r="AC148" i="56" s="1"/>
  <c r="G148" i="56"/>
  <c r="W148" i="56" s="1"/>
  <c r="L155" i="56"/>
  <c r="AB155" i="56" s="1"/>
  <c r="H155" i="56"/>
  <c r="X155" i="56" s="1"/>
  <c r="D155" i="56"/>
  <c r="T155" i="56" s="1"/>
  <c r="M155" i="56"/>
  <c r="AC155" i="56" s="1"/>
  <c r="G155" i="56"/>
  <c r="W155" i="56" s="1"/>
  <c r="K155" i="56"/>
  <c r="AA155" i="56" s="1"/>
  <c r="F155" i="56"/>
  <c r="V155" i="56" s="1"/>
  <c r="J155" i="56"/>
  <c r="Z155" i="56" s="1"/>
  <c r="E155" i="56"/>
  <c r="U155" i="56" s="1"/>
  <c r="N155" i="56"/>
  <c r="AD155" i="56" s="1"/>
  <c r="I155" i="56"/>
  <c r="Y155" i="56" s="1"/>
  <c r="C155" i="56"/>
  <c r="S155" i="56" s="1"/>
  <c r="L152" i="56"/>
  <c r="AB152" i="56" s="1"/>
  <c r="H152" i="56"/>
  <c r="X152" i="56" s="1"/>
  <c r="D152" i="56"/>
  <c r="T152" i="56" s="1"/>
  <c r="K152" i="56"/>
  <c r="AA152" i="56" s="1"/>
  <c r="F152" i="56"/>
  <c r="V152" i="56" s="1"/>
  <c r="J152" i="56"/>
  <c r="Z152" i="56" s="1"/>
  <c r="E152" i="56"/>
  <c r="U152" i="56" s="1"/>
  <c r="N152" i="56"/>
  <c r="AD152" i="56" s="1"/>
  <c r="I152" i="56"/>
  <c r="Y152" i="56" s="1"/>
  <c r="C152" i="56"/>
  <c r="M152" i="56"/>
  <c r="AC152" i="56" s="1"/>
  <c r="G152" i="56"/>
  <c r="W152" i="56" s="1"/>
  <c r="L146" i="56"/>
  <c r="AB146" i="56" s="1"/>
  <c r="H146" i="56"/>
  <c r="D146" i="56"/>
  <c r="T146" i="56" s="1"/>
  <c r="N146" i="56"/>
  <c r="I146" i="56"/>
  <c r="Y146" i="56" s="1"/>
  <c r="C146" i="56"/>
  <c r="M146" i="56"/>
  <c r="AC146" i="56" s="1"/>
  <c r="G146" i="56"/>
  <c r="K146" i="56"/>
  <c r="F146" i="56"/>
  <c r="J146" i="56"/>
  <c r="E146" i="56"/>
  <c r="L156" i="56"/>
  <c r="AB156" i="56" s="1"/>
  <c r="H156" i="56"/>
  <c r="X156" i="56" s="1"/>
  <c r="D156" i="56"/>
  <c r="T156" i="56" s="1"/>
  <c r="K156" i="56"/>
  <c r="AA156" i="56" s="1"/>
  <c r="F156" i="56"/>
  <c r="V156" i="56" s="1"/>
  <c r="J156" i="56"/>
  <c r="Z156" i="56" s="1"/>
  <c r="E156" i="56"/>
  <c r="U156" i="56" s="1"/>
  <c r="N156" i="56"/>
  <c r="AD156" i="56" s="1"/>
  <c r="I156" i="56"/>
  <c r="Y156" i="56" s="1"/>
  <c r="C156" i="56"/>
  <c r="S156" i="56" s="1"/>
  <c r="G156" i="56"/>
  <c r="W156" i="56" s="1"/>
  <c r="M156" i="56"/>
  <c r="AC156" i="56" s="1"/>
  <c r="L150" i="56"/>
  <c r="AB150" i="56" s="1"/>
  <c r="H150" i="56"/>
  <c r="X150" i="56" s="1"/>
  <c r="D150" i="56"/>
  <c r="T150" i="56" s="1"/>
  <c r="N150" i="56"/>
  <c r="AD150" i="56" s="1"/>
  <c r="I150" i="56"/>
  <c r="Y150" i="56" s="1"/>
  <c r="C150" i="56"/>
  <c r="S150" i="56" s="1"/>
  <c r="M150" i="56"/>
  <c r="AC150" i="56" s="1"/>
  <c r="G150" i="56"/>
  <c r="W150" i="56" s="1"/>
  <c r="K150" i="56"/>
  <c r="AA150" i="56" s="1"/>
  <c r="F150" i="56"/>
  <c r="V150" i="56" s="1"/>
  <c r="J150" i="56"/>
  <c r="Z150" i="56" s="1"/>
  <c r="E150" i="56"/>
  <c r="U150" i="56" s="1"/>
  <c r="M154" i="55"/>
  <c r="I154" i="55"/>
  <c r="E154" i="55"/>
  <c r="L154" i="55"/>
  <c r="H154" i="55"/>
  <c r="D154" i="55"/>
  <c r="K154" i="55"/>
  <c r="AA154" i="55" s="1"/>
  <c r="C154" i="55"/>
  <c r="J154" i="55"/>
  <c r="Z154" i="55" s="1"/>
  <c r="G154" i="55"/>
  <c r="W154" i="55" s="1"/>
  <c r="N154" i="55"/>
  <c r="AD154" i="55" s="1"/>
  <c r="F154" i="55"/>
  <c r="M147" i="55"/>
  <c r="I147" i="55"/>
  <c r="Y147" i="55" s="1"/>
  <c r="E147" i="55"/>
  <c r="U147" i="55" s="1"/>
  <c r="L147" i="55"/>
  <c r="H147" i="55"/>
  <c r="X147" i="55" s="1"/>
  <c r="D147" i="55"/>
  <c r="T147" i="55" s="1"/>
  <c r="G147" i="55"/>
  <c r="W147" i="55" s="1"/>
  <c r="N147" i="55"/>
  <c r="AD147" i="55" s="1"/>
  <c r="F147" i="55"/>
  <c r="V147" i="55" s="1"/>
  <c r="K147" i="55"/>
  <c r="AA147" i="55" s="1"/>
  <c r="C147" i="55"/>
  <c r="S147" i="55" s="1"/>
  <c r="J147" i="55"/>
  <c r="Z147" i="55" s="1"/>
  <c r="M146" i="55"/>
  <c r="I146" i="55"/>
  <c r="E146" i="55"/>
  <c r="U146" i="55" s="1"/>
  <c r="L146" i="55"/>
  <c r="H146" i="55"/>
  <c r="X146" i="55" s="1"/>
  <c r="D146" i="55"/>
  <c r="K146" i="55"/>
  <c r="AA146" i="55" s="1"/>
  <c r="C146" i="55"/>
  <c r="S146" i="55" s="1"/>
  <c r="J146" i="55"/>
  <c r="Z146" i="55" s="1"/>
  <c r="G146" i="55"/>
  <c r="W146" i="55" s="1"/>
  <c r="N146" i="55"/>
  <c r="AD146" i="55" s="1"/>
  <c r="F146" i="55"/>
  <c r="V146" i="55" s="1"/>
  <c r="M152" i="55"/>
  <c r="I152" i="55"/>
  <c r="Y152" i="55" s="1"/>
  <c r="E152" i="55"/>
  <c r="U152" i="55" s="1"/>
  <c r="L152" i="55"/>
  <c r="H152" i="55"/>
  <c r="X152" i="55" s="1"/>
  <c r="D152" i="55"/>
  <c r="K152" i="55"/>
  <c r="AA152" i="55" s="1"/>
  <c r="C152" i="55"/>
  <c r="S152" i="55" s="1"/>
  <c r="J152" i="55"/>
  <c r="Z152" i="55" s="1"/>
  <c r="G152" i="55"/>
  <c r="W152" i="55" s="1"/>
  <c r="N152" i="55"/>
  <c r="AD152" i="55" s="1"/>
  <c r="F152" i="55"/>
  <c r="V152" i="55" s="1"/>
  <c r="M149" i="55"/>
  <c r="I149" i="55"/>
  <c r="E149" i="55"/>
  <c r="L149" i="55"/>
  <c r="H149" i="55"/>
  <c r="D149" i="55"/>
  <c r="G149" i="55"/>
  <c r="W149" i="55" s="1"/>
  <c r="N149" i="55"/>
  <c r="AD149" i="55" s="1"/>
  <c r="F149" i="55"/>
  <c r="V149" i="55" s="1"/>
  <c r="K149" i="55"/>
  <c r="AA149" i="55" s="1"/>
  <c r="C149" i="55"/>
  <c r="J149" i="55"/>
  <c r="Z149" i="55" s="1"/>
  <c r="N156" i="55"/>
  <c r="AD156" i="55" s="1"/>
  <c r="J156" i="55"/>
  <c r="Z156" i="55" s="1"/>
  <c r="F156" i="55"/>
  <c r="V156" i="55" s="1"/>
  <c r="M156" i="55"/>
  <c r="AC156" i="55" s="1"/>
  <c r="I156" i="55"/>
  <c r="E156" i="55"/>
  <c r="U156" i="55" s="1"/>
  <c r="L156" i="55"/>
  <c r="AB156" i="55" s="1"/>
  <c r="H156" i="55"/>
  <c r="D156" i="55"/>
  <c r="K156" i="55"/>
  <c r="AA156" i="55" s="1"/>
  <c r="G156" i="55"/>
  <c r="W156" i="55" s="1"/>
  <c r="C156" i="55"/>
  <c r="N157" i="55"/>
  <c r="AD157" i="55" s="1"/>
  <c r="J157" i="55"/>
  <c r="F157" i="55"/>
  <c r="M157" i="55"/>
  <c r="I157" i="55"/>
  <c r="E157" i="55"/>
  <c r="L157" i="55"/>
  <c r="H157" i="55"/>
  <c r="D157" i="55"/>
  <c r="C157" i="55"/>
  <c r="K157" i="55"/>
  <c r="G157" i="55"/>
  <c r="W157" i="55" s="1"/>
  <c r="AE157" i="55" s="1"/>
  <c r="M153" i="55"/>
  <c r="I153" i="55"/>
  <c r="E153" i="55"/>
  <c r="L153" i="55"/>
  <c r="H153" i="55"/>
  <c r="D153" i="55"/>
  <c r="G153" i="55"/>
  <c r="W153" i="55" s="1"/>
  <c r="N153" i="55"/>
  <c r="AD153" i="55" s="1"/>
  <c r="F153" i="55"/>
  <c r="K153" i="55"/>
  <c r="C153" i="55"/>
  <c r="J153" i="55"/>
  <c r="Z153" i="55" s="1"/>
  <c r="M150" i="55"/>
  <c r="I150" i="55"/>
  <c r="E150" i="55"/>
  <c r="L150" i="55"/>
  <c r="H150" i="55"/>
  <c r="D150" i="55"/>
  <c r="K150" i="55"/>
  <c r="C150" i="55"/>
  <c r="J150" i="55"/>
  <c r="G150" i="55"/>
  <c r="W150" i="55" s="1"/>
  <c r="N150" i="55"/>
  <c r="AD150" i="55" s="1"/>
  <c r="F150" i="55"/>
  <c r="N155" i="55"/>
  <c r="AD155" i="55" s="1"/>
  <c r="J155" i="55"/>
  <c r="Z155" i="55" s="1"/>
  <c r="F155" i="55"/>
  <c r="V155" i="55" s="1"/>
  <c r="M155" i="55"/>
  <c r="AC155" i="55" s="1"/>
  <c r="I155" i="55"/>
  <c r="E155" i="55"/>
  <c r="U155" i="55" s="1"/>
  <c r="L155" i="55"/>
  <c r="AB155" i="55" s="1"/>
  <c r="H155" i="55"/>
  <c r="D155" i="55"/>
  <c r="K155" i="55"/>
  <c r="AA155" i="55" s="1"/>
  <c r="G155" i="55"/>
  <c r="W155" i="55" s="1"/>
  <c r="C155" i="55"/>
  <c r="M151" i="55"/>
  <c r="I151" i="55"/>
  <c r="E151" i="55"/>
  <c r="U151" i="55" s="1"/>
  <c r="L151" i="55"/>
  <c r="H151" i="55"/>
  <c r="X151" i="55" s="1"/>
  <c r="D151" i="55"/>
  <c r="G151" i="55"/>
  <c r="W151" i="55" s="1"/>
  <c r="N151" i="55"/>
  <c r="AD151" i="55" s="1"/>
  <c r="F151" i="55"/>
  <c r="V151" i="55" s="1"/>
  <c r="K151" i="55"/>
  <c r="AA151" i="55" s="1"/>
  <c r="C151" i="55"/>
  <c r="J151" i="55"/>
  <c r="Z151" i="55" s="1"/>
  <c r="M148" i="55"/>
  <c r="I148" i="55"/>
  <c r="E148" i="55"/>
  <c r="U148" i="55" s="1"/>
  <c r="L148" i="55"/>
  <c r="H148" i="55"/>
  <c r="D148" i="55"/>
  <c r="K148" i="55"/>
  <c r="AA148" i="55" s="1"/>
  <c r="C148" i="55"/>
  <c r="J148" i="55"/>
  <c r="Z148" i="55" s="1"/>
  <c r="G148" i="55"/>
  <c r="W148" i="55" s="1"/>
  <c r="N148" i="55"/>
  <c r="AD148" i="55" s="1"/>
  <c r="F148" i="55"/>
  <c r="V148" i="55" s="1"/>
  <c r="C94" i="62"/>
  <c r="AE154" i="55" l="1"/>
  <c r="AE150" i="55"/>
  <c r="AE157" i="56"/>
  <c r="AE150" i="56"/>
  <c r="AE155" i="55"/>
  <c r="AE148" i="55"/>
  <c r="AE155" i="56"/>
  <c r="O151" i="56"/>
  <c r="AE153" i="56"/>
  <c r="I158" i="56"/>
  <c r="E158" i="56"/>
  <c r="U146" i="56"/>
  <c r="G158" i="56"/>
  <c r="W146" i="56"/>
  <c r="N158" i="56"/>
  <c r="AD146" i="56"/>
  <c r="O155" i="56"/>
  <c r="AE151" i="56"/>
  <c r="AE156" i="56"/>
  <c r="J158" i="56"/>
  <c r="Z146" i="56"/>
  <c r="M158" i="56"/>
  <c r="D158" i="56"/>
  <c r="AE148" i="56"/>
  <c r="O147" i="56"/>
  <c r="S147" i="56"/>
  <c r="AE147" i="56" s="1"/>
  <c r="O157" i="56"/>
  <c r="O153" i="56"/>
  <c r="O149" i="56"/>
  <c r="AE154" i="56"/>
  <c r="O150" i="56"/>
  <c r="O156" i="56"/>
  <c r="F158" i="56"/>
  <c r="V146" i="56"/>
  <c r="C158" i="56"/>
  <c r="S146" i="56"/>
  <c r="O146" i="56"/>
  <c r="H158" i="56"/>
  <c r="X146" i="56"/>
  <c r="O152" i="56"/>
  <c r="S152" i="56"/>
  <c r="AE152" i="56" s="1"/>
  <c r="O148" i="56"/>
  <c r="AE149" i="56"/>
  <c r="K158" i="56"/>
  <c r="AA146" i="56"/>
  <c r="O154" i="56"/>
  <c r="L158" i="56"/>
  <c r="AE152" i="55"/>
  <c r="AE146" i="55"/>
  <c r="AE151" i="55"/>
  <c r="AE153" i="55"/>
  <c r="AE147" i="55"/>
  <c r="AE156" i="55"/>
  <c r="AE149" i="55"/>
  <c r="F83" i="60"/>
  <c r="F44" i="60"/>
  <c r="E94" i="62"/>
  <c r="O150" i="55"/>
  <c r="O152" i="55"/>
  <c r="H158" i="55"/>
  <c r="K158" i="55"/>
  <c r="E158" i="55"/>
  <c r="O157" i="55"/>
  <c r="O154" i="55"/>
  <c r="N158" i="55"/>
  <c r="F158" i="55"/>
  <c r="I158" i="55"/>
  <c r="O149" i="55"/>
  <c r="O153" i="55"/>
  <c r="O155" i="55"/>
  <c r="D158" i="55"/>
  <c r="G158" i="55"/>
  <c r="M158" i="55"/>
  <c r="O147" i="55"/>
  <c r="O151" i="55"/>
  <c r="O156" i="55"/>
  <c r="C158" i="55"/>
  <c r="O146" i="55"/>
  <c r="J158" i="55"/>
  <c r="L158" i="55"/>
  <c r="O148" i="55"/>
  <c r="AF117" i="57"/>
  <c r="F14" i="60" l="1"/>
  <c r="D50" i="54" s="1"/>
  <c r="L165" i="56"/>
  <c r="AB165" i="56" s="1"/>
  <c r="H165" i="56"/>
  <c r="X165" i="56" s="1"/>
  <c r="D165" i="56"/>
  <c r="T165" i="56" s="1"/>
  <c r="J165" i="56"/>
  <c r="Z165" i="56" s="1"/>
  <c r="E165" i="56"/>
  <c r="U165" i="56" s="1"/>
  <c r="N165" i="56"/>
  <c r="AD165" i="56" s="1"/>
  <c r="I165" i="56"/>
  <c r="Y165" i="56" s="1"/>
  <c r="C165" i="56"/>
  <c r="S165" i="56" s="1"/>
  <c r="M165" i="56"/>
  <c r="AC165" i="56" s="1"/>
  <c r="G165" i="56"/>
  <c r="W165" i="56" s="1"/>
  <c r="K165" i="56"/>
  <c r="AA165" i="56" s="1"/>
  <c r="F165" i="56"/>
  <c r="V165" i="56" s="1"/>
  <c r="N166" i="56"/>
  <c r="AD166" i="56" s="1"/>
  <c r="J166" i="56"/>
  <c r="Z166" i="56" s="1"/>
  <c r="M166" i="56"/>
  <c r="AC166" i="56" s="1"/>
  <c r="H166" i="56"/>
  <c r="X166" i="56" s="1"/>
  <c r="D166" i="56"/>
  <c r="T166" i="56" s="1"/>
  <c r="I166" i="56"/>
  <c r="Y166" i="56" s="1"/>
  <c r="C166" i="56"/>
  <c r="S166" i="56" s="1"/>
  <c r="G166" i="56"/>
  <c r="W166" i="56" s="1"/>
  <c r="L166" i="56"/>
  <c r="AB166" i="56" s="1"/>
  <c r="F166" i="56"/>
  <c r="V166" i="56" s="1"/>
  <c r="K166" i="56"/>
  <c r="AA166" i="56" s="1"/>
  <c r="E166" i="56"/>
  <c r="U166" i="56" s="1"/>
  <c r="N170" i="56"/>
  <c r="AD170" i="56" s="1"/>
  <c r="J170" i="56"/>
  <c r="Z170" i="56" s="1"/>
  <c r="F170" i="56"/>
  <c r="V170" i="56" s="1"/>
  <c r="M170" i="56"/>
  <c r="AC170" i="56" s="1"/>
  <c r="H170" i="56"/>
  <c r="X170" i="56" s="1"/>
  <c r="C170" i="56"/>
  <c r="S170" i="56" s="1"/>
  <c r="K170" i="56"/>
  <c r="AA170" i="56" s="1"/>
  <c r="D170" i="56"/>
  <c r="T170" i="56" s="1"/>
  <c r="I170" i="56"/>
  <c r="Y170" i="56" s="1"/>
  <c r="G170" i="56"/>
  <c r="W170" i="56" s="1"/>
  <c r="E170" i="56"/>
  <c r="U170" i="56" s="1"/>
  <c r="L170" i="56"/>
  <c r="AB170" i="56" s="1"/>
  <c r="AE146" i="56"/>
  <c r="AE158" i="56" s="1"/>
  <c r="AF158" i="56" s="1"/>
  <c r="AG133" i="58" s="1"/>
  <c r="D95" i="62" s="1"/>
  <c r="F84" i="60" s="1"/>
  <c r="N169" i="56"/>
  <c r="AD169" i="56" s="1"/>
  <c r="J169" i="56"/>
  <c r="Z169" i="56" s="1"/>
  <c r="F169" i="56"/>
  <c r="V169" i="56" s="1"/>
  <c r="I169" i="56"/>
  <c r="Y169" i="56" s="1"/>
  <c r="D169" i="56"/>
  <c r="T169" i="56" s="1"/>
  <c r="H169" i="56"/>
  <c r="X169" i="56" s="1"/>
  <c r="M169" i="56"/>
  <c r="AC169" i="56" s="1"/>
  <c r="G169" i="56"/>
  <c r="W169" i="56" s="1"/>
  <c r="L169" i="56"/>
  <c r="AB169" i="56" s="1"/>
  <c r="E169" i="56"/>
  <c r="U169" i="56" s="1"/>
  <c r="K169" i="56"/>
  <c r="AA169" i="56" s="1"/>
  <c r="C169" i="56"/>
  <c r="S169" i="56" s="1"/>
  <c r="L162" i="56"/>
  <c r="AB162" i="56" s="1"/>
  <c r="H162" i="56"/>
  <c r="D162" i="56"/>
  <c r="T162" i="56" s="1"/>
  <c r="N162" i="56"/>
  <c r="I162" i="56"/>
  <c r="Y162" i="56" s="1"/>
  <c r="C162" i="56"/>
  <c r="M162" i="56"/>
  <c r="AC162" i="56" s="1"/>
  <c r="G162" i="56"/>
  <c r="K162" i="56"/>
  <c r="F162" i="56"/>
  <c r="E162" i="56"/>
  <c r="J162" i="56"/>
  <c r="L163" i="56"/>
  <c r="AB163" i="56" s="1"/>
  <c r="H163" i="56"/>
  <c r="X163" i="56" s="1"/>
  <c r="D163" i="56"/>
  <c r="T163" i="56" s="1"/>
  <c r="M163" i="56"/>
  <c r="AC163" i="56" s="1"/>
  <c r="G163" i="56"/>
  <c r="W163" i="56" s="1"/>
  <c r="K163" i="56"/>
  <c r="AA163" i="56" s="1"/>
  <c r="F163" i="56"/>
  <c r="V163" i="56" s="1"/>
  <c r="J163" i="56"/>
  <c r="Z163" i="56" s="1"/>
  <c r="E163" i="56"/>
  <c r="U163" i="56" s="1"/>
  <c r="N163" i="56"/>
  <c r="AD163" i="56" s="1"/>
  <c r="I163" i="56"/>
  <c r="Y163" i="56" s="1"/>
  <c r="C163" i="56"/>
  <c r="N173" i="56"/>
  <c r="AD173" i="56" s="1"/>
  <c r="J173" i="56"/>
  <c r="Z173" i="56" s="1"/>
  <c r="F173" i="56"/>
  <c r="V173" i="56" s="1"/>
  <c r="I173" i="56"/>
  <c r="Y173" i="56" s="1"/>
  <c r="D173" i="56"/>
  <c r="T173" i="56" s="1"/>
  <c r="K173" i="56"/>
  <c r="AA173" i="56" s="1"/>
  <c r="C173" i="56"/>
  <c r="S173" i="56" s="1"/>
  <c r="H173" i="56"/>
  <c r="X173" i="56" s="1"/>
  <c r="M173" i="56"/>
  <c r="AC173" i="56" s="1"/>
  <c r="G173" i="56"/>
  <c r="W173" i="56" s="1"/>
  <c r="L173" i="56"/>
  <c r="AB173" i="56" s="1"/>
  <c r="E173" i="56"/>
  <c r="U173" i="56" s="1"/>
  <c r="L164" i="56"/>
  <c r="AB164" i="56" s="1"/>
  <c r="H164" i="56"/>
  <c r="X164" i="56" s="1"/>
  <c r="D164" i="56"/>
  <c r="T164" i="56" s="1"/>
  <c r="K164" i="56"/>
  <c r="AA164" i="56" s="1"/>
  <c r="F164" i="56"/>
  <c r="V164" i="56" s="1"/>
  <c r="J164" i="56"/>
  <c r="Z164" i="56" s="1"/>
  <c r="E164" i="56"/>
  <c r="U164" i="56" s="1"/>
  <c r="N164" i="56"/>
  <c r="AD164" i="56" s="1"/>
  <c r="I164" i="56"/>
  <c r="Y164" i="56" s="1"/>
  <c r="C164" i="56"/>
  <c r="S164" i="56" s="1"/>
  <c r="M164" i="56"/>
  <c r="AC164" i="56" s="1"/>
  <c r="G164" i="56"/>
  <c r="W164" i="56" s="1"/>
  <c r="N171" i="56"/>
  <c r="AD171" i="56" s="1"/>
  <c r="J171" i="56"/>
  <c r="Z171" i="56" s="1"/>
  <c r="F171" i="56"/>
  <c r="V171" i="56" s="1"/>
  <c r="L171" i="56"/>
  <c r="AB171" i="56" s="1"/>
  <c r="G171" i="56"/>
  <c r="W171" i="56" s="1"/>
  <c r="M171" i="56"/>
  <c r="AC171" i="56" s="1"/>
  <c r="E171" i="56"/>
  <c r="U171" i="56" s="1"/>
  <c r="K171" i="56"/>
  <c r="AA171" i="56" s="1"/>
  <c r="D171" i="56"/>
  <c r="T171" i="56" s="1"/>
  <c r="I171" i="56"/>
  <c r="Y171" i="56" s="1"/>
  <c r="C171" i="56"/>
  <c r="S171" i="56" s="1"/>
  <c r="H171" i="56"/>
  <c r="X171" i="56" s="1"/>
  <c r="N167" i="56"/>
  <c r="AD167" i="56" s="1"/>
  <c r="J167" i="56"/>
  <c r="Z167" i="56" s="1"/>
  <c r="F167" i="56"/>
  <c r="V167" i="56" s="1"/>
  <c r="L167" i="56"/>
  <c r="AB167" i="56" s="1"/>
  <c r="G167" i="56"/>
  <c r="W167" i="56" s="1"/>
  <c r="K167" i="56"/>
  <c r="AA167" i="56" s="1"/>
  <c r="D167" i="56"/>
  <c r="T167" i="56" s="1"/>
  <c r="I167" i="56"/>
  <c r="Y167" i="56" s="1"/>
  <c r="C167" i="56"/>
  <c r="S167" i="56" s="1"/>
  <c r="H167" i="56"/>
  <c r="X167" i="56" s="1"/>
  <c r="M167" i="56"/>
  <c r="AC167" i="56" s="1"/>
  <c r="E167" i="56"/>
  <c r="U167" i="56" s="1"/>
  <c r="N172" i="56"/>
  <c r="AD172" i="56" s="1"/>
  <c r="J172" i="56"/>
  <c r="Z172" i="56" s="1"/>
  <c r="F172" i="56"/>
  <c r="V172" i="56" s="1"/>
  <c r="K172" i="56"/>
  <c r="AA172" i="56" s="1"/>
  <c r="E172" i="56"/>
  <c r="U172" i="56" s="1"/>
  <c r="H172" i="56"/>
  <c r="X172" i="56" s="1"/>
  <c r="M172" i="56"/>
  <c r="AC172" i="56" s="1"/>
  <c r="G172" i="56"/>
  <c r="W172" i="56" s="1"/>
  <c r="L172" i="56"/>
  <c r="AB172" i="56" s="1"/>
  <c r="D172" i="56"/>
  <c r="T172" i="56" s="1"/>
  <c r="I172" i="56"/>
  <c r="Y172" i="56" s="1"/>
  <c r="C172" i="56"/>
  <c r="S172" i="56" s="1"/>
  <c r="N168" i="56"/>
  <c r="AD168" i="56" s="1"/>
  <c r="J168" i="56"/>
  <c r="Z168" i="56" s="1"/>
  <c r="F168" i="56"/>
  <c r="V168" i="56" s="1"/>
  <c r="K168" i="56"/>
  <c r="AA168" i="56" s="1"/>
  <c r="E168" i="56"/>
  <c r="U168" i="56" s="1"/>
  <c r="M168" i="56"/>
  <c r="AC168" i="56" s="1"/>
  <c r="G168" i="56"/>
  <c r="W168" i="56" s="1"/>
  <c r="L168" i="56"/>
  <c r="AB168" i="56" s="1"/>
  <c r="D168" i="56"/>
  <c r="T168" i="56" s="1"/>
  <c r="I168" i="56"/>
  <c r="Y168" i="56" s="1"/>
  <c r="C168" i="56"/>
  <c r="H168" i="56"/>
  <c r="X168" i="56" s="1"/>
  <c r="N169" i="55"/>
  <c r="AD169" i="55" s="1"/>
  <c r="J169" i="55"/>
  <c r="Z169" i="55" s="1"/>
  <c r="F169" i="55"/>
  <c r="M169" i="55"/>
  <c r="I169" i="55"/>
  <c r="E169" i="55"/>
  <c r="L169" i="55"/>
  <c r="H169" i="55"/>
  <c r="D169" i="55"/>
  <c r="C169" i="55"/>
  <c r="K169" i="55"/>
  <c r="G169" i="55"/>
  <c r="W169" i="55" s="1"/>
  <c r="N163" i="55"/>
  <c r="AD163" i="55" s="1"/>
  <c r="J163" i="55"/>
  <c r="Z163" i="55" s="1"/>
  <c r="F163" i="55"/>
  <c r="V163" i="55" s="1"/>
  <c r="M163" i="55"/>
  <c r="I163" i="55"/>
  <c r="Y163" i="55" s="1"/>
  <c r="E163" i="55"/>
  <c r="U163" i="55" s="1"/>
  <c r="L163" i="55"/>
  <c r="H163" i="55"/>
  <c r="X163" i="55" s="1"/>
  <c r="D163" i="55"/>
  <c r="T163" i="55" s="1"/>
  <c r="K163" i="55"/>
  <c r="AA163" i="55" s="1"/>
  <c r="G163" i="55"/>
  <c r="W163" i="55" s="1"/>
  <c r="C163" i="55"/>
  <c r="S163" i="55" s="1"/>
  <c r="N168" i="55"/>
  <c r="AD168" i="55" s="1"/>
  <c r="J168" i="55"/>
  <c r="Z168" i="55" s="1"/>
  <c r="F168" i="55"/>
  <c r="V168" i="55" s="1"/>
  <c r="M168" i="55"/>
  <c r="I168" i="55"/>
  <c r="Y168" i="55" s="1"/>
  <c r="E168" i="55"/>
  <c r="U168" i="55" s="1"/>
  <c r="L168" i="55"/>
  <c r="H168" i="55"/>
  <c r="X168" i="55" s="1"/>
  <c r="D168" i="55"/>
  <c r="K168" i="55"/>
  <c r="AA168" i="55" s="1"/>
  <c r="G168" i="55"/>
  <c r="W168" i="55" s="1"/>
  <c r="C168" i="55"/>
  <c r="S168" i="55" s="1"/>
  <c r="N165" i="55"/>
  <c r="AD165" i="55" s="1"/>
  <c r="J165" i="55"/>
  <c r="Z165" i="55" s="1"/>
  <c r="F165" i="55"/>
  <c r="V165" i="55" s="1"/>
  <c r="M165" i="55"/>
  <c r="I165" i="55"/>
  <c r="E165" i="55"/>
  <c r="L165" i="55"/>
  <c r="H165" i="55"/>
  <c r="D165" i="55"/>
  <c r="C165" i="55"/>
  <c r="K165" i="55"/>
  <c r="AA165" i="55" s="1"/>
  <c r="G165" i="55"/>
  <c r="W165" i="55" s="1"/>
  <c r="N164" i="55"/>
  <c r="AD164" i="55" s="1"/>
  <c r="J164" i="55"/>
  <c r="Z164" i="55" s="1"/>
  <c r="F164" i="55"/>
  <c r="V164" i="55" s="1"/>
  <c r="M164" i="55"/>
  <c r="I164" i="55"/>
  <c r="E164" i="55"/>
  <c r="U164" i="55" s="1"/>
  <c r="L164" i="55"/>
  <c r="H164" i="55"/>
  <c r="D164" i="55"/>
  <c r="K164" i="55"/>
  <c r="AA164" i="55" s="1"/>
  <c r="G164" i="55"/>
  <c r="W164" i="55" s="1"/>
  <c r="C164" i="55"/>
  <c r="N172" i="55"/>
  <c r="AD172" i="55" s="1"/>
  <c r="J172" i="55"/>
  <c r="Z172" i="55" s="1"/>
  <c r="F172" i="55"/>
  <c r="V172" i="55" s="1"/>
  <c r="M172" i="55"/>
  <c r="AC172" i="55" s="1"/>
  <c r="I172" i="55"/>
  <c r="E172" i="55"/>
  <c r="U172" i="55" s="1"/>
  <c r="L172" i="55"/>
  <c r="AB172" i="55" s="1"/>
  <c r="H172" i="55"/>
  <c r="D172" i="55"/>
  <c r="K172" i="55"/>
  <c r="AA172" i="55" s="1"/>
  <c r="G172" i="55"/>
  <c r="W172" i="55" s="1"/>
  <c r="C172" i="55"/>
  <c r="N173" i="55"/>
  <c r="AD173" i="55" s="1"/>
  <c r="J173" i="55"/>
  <c r="F173" i="55"/>
  <c r="M173" i="55"/>
  <c r="I173" i="55"/>
  <c r="E173" i="55"/>
  <c r="L173" i="55"/>
  <c r="H173" i="55"/>
  <c r="D173" i="55"/>
  <c r="C173" i="55"/>
  <c r="K173" i="55"/>
  <c r="G173" i="55"/>
  <c r="W173" i="55" s="1"/>
  <c r="AE173" i="55" s="1"/>
  <c r="N170" i="55"/>
  <c r="AD170" i="55" s="1"/>
  <c r="J170" i="55"/>
  <c r="Z170" i="55" s="1"/>
  <c r="F170" i="55"/>
  <c r="M170" i="55"/>
  <c r="I170" i="55"/>
  <c r="E170" i="55"/>
  <c r="L170" i="55"/>
  <c r="H170" i="55"/>
  <c r="D170" i="55"/>
  <c r="G170" i="55"/>
  <c r="W170" i="55" s="1"/>
  <c r="C170" i="55"/>
  <c r="K170" i="55"/>
  <c r="AA170" i="55" s="1"/>
  <c r="AE158" i="55"/>
  <c r="AF158" i="55" s="1"/>
  <c r="F30" i="60" s="1"/>
  <c r="N162" i="55"/>
  <c r="AD162" i="55" s="1"/>
  <c r="J162" i="55"/>
  <c r="Z162" i="55" s="1"/>
  <c r="F162" i="55"/>
  <c r="V162" i="55" s="1"/>
  <c r="M162" i="55"/>
  <c r="I162" i="55"/>
  <c r="E162" i="55"/>
  <c r="U162" i="55" s="1"/>
  <c r="L162" i="55"/>
  <c r="H162" i="55"/>
  <c r="X162" i="55" s="1"/>
  <c r="D162" i="55"/>
  <c r="G162" i="55"/>
  <c r="W162" i="55" s="1"/>
  <c r="C162" i="55"/>
  <c r="S162" i="55" s="1"/>
  <c r="K162" i="55"/>
  <c r="AA162" i="55" s="1"/>
  <c r="N171" i="55"/>
  <c r="AD171" i="55" s="1"/>
  <c r="J171" i="55"/>
  <c r="Z171" i="55" s="1"/>
  <c r="F171" i="55"/>
  <c r="V171" i="55" s="1"/>
  <c r="M171" i="55"/>
  <c r="AC171" i="55" s="1"/>
  <c r="I171" i="55"/>
  <c r="E171" i="55"/>
  <c r="U171" i="55" s="1"/>
  <c r="L171" i="55"/>
  <c r="AB171" i="55" s="1"/>
  <c r="H171" i="55"/>
  <c r="D171" i="55"/>
  <c r="K171" i="55"/>
  <c r="AA171" i="55" s="1"/>
  <c r="G171" i="55"/>
  <c r="W171" i="55" s="1"/>
  <c r="C171" i="55"/>
  <c r="N166" i="55"/>
  <c r="AD166" i="55" s="1"/>
  <c r="J166" i="55"/>
  <c r="F166" i="55"/>
  <c r="M166" i="55"/>
  <c r="I166" i="55"/>
  <c r="E166" i="55"/>
  <c r="L166" i="55"/>
  <c r="H166" i="55"/>
  <c r="D166" i="55"/>
  <c r="G166" i="55"/>
  <c r="W166" i="55" s="1"/>
  <c r="C166" i="55"/>
  <c r="K166" i="55"/>
  <c r="N167" i="55"/>
  <c r="AD167" i="55" s="1"/>
  <c r="J167" i="55"/>
  <c r="Z167" i="55" s="1"/>
  <c r="F167" i="55"/>
  <c r="V167" i="55" s="1"/>
  <c r="M167" i="55"/>
  <c r="I167" i="55"/>
  <c r="E167" i="55"/>
  <c r="U167" i="55" s="1"/>
  <c r="L167" i="55"/>
  <c r="H167" i="55"/>
  <c r="X167" i="55" s="1"/>
  <c r="D167" i="55"/>
  <c r="K167" i="55"/>
  <c r="AA167" i="55" s="1"/>
  <c r="G167" i="55"/>
  <c r="W167" i="55" s="1"/>
  <c r="C167" i="55"/>
  <c r="C95" i="62"/>
  <c r="AE169" i="55" l="1"/>
  <c r="AE170" i="56"/>
  <c r="AE169" i="56"/>
  <c r="AE170" i="55"/>
  <c r="AE168" i="55"/>
  <c r="AE163" i="55"/>
  <c r="AE162" i="55"/>
  <c r="O167" i="56"/>
  <c r="AE167" i="56"/>
  <c r="O169" i="56"/>
  <c r="O172" i="56"/>
  <c r="G174" i="56"/>
  <c r="W162" i="56"/>
  <c r="N174" i="56"/>
  <c r="AD162" i="56"/>
  <c r="O168" i="56"/>
  <c r="S168" i="56"/>
  <c r="AE168" i="56" s="1"/>
  <c r="O171" i="56"/>
  <c r="AE171" i="56"/>
  <c r="AE164" i="56"/>
  <c r="O173" i="56"/>
  <c r="E174" i="56"/>
  <c r="U162" i="56"/>
  <c r="M174" i="56"/>
  <c r="D174" i="56"/>
  <c r="AE166" i="56"/>
  <c r="AE165" i="56"/>
  <c r="O165" i="56"/>
  <c r="O164" i="56"/>
  <c r="AE173" i="56"/>
  <c r="F174" i="56"/>
  <c r="V162" i="56"/>
  <c r="C174" i="56"/>
  <c r="S162" i="56"/>
  <c r="O162" i="56"/>
  <c r="H174" i="56"/>
  <c r="X162" i="56"/>
  <c r="O166" i="56"/>
  <c r="AE172" i="56"/>
  <c r="K174" i="56"/>
  <c r="AA162" i="56"/>
  <c r="I174" i="56"/>
  <c r="L174" i="56"/>
  <c r="O170" i="56"/>
  <c r="O163" i="56"/>
  <c r="S163" i="56"/>
  <c r="AE163" i="56" s="1"/>
  <c r="J174" i="56"/>
  <c r="Z162" i="56"/>
  <c r="AE167" i="55"/>
  <c r="AE166" i="55"/>
  <c r="AE171" i="55"/>
  <c r="AE165" i="55"/>
  <c r="AE172" i="55"/>
  <c r="AE164" i="55"/>
  <c r="F45" i="60"/>
  <c r="F15" i="60" s="1"/>
  <c r="D51" i="54" s="1"/>
  <c r="E95" i="62"/>
  <c r="O170" i="55"/>
  <c r="O168" i="55"/>
  <c r="O166" i="55"/>
  <c r="H174" i="55"/>
  <c r="J174" i="55"/>
  <c r="L174" i="55"/>
  <c r="O172" i="55"/>
  <c r="O164" i="55"/>
  <c r="N174" i="55"/>
  <c r="F174" i="55"/>
  <c r="E174" i="55"/>
  <c r="O167" i="55"/>
  <c r="O163" i="55"/>
  <c r="O169" i="55"/>
  <c r="O173" i="55"/>
  <c r="C174" i="55"/>
  <c r="O162" i="55"/>
  <c r="K174" i="55"/>
  <c r="I174" i="55"/>
  <c r="O165" i="55"/>
  <c r="O171" i="55"/>
  <c r="D174" i="55"/>
  <c r="G174" i="55"/>
  <c r="M174" i="55"/>
  <c r="AF133" i="57"/>
  <c r="AE174" i="55" l="1"/>
  <c r="AF174" i="55" s="1"/>
  <c r="AE162" i="56"/>
  <c r="AE174" i="56" s="1"/>
  <c r="AF174" i="56" s="1"/>
  <c r="AG149" i="58" s="1"/>
  <c r="D96" i="62" s="1"/>
  <c r="F85" i="60" s="1"/>
  <c r="N184" i="56"/>
  <c r="AD184" i="56" s="1"/>
  <c r="J184" i="56"/>
  <c r="Z184" i="56" s="1"/>
  <c r="F184" i="56"/>
  <c r="V184" i="56" s="1"/>
  <c r="L184" i="56"/>
  <c r="AB184" i="56" s="1"/>
  <c r="H184" i="56"/>
  <c r="X184" i="56" s="1"/>
  <c r="D184" i="56"/>
  <c r="T184" i="56" s="1"/>
  <c r="I184" i="56"/>
  <c r="Y184" i="56" s="1"/>
  <c r="G184" i="56"/>
  <c r="W184" i="56" s="1"/>
  <c r="E184" i="56"/>
  <c r="U184" i="56" s="1"/>
  <c r="M184" i="56"/>
  <c r="AC184" i="56" s="1"/>
  <c r="C184" i="56"/>
  <c r="K184" i="56"/>
  <c r="AA184" i="56" s="1"/>
  <c r="N180" i="56"/>
  <c r="AD180" i="56" s="1"/>
  <c r="J180" i="56"/>
  <c r="Z180" i="56" s="1"/>
  <c r="F180" i="56"/>
  <c r="V180" i="56" s="1"/>
  <c r="L180" i="56"/>
  <c r="AB180" i="56" s="1"/>
  <c r="H180" i="56"/>
  <c r="X180" i="56" s="1"/>
  <c r="D180" i="56"/>
  <c r="T180" i="56" s="1"/>
  <c r="I180" i="56"/>
  <c r="Y180" i="56" s="1"/>
  <c r="M180" i="56"/>
  <c r="AC180" i="56" s="1"/>
  <c r="C180" i="56"/>
  <c r="S180" i="56" s="1"/>
  <c r="K180" i="56"/>
  <c r="AA180" i="56" s="1"/>
  <c r="G180" i="56"/>
  <c r="W180" i="56" s="1"/>
  <c r="E180" i="56"/>
  <c r="U180" i="56" s="1"/>
  <c r="N189" i="56"/>
  <c r="AD189" i="56" s="1"/>
  <c r="J189" i="56"/>
  <c r="Z189" i="56" s="1"/>
  <c r="F189" i="56"/>
  <c r="V189" i="56" s="1"/>
  <c r="L189" i="56"/>
  <c r="AB189" i="56" s="1"/>
  <c r="H189" i="56"/>
  <c r="X189" i="56" s="1"/>
  <c r="D189" i="56"/>
  <c r="T189" i="56" s="1"/>
  <c r="M189" i="56"/>
  <c r="AC189" i="56" s="1"/>
  <c r="E189" i="56"/>
  <c r="U189" i="56" s="1"/>
  <c r="K189" i="56"/>
  <c r="AA189" i="56" s="1"/>
  <c r="I189" i="56"/>
  <c r="Y189" i="56" s="1"/>
  <c r="G189" i="56"/>
  <c r="W189" i="56" s="1"/>
  <c r="C189" i="56"/>
  <c r="S189" i="56" s="1"/>
  <c r="N178" i="56"/>
  <c r="J178" i="56"/>
  <c r="F178" i="56"/>
  <c r="L178" i="56"/>
  <c r="AB178" i="56" s="1"/>
  <c r="H178" i="56"/>
  <c r="I178" i="56"/>
  <c r="Y178" i="56" s="1"/>
  <c r="C178" i="56"/>
  <c r="E178" i="56"/>
  <c r="M178" i="56"/>
  <c r="AC178" i="56" s="1"/>
  <c r="D178" i="56"/>
  <c r="T178" i="56" s="1"/>
  <c r="K178" i="56"/>
  <c r="G178" i="56"/>
  <c r="N179" i="56"/>
  <c r="AD179" i="56" s="1"/>
  <c r="J179" i="56"/>
  <c r="Z179" i="56" s="1"/>
  <c r="F179" i="56"/>
  <c r="V179" i="56" s="1"/>
  <c r="L179" i="56"/>
  <c r="AB179" i="56" s="1"/>
  <c r="H179" i="56"/>
  <c r="X179" i="56" s="1"/>
  <c r="D179" i="56"/>
  <c r="T179" i="56" s="1"/>
  <c r="M179" i="56"/>
  <c r="AC179" i="56" s="1"/>
  <c r="E179" i="56"/>
  <c r="U179" i="56" s="1"/>
  <c r="C179" i="56"/>
  <c r="K179" i="56"/>
  <c r="AA179" i="56" s="1"/>
  <c r="I179" i="56"/>
  <c r="Y179" i="56" s="1"/>
  <c r="G179" i="56"/>
  <c r="W179" i="56" s="1"/>
  <c r="N186" i="56"/>
  <c r="AD186" i="56" s="1"/>
  <c r="J186" i="56"/>
  <c r="Z186" i="56" s="1"/>
  <c r="F186" i="56"/>
  <c r="V186" i="56" s="1"/>
  <c r="L186" i="56"/>
  <c r="AB186" i="56" s="1"/>
  <c r="H186" i="56"/>
  <c r="X186" i="56" s="1"/>
  <c r="D186" i="56"/>
  <c r="T186" i="56" s="1"/>
  <c r="I186" i="56"/>
  <c r="Y186" i="56" s="1"/>
  <c r="E186" i="56"/>
  <c r="U186" i="56" s="1"/>
  <c r="M186" i="56"/>
  <c r="AC186" i="56" s="1"/>
  <c r="C186" i="56"/>
  <c r="S186" i="56" s="1"/>
  <c r="K186" i="56"/>
  <c r="AA186" i="56" s="1"/>
  <c r="G186" i="56"/>
  <c r="W186" i="56" s="1"/>
  <c r="N183" i="56"/>
  <c r="AD183" i="56" s="1"/>
  <c r="J183" i="56"/>
  <c r="Z183" i="56" s="1"/>
  <c r="F183" i="56"/>
  <c r="V183" i="56" s="1"/>
  <c r="L183" i="56"/>
  <c r="AB183" i="56" s="1"/>
  <c r="H183" i="56"/>
  <c r="X183" i="56" s="1"/>
  <c r="D183" i="56"/>
  <c r="T183" i="56" s="1"/>
  <c r="M183" i="56"/>
  <c r="AC183" i="56" s="1"/>
  <c r="E183" i="56"/>
  <c r="U183" i="56" s="1"/>
  <c r="I183" i="56"/>
  <c r="Y183" i="56" s="1"/>
  <c r="G183" i="56"/>
  <c r="W183" i="56" s="1"/>
  <c r="C183" i="56"/>
  <c r="S183" i="56" s="1"/>
  <c r="K183" i="56"/>
  <c r="AA183" i="56" s="1"/>
  <c r="N188" i="56"/>
  <c r="AD188" i="56" s="1"/>
  <c r="J188" i="56"/>
  <c r="Z188" i="56" s="1"/>
  <c r="F188" i="56"/>
  <c r="V188" i="56" s="1"/>
  <c r="L188" i="56"/>
  <c r="AB188" i="56" s="1"/>
  <c r="H188" i="56"/>
  <c r="X188" i="56" s="1"/>
  <c r="D188" i="56"/>
  <c r="T188" i="56" s="1"/>
  <c r="I188" i="56"/>
  <c r="Y188" i="56" s="1"/>
  <c r="M188" i="56"/>
  <c r="AC188" i="56" s="1"/>
  <c r="C188" i="56"/>
  <c r="S188" i="56" s="1"/>
  <c r="K188" i="56"/>
  <c r="AA188" i="56" s="1"/>
  <c r="G188" i="56"/>
  <c r="W188" i="56" s="1"/>
  <c r="E188" i="56"/>
  <c r="U188" i="56" s="1"/>
  <c r="N182" i="56"/>
  <c r="AD182" i="56" s="1"/>
  <c r="J182" i="56"/>
  <c r="Z182" i="56" s="1"/>
  <c r="F182" i="56"/>
  <c r="V182" i="56" s="1"/>
  <c r="L182" i="56"/>
  <c r="AB182" i="56" s="1"/>
  <c r="H182" i="56"/>
  <c r="X182" i="56" s="1"/>
  <c r="D182" i="56"/>
  <c r="T182" i="56" s="1"/>
  <c r="I182" i="56"/>
  <c r="Y182" i="56" s="1"/>
  <c r="K182" i="56"/>
  <c r="AA182" i="56" s="1"/>
  <c r="G182" i="56"/>
  <c r="W182" i="56" s="1"/>
  <c r="E182" i="56"/>
  <c r="U182" i="56" s="1"/>
  <c r="M182" i="56"/>
  <c r="AC182" i="56" s="1"/>
  <c r="C182" i="56"/>
  <c r="S182" i="56" s="1"/>
  <c r="N185" i="56"/>
  <c r="AD185" i="56" s="1"/>
  <c r="J185" i="56"/>
  <c r="Z185" i="56" s="1"/>
  <c r="F185" i="56"/>
  <c r="V185" i="56" s="1"/>
  <c r="L185" i="56"/>
  <c r="AB185" i="56" s="1"/>
  <c r="H185" i="56"/>
  <c r="X185" i="56" s="1"/>
  <c r="D185" i="56"/>
  <c r="T185" i="56" s="1"/>
  <c r="M185" i="56"/>
  <c r="AC185" i="56" s="1"/>
  <c r="E185" i="56"/>
  <c r="U185" i="56" s="1"/>
  <c r="G185" i="56"/>
  <c r="W185" i="56" s="1"/>
  <c r="C185" i="56"/>
  <c r="S185" i="56" s="1"/>
  <c r="K185" i="56"/>
  <c r="AA185" i="56" s="1"/>
  <c r="I185" i="56"/>
  <c r="Y185" i="56" s="1"/>
  <c r="N187" i="56"/>
  <c r="AD187" i="56" s="1"/>
  <c r="J187" i="56"/>
  <c r="Z187" i="56" s="1"/>
  <c r="F187" i="56"/>
  <c r="V187" i="56" s="1"/>
  <c r="L187" i="56"/>
  <c r="AB187" i="56" s="1"/>
  <c r="H187" i="56"/>
  <c r="X187" i="56" s="1"/>
  <c r="D187" i="56"/>
  <c r="T187" i="56" s="1"/>
  <c r="M187" i="56"/>
  <c r="AC187" i="56" s="1"/>
  <c r="E187" i="56"/>
  <c r="U187" i="56" s="1"/>
  <c r="C187" i="56"/>
  <c r="S187" i="56" s="1"/>
  <c r="K187" i="56"/>
  <c r="AA187" i="56" s="1"/>
  <c r="I187" i="56"/>
  <c r="Y187" i="56" s="1"/>
  <c r="G187" i="56"/>
  <c r="W187" i="56" s="1"/>
  <c r="N181" i="56"/>
  <c r="AD181" i="56" s="1"/>
  <c r="J181" i="56"/>
  <c r="Z181" i="56" s="1"/>
  <c r="F181" i="56"/>
  <c r="V181" i="56" s="1"/>
  <c r="L181" i="56"/>
  <c r="AB181" i="56" s="1"/>
  <c r="H181" i="56"/>
  <c r="X181" i="56" s="1"/>
  <c r="D181" i="56"/>
  <c r="T181" i="56" s="1"/>
  <c r="M181" i="56"/>
  <c r="AC181" i="56" s="1"/>
  <c r="E181" i="56"/>
  <c r="U181" i="56" s="1"/>
  <c r="K181" i="56"/>
  <c r="AA181" i="56" s="1"/>
  <c r="I181" i="56"/>
  <c r="Y181" i="56" s="1"/>
  <c r="G181" i="56"/>
  <c r="W181" i="56" s="1"/>
  <c r="C181" i="56"/>
  <c r="S181" i="56" s="1"/>
  <c r="M187" i="55"/>
  <c r="AC187" i="55" s="1"/>
  <c r="I187" i="55"/>
  <c r="E187" i="55"/>
  <c r="U187" i="55" s="1"/>
  <c r="J187" i="55"/>
  <c r="Z187" i="55" s="1"/>
  <c r="D187" i="55"/>
  <c r="K187" i="55"/>
  <c r="AA187" i="55" s="1"/>
  <c r="C187" i="55"/>
  <c r="H187" i="55"/>
  <c r="N187" i="55"/>
  <c r="AD187" i="55" s="1"/>
  <c r="G187" i="55"/>
  <c r="W187" i="55" s="1"/>
  <c r="L187" i="55"/>
  <c r="AB187" i="55" s="1"/>
  <c r="F187" i="55"/>
  <c r="V187" i="55" s="1"/>
  <c r="M182" i="55"/>
  <c r="I182" i="55"/>
  <c r="K182" i="55"/>
  <c r="F182" i="55"/>
  <c r="N182" i="55"/>
  <c r="AD182" i="55" s="1"/>
  <c r="G182" i="55"/>
  <c r="W182" i="55" s="1"/>
  <c r="L182" i="55"/>
  <c r="E182" i="55"/>
  <c r="J182" i="55"/>
  <c r="D182" i="55"/>
  <c r="H182" i="55"/>
  <c r="C182" i="55"/>
  <c r="M184" i="55"/>
  <c r="I184" i="55"/>
  <c r="Y184" i="55" s="1"/>
  <c r="E184" i="55"/>
  <c r="U184" i="55" s="1"/>
  <c r="N184" i="55"/>
  <c r="AD184" i="55" s="1"/>
  <c r="H184" i="55"/>
  <c r="X184" i="55" s="1"/>
  <c r="C184" i="55"/>
  <c r="S184" i="55" s="1"/>
  <c r="K184" i="55"/>
  <c r="AA184" i="55" s="1"/>
  <c r="D184" i="55"/>
  <c r="J184" i="55"/>
  <c r="Z184" i="55" s="1"/>
  <c r="G184" i="55"/>
  <c r="W184" i="55" s="1"/>
  <c r="L184" i="55"/>
  <c r="F184" i="55"/>
  <c r="V184" i="55" s="1"/>
  <c r="N180" i="55"/>
  <c r="AD180" i="55" s="1"/>
  <c r="J180" i="55"/>
  <c r="Z180" i="55" s="1"/>
  <c r="F180" i="55"/>
  <c r="V180" i="55" s="1"/>
  <c r="I180" i="55"/>
  <c r="D180" i="55"/>
  <c r="M180" i="55"/>
  <c r="H180" i="55"/>
  <c r="C180" i="55"/>
  <c r="L180" i="55"/>
  <c r="G180" i="55"/>
  <c r="W180" i="55" s="1"/>
  <c r="K180" i="55"/>
  <c r="AA180" i="55" s="1"/>
  <c r="E180" i="55"/>
  <c r="U180" i="55" s="1"/>
  <c r="N179" i="55"/>
  <c r="AD179" i="55" s="1"/>
  <c r="J179" i="55"/>
  <c r="Z179" i="55" s="1"/>
  <c r="K179" i="55"/>
  <c r="AA179" i="55" s="1"/>
  <c r="F179" i="55"/>
  <c r="V179" i="55" s="1"/>
  <c r="I179" i="55"/>
  <c r="Y179" i="55" s="1"/>
  <c r="E179" i="55"/>
  <c r="U179" i="55" s="1"/>
  <c r="M179" i="55"/>
  <c r="H179" i="55"/>
  <c r="X179" i="55" s="1"/>
  <c r="D179" i="55"/>
  <c r="T179" i="55" s="1"/>
  <c r="L179" i="55"/>
  <c r="G179" i="55"/>
  <c r="W179" i="55" s="1"/>
  <c r="C179" i="55"/>
  <c r="S179" i="55" s="1"/>
  <c r="M186" i="55"/>
  <c r="I186" i="55"/>
  <c r="E186" i="55"/>
  <c r="K186" i="55"/>
  <c r="AA186" i="55" s="1"/>
  <c r="F186" i="55"/>
  <c r="H186" i="55"/>
  <c r="N186" i="55"/>
  <c r="AD186" i="55" s="1"/>
  <c r="G186" i="55"/>
  <c r="W186" i="55" s="1"/>
  <c r="L186" i="55"/>
  <c r="D186" i="55"/>
  <c r="C186" i="55"/>
  <c r="J186" i="55"/>
  <c r="Z186" i="55" s="1"/>
  <c r="N181" i="55"/>
  <c r="AD181" i="55" s="1"/>
  <c r="J181" i="55"/>
  <c r="Z181" i="55" s="1"/>
  <c r="F181" i="55"/>
  <c r="V181" i="55" s="1"/>
  <c r="M181" i="55"/>
  <c r="H181" i="55"/>
  <c r="C181" i="55"/>
  <c r="L181" i="55"/>
  <c r="G181" i="55"/>
  <c r="W181" i="55" s="1"/>
  <c r="K181" i="55"/>
  <c r="AA181" i="55" s="1"/>
  <c r="E181" i="55"/>
  <c r="I181" i="55"/>
  <c r="D181" i="55"/>
  <c r="M189" i="55"/>
  <c r="I189" i="55"/>
  <c r="E189" i="55"/>
  <c r="L189" i="55"/>
  <c r="G189" i="55"/>
  <c r="W189" i="55" s="1"/>
  <c r="H189" i="55"/>
  <c r="N189" i="55"/>
  <c r="AD189" i="55" s="1"/>
  <c r="F189" i="55"/>
  <c r="K189" i="55"/>
  <c r="D189" i="55"/>
  <c r="J189" i="55"/>
  <c r="C189" i="55"/>
  <c r="M185" i="55"/>
  <c r="I185" i="55"/>
  <c r="E185" i="55"/>
  <c r="L185" i="55"/>
  <c r="G185" i="55"/>
  <c r="W185" i="55" s="1"/>
  <c r="N185" i="55"/>
  <c r="AD185" i="55" s="1"/>
  <c r="F185" i="55"/>
  <c r="K185" i="55"/>
  <c r="D185" i="55"/>
  <c r="J185" i="55"/>
  <c r="Z185" i="55" s="1"/>
  <c r="C185" i="55"/>
  <c r="H185" i="55"/>
  <c r="M188" i="55"/>
  <c r="AC188" i="55" s="1"/>
  <c r="I188" i="55"/>
  <c r="E188" i="55"/>
  <c r="U188" i="55" s="1"/>
  <c r="N188" i="55"/>
  <c r="AD188" i="55" s="1"/>
  <c r="H188" i="55"/>
  <c r="C188" i="55"/>
  <c r="L188" i="55"/>
  <c r="AB188" i="55" s="1"/>
  <c r="F188" i="55"/>
  <c r="V188" i="55" s="1"/>
  <c r="K188" i="55"/>
  <c r="AA188" i="55" s="1"/>
  <c r="D188" i="55"/>
  <c r="J188" i="55"/>
  <c r="Z188" i="55" s="1"/>
  <c r="G188" i="55"/>
  <c r="W188" i="55" s="1"/>
  <c r="N178" i="55"/>
  <c r="AD178" i="55" s="1"/>
  <c r="J178" i="55"/>
  <c r="Z178" i="55" s="1"/>
  <c r="F178" i="55"/>
  <c r="V178" i="55" s="1"/>
  <c r="M178" i="55"/>
  <c r="I178" i="55"/>
  <c r="E178" i="55"/>
  <c r="U178" i="55" s="1"/>
  <c r="L178" i="55"/>
  <c r="H178" i="55"/>
  <c r="X178" i="55" s="1"/>
  <c r="D178" i="55"/>
  <c r="G178" i="55"/>
  <c r="W178" i="55" s="1"/>
  <c r="C178" i="55"/>
  <c r="S178" i="55" s="1"/>
  <c r="K178" i="55"/>
  <c r="AA178" i="55" s="1"/>
  <c r="M183" i="55"/>
  <c r="I183" i="55"/>
  <c r="E183" i="55"/>
  <c r="U183" i="55" s="1"/>
  <c r="J183" i="55"/>
  <c r="Z183" i="55" s="1"/>
  <c r="D183" i="55"/>
  <c r="H183" i="55"/>
  <c r="X183" i="55" s="1"/>
  <c r="N183" i="55"/>
  <c r="AD183" i="55" s="1"/>
  <c r="G183" i="55"/>
  <c r="W183" i="55" s="1"/>
  <c r="L183" i="55"/>
  <c r="F183" i="55"/>
  <c r="V183" i="55" s="1"/>
  <c r="K183" i="55"/>
  <c r="AA183" i="55" s="1"/>
  <c r="C183" i="55"/>
  <c r="F31" i="60"/>
  <c r="C96" i="62"/>
  <c r="AE182" i="56" l="1"/>
  <c r="AE182" i="55"/>
  <c r="AE179" i="55"/>
  <c r="AE185" i="56"/>
  <c r="O186" i="56"/>
  <c r="O181" i="56"/>
  <c r="AE187" i="56"/>
  <c r="O180" i="56"/>
  <c r="AE181" i="56"/>
  <c r="O182" i="56"/>
  <c r="AE188" i="56"/>
  <c r="AE183" i="56"/>
  <c r="AE186" i="56"/>
  <c r="G190" i="56"/>
  <c r="W178" i="56"/>
  <c r="E190" i="56"/>
  <c r="U178" i="56"/>
  <c r="L190" i="56"/>
  <c r="O189" i="56"/>
  <c r="AE180" i="56"/>
  <c r="O185" i="56"/>
  <c r="O183" i="56"/>
  <c r="K190" i="56"/>
  <c r="AA178" i="56"/>
  <c r="C190" i="56"/>
  <c r="S178" i="56"/>
  <c r="O178" i="56"/>
  <c r="F190" i="56"/>
  <c r="V178" i="56"/>
  <c r="AE189" i="56"/>
  <c r="O184" i="56"/>
  <c r="S184" i="56"/>
  <c r="AE184" i="56" s="1"/>
  <c r="O187" i="56"/>
  <c r="D190" i="56"/>
  <c r="I190" i="56"/>
  <c r="J190" i="56"/>
  <c r="Z178" i="56"/>
  <c r="O188" i="56"/>
  <c r="O179" i="56"/>
  <c r="S179" i="56"/>
  <c r="AE179" i="56" s="1"/>
  <c r="M190" i="56"/>
  <c r="H190" i="56"/>
  <c r="X178" i="56"/>
  <c r="N190" i="56"/>
  <c r="AD178" i="56"/>
  <c r="AE186" i="55"/>
  <c r="AE180" i="55"/>
  <c r="AE178" i="55"/>
  <c r="AE188" i="55"/>
  <c r="AE181" i="55"/>
  <c r="AE187" i="55"/>
  <c r="AE184" i="55"/>
  <c r="AE183" i="55"/>
  <c r="AE185" i="55"/>
  <c r="AE189" i="55"/>
  <c r="F46" i="60"/>
  <c r="F16" i="60" s="1"/>
  <c r="D52" i="54" s="1"/>
  <c r="E96" i="62"/>
  <c r="AF149" i="57"/>
  <c r="O188" i="55"/>
  <c r="O180" i="55"/>
  <c r="I190" i="55"/>
  <c r="G190" i="55"/>
  <c r="M190" i="55"/>
  <c r="O183" i="55"/>
  <c r="O187" i="55"/>
  <c r="O189" i="55"/>
  <c r="N190" i="55"/>
  <c r="J190" i="55"/>
  <c r="L190" i="55"/>
  <c r="O185" i="55"/>
  <c r="O181" i="55"/>
  <c r="C190" i="55"/>
  <c r="O178" i="55"/>
  <c r="D190" i="55"/>
  <c r="O186" i="55"/>
  <c r="H190" i="55"/>
  <c r="F190" i="55"/>
  <c r="E190" i="55"/>
  <c r="O184" i="55"/>
  <c r="O179" i="55"/>
  <c r="K190" i="55"/>
  <c r="O182" i="55"/>
  <c r="N201" i="56" l="1"/>
  <c r="AD201" i="56" s="1"/>
  <c r="J201" i="56"/>
  <c r="Z201" i="56" s="1"/>
  <c r="F201" i="56"/>
  <c r="V201" i="56" s="1"/>
  <c r="L201" i="56"/>
  <c r="AB201" i="56" s="1"/>
  <c r="H201" i="56"/>
  <c r="X201" i="56" s="1"/>
  <c r="D201" i="56"/>
  <c r="T201" i="56" s="1"/>
  <c r="M201" i="56"/>
  <c r="AC201" i="56" s="1"/>
  <c r="E201" i="56"/>
  <c r="U201" i="56" s="1"/>
  <c r="K201" i="56"/>
  <c r="AA201" i="56" s="1"/>
  <c r="I201" i="56"/>
  <c r="Y201" i="56" s="1"/>
  <c r="G201" i="56"/>
  <c r="W201" i="56" s="1"/>
  <c r="C201" i="56"/>
  <c r="S201" i="56" s="1"/>
  <c r="N196" i="56"/>
  <c r="AD196" i="56" s="1"/>
  <c r="J196" i="56"/>
  <c r="Z196" i="56" s="1"/>
  <c r="F196" i="56"/>
  <c r="V196" i="56" s="1"/>
  <c r="L196" i="56"/>
  <c r="AB196" i="56" s="1"/>
  <c r="H196" i="56"/>
  <c r="X196" i="56" s="1"/>
  <c r="D196" i="56"/>
  <c r="T196" i="56" s="1"/>
  <c r="I196" i="56"/>
  <c r="Y196" i="56" s="1"/>
  <c r="G196" i="56"/>
  <c r="W196" i="56" s="1"/>
  <c r="E196" i="56"/>
  <c r="U196" i="56" s="1"/>
  <c r="M196" i="56"/>
  <c r="AC196" i="56" s="1"/>
  <c r="C196" i="56"/>
  <c r="S196" i="56" s="1"/>
  <c r="K196" i="56"/>
  <c r="AA196" i="56" s="1"/>
  <c r="N200" i="56"/>
  <c r="AD200" i="56" s="1"/>
  <c r="J200" i="56"/>
  <c r="Z200" i="56" s="1"/>
  <c r="F200" i="56"/>
  <c r="V200" i="56" s="1"/>
  <c r="L200" i="56"/>
  <c r="AB200" i="56" s="1"/>
  <c r="H200" i="56"/>
  <c r="X200" i="56" s="1"/>
  <c r="D200" i="56"/>
  <c r="T200" i="56" s="1"/>
  <c r="I200" i="56"/>
  <c r="Y200" i="56" s="1"/>
  <c r="M200" i="56"/>
  <c r="AC200" i="56" s="1"/>
  <c r="C200" i="56"/>
  <c r="K200" i="56"/>
  <c r="AA200" i="56" s="1"/>
  <c r="G200" i="56"/>
  <c r="W200" i="56" s="1"/>
  <c r="E200" i="56"/>
  <c r="U200" i="56" s="1"/>
  <c r="N202" i="56"/>
  <c r="AD202" i="56" s="1"/>
  <c r="J202" i="56"/>
  <c r="Z202" i="56" s="1"/>
  <c r="F202" i="56"/>
  <c r="V202" i="56" s="1"/>
  <c r="L202" i="56"/>
  <c r="AB202" i="56" s="1"/>
  <c r="H202" i="56"/>
  <c r="X202" i="56" s="1"/>
  <c r="D202" i="56"/>
  <c r="T202" i="56" s="1"/>
  <c r="I202" i="56"/>
  <c r="Y202" i="56" s="1"/>
  <c r="K202" i="56"/>
  <c r="AA202" i="56" s="1"/>
  <c r="G202" i="56"/>
  <c r="W202" i="56" s="1"/>
  <c r="E202" i="56"/>
  <c r="U202" i="56" s="1"/>
  <c r="M202" i="56"/>
  <c r="AC202" i="56" s="1"/>
  <c r="C202" i="56"/>
  <c r="S202" i="56" s="1"/>
  <c r="AE178" i="56"/>
  <c r="AE190" i="56" s="1"/>
  <c r="AF190" i="56" s="1"/>
  <c r="AG165" i="58" s="1"/>
  <c r="D97" i="62" s="1"/>
  <c r="F86" i="60" s="1"/>
  <c r="N203" i="56"/>
  <c r="AD203" i="56" s="1"/>
  <c r="J203" i="56"/>
  <c r="Z203" i="56" s="1"/>
  <c r="F203" i="56"/>
  <c r="V203" i="56" s="1"/>
  <c r="L203" i="56"/>
  <c r="AB203" i="56" s="1"/>
  <c r="H203" i="56"/>
  <c r="X203" i="56" s="1"/>
  <c r="D203" i="56"/>
  <c r="T203" i="56" s="1"/>
  <c r="M203" i="56"/>
  <c r="AC203" i="56" s="1"/>
  <c r="E203" i="56"/>
  <c r="U203" i="56" s="1"/>
  <c r="I203" i="56"/>
  <c r="Y203" i="56" s="1"/>
  <c r="G203" i="56"/>
  <c r="W203" i="56" s="1"/>
  <c r="C203" i="56"/>
  <c r="S203" i="56" s="1"/>
  <c r="K203" i="56"/>
  <c r="AA203" i="56" s="1"/>
  <c r="N198" i="56"/>
  <c r="AD198" i="56" s="1"/>
  <c r="J198" i="56"/>
  <c r="Z198" i="56" s="1"/>
  <c r="F198" i="56"/>
  <c r="V198" i="56" s="1"/>
  <c r="L198" i="56"/>
  <c r="AB198" i="56" s="1"/>
  <c r="H198" i="56"/>
  <c r="X198" i="56" s="1"/>
  <c r="D198" i="56"/>
  <c r="T198" i="56" s="1"/>
  <c r="I198" i="56"/>
  <c r="Y198" i="56" s="1"/>
  <c r="E198" i="56"/>
  <c r="U198" i="56" s="1"/>
  <c r="M198" i="56"/>
  <c r="AC198" i="56" s="1"/>
  <c r="C198" i="56"/>
  <c r="S198" i="56" s="1"/>
  <c r="K198" i="56"/>
  <c r="AA198" i="56" s="1"/>
  <c r="G198" i="56"/>
  <c r="W198" i="56" s="1"/>
  <c r="N205" i="56"/>
  <c r="AD205" i="56" s="1"/>
  <c r="J205" i="56"/>
  <c r="Z205" i="56" s="1"/>
  <c r="F205" i="56"/>
  <c r="V205" i="56" s="1"/>
  <c r="L205" i="56"/>
  <c r="AB205" i="56" s="1"/>
  <c r="H205" i="56"/>
  <c r="X205" i="56" s="1"/>
  <c r="D205" i="56"/>
  <c r="T205" i="56" s="1"/>
  <c r="M205" i="56"/>
  <c r="AC205" i="56" s="1"/>
  <c r="E205" i="56"/>
  <c r="U205" i="56" s="1"/>
  <c r="G205" i="56"/>
  <c r="W205" i="56" s="1"/>
  <c r="C205" i="56"/>
  <c r="S205" i="56" s="1"/>
  <c r="K205" i="56"/>
  <c r="AA205" i="56" s="1"/>
  <c r="I205" i="56"/>
  <c r="Y205" i="56" s="1"/>
  <c r="N197" i="56"/>
  <c r="AD197" i="56" s="1"/>
  <c r="J197" i="56"/>
  <c r="Z197" i="56" s="1"/>
  <c r="F197" i="56"/>
  <c r="V197" i="56" s="1"/>
  <c r="L197" i="56"/>
  <c r="AB197" i="56" s="1"/>
  <c r="H197" i="56"/>
  <c r="X197" i="56" s="1"/>
  <c r="D197" i="56"/>
  <c r="T197" i="56" s="1"/>
  <c r="M197" i="56"/>
  <c r="AC197" i="56" s="1"/>
  <c r="E197" i="56"/>
  <c r="U197" i="56" s="1"/>
  <c r="G197" i="56"/>
  <c r="W197" i="56" s="1"/>
  <c r="C197" i="56"/>
  <c r="S197" i="56" s="1"/>
  <c r="K197" i="56"/>
  <c r="AA197" i="56" s="1"/>
  <c r="I197" i="56"/>
  <c r="Y197" i="56" s="1"/>
  <c r="N199" i="56"/>
  <c r="AD199" i="56" s="1"/>
  <c r="J199" i="56"/>
  <c r="Z199" i="56" s="1"/>
  <c r="F199" i="56"/>
  <c r="V199" i="56" s="1"/>
  <c r="L199" i="56"/>
  <c r="AB199" i="56" s="1"/>
  <c r="H199" i="56"/>
  <c r="X199" i="56" s="1"/>
  <c r="D199" i="56"/>
  <c r="T199" i="56" s="1"/>
  <c r="M199" i="56"/>
  <c r="AC199" i="56" s="1"/>
  <c r="E199" i="56"/>
  <c r="U199" i="56" s="1"/>
  <c r="C199" i="56"/>
  <c r="S199" i="56" s="1"/>
  <c r="K199" i="56"/>
  <c r="AA199" i="56" s="1"/>
  <c r="I199" i="56"/>
  <c r="Y199" i="56" s="1"/>
  <c r="G199" i="56"/>
  <c r="W199" i="56" s="1"/>
  <c r="N195" i="56"/>
  <c r="AD195" i="56" s="1"/>
  <c r="J195" i="56"/>
  <c r="Z195" i="56" s="1"/>
  <c r="F195" i="56"/>
  <c r="V195" i="56" s="1"/>
  <c r="L195" i="56"/>
  <c r="AB195" i="56" s="1"/>
  <c r="H195" i="56"/>
  <c r="X195" i="56" s="1"/>
  <c r="D195" i="56"/>
  <c r="T195" i="56" s="1"/>
  <c r="M195" i="56"/>
  <c r="AC195" i="56" s="1"/>
  <c r="E195" i="56"/>
  <c r="U195" i="56" s="1"/>
  <c r="I195" i="56"/>
  <c r="Y195" i="56" s="1"/>
  <c r="G195" i="56"/>
  <c r="W195" i="56" s="1"/>
  <c r="C195" i="56"/>
  <c r="K195" i="56"/>
  <c r="AA195" i="56" s="1"/>
  <c r="N204" i="56"/>
  <c r="AD204" i="56" s="1"/>
  <c r="J204" i="56"/>
  <c r="Z204" i="56" s="1"/>
  <c r="F204" i="56"/>
  <c r="V204" i="56" s="1"/>
  <c r="L204" i="56"/>
  <c r="AB204" i="56" s="1"/>
  <c r="H204" i="56"/>
  <c r="X204" i="56" s="1"/>
  <c r="D204" i="56"/>
  <c r="T204" i="56" s="1"/>
  <c r="I204" i="56"/>
  <c r="Y204" i="56" s="1"/>
  <c r="G204" i="56"/>
  <c r="W204" i="56" s="1"/>
  <c r="E204" i="56"/>
  <c r="U204" i="56" s="1"/>
  <c r="M204" i="56"/>
  <c r="AC204" i="56" s="1"/>
  <c r="C204" i="56"/>
  <c r="S204" i="56" s="1"/>
  <c r="K204" i="56"/>
  <c r="AA204" i="56" s="1"/>
  <c r="N194" i="56"/>
  <c r="J194" i="56"/>
  <c r="F194" i="56"/>
  <c r="L194" i="56"/>
  <c r="AB194" i="56" s="1"/>
  <c r="H194" i="56"/>
  <c r="D194" i="56"/>
  <c r="I194" i="56"/>
  <c r="Y194" i="56" s="1"/>
  <c r="K194" i="56"/>
  <c r="G194" i="56"/>
  <c r="E194" i="56"/>
  <c r="C194" i="56"/>
  <c r="M194" i="56"/>
  <c r="AC194" i="56" s="1"/>
  <c r="M195" i="55"/>
  <c r="I195" i="55"/>
  <c r="Y195" i="55" s="1"/>
  <c r="E195" i="55"/>
  <c r="U195" i="55" s="1"/>
  <c r="J195" i="55"/>
  <c r="Z195" i="55" s="1"/>
  <c r="D195" i="55"/>
  <c r="T195" i="55" s="1"/>
  <c r="L195" i="55"/>
  <c r="F195" i="55"/>
  <c r="V195" i="55" s="1"/>
  <c r="K195" i="55"/>
  <c r="AA195" i="55" s="1"/>
  <c r="C195" i="55"/>
  <c r="S195" i="55" s="1"/>
  <c r="H195" i="55"/>
  <c r="X195" i="55" s="1"/>
  <c r="N195" i="55"/>
  <c r="AD195" i="55" s="1"/>
  <c r="G195" i="55"/>
  <c r="W195" i="55" s="1"/>
  <c r="M202" i="55"/>
  <c r="I202" i="55"/>
  <c r="E202" i="55"/>
  <c r="K202" i="55"/>
  <c r="AA202" i="55" s="1"/>
  <c r="F202" i="55"/>
  <c r="N202" i="55"/>
  <c r="AD202" i="55" s="1"/>
  <c r="G202" i="55"/>
  <c r="W202" i="55" s="1"/>
  <c r="L202" i="55"/>
  <c r="D202" i="55"/>
  <c r="J202" i="55"/>
  <c r="Z202" i="55" s="1"/>
  <c r="C202" i="55"/>
  <c r="H202" i="55"/>
  <c r="M197" i="55"/>
  <c r="I197" i="55"/>
  <c r="E197" i="55"/>
  <c r="L197" i="55"/>
  <c r="G197" i="55"/>
  <c r="W197" i="55" s="1"/>
  <c r="J197" i="55"/>
  <c r="Z197" i="55" s="1"/>
  <c r="C197" i="55"/>
  <c r="H197" i="55"/>
  <c r="N197" i="55"/>
  <c r="AD197" i="55" s="1"/>
  <c r="F197" i="55"/>
  <c r="V197" i="55" s="1"/>
  <c r="D197" i="55"/>
  <c r="K197" i="55"/>
  <c r="AA197" i="55" s="1"/>
  <c r="M203" i="55"/>
  <c r="AC203" i="55" s="1"/>
  <c r="I203" i="55"/>
  <c r="E203" i="55"/>
  <c r="U203" i="55" s="1"/>
  <c r="J203" i="55"/>
  <c r="Z203" i="55" s="1"/>
  <c r="D203" i="55"/>
  <c r="H203" i="55"/>
  <c r="N203" i="55"/>
  <c r="AD203" i="55" s="1"/>
  <c r="G203" i="55"/>
  <c r="W203" i="55" s="1"/>
  <c r="L203" i="55"/>
  <c r="AB203" i="55" s="1"/>
  <c r="F203" i="55"/>
  <c r="V203" i="55" s="1"/>
  <c r="K203" i="55"/>
  <c r="AA203" i="55" s="1"/>
  <c r="C203" i="55"/>
  <c r="M200" i="55"/>
  <c r="I200" i="55"/>
  <c r="Y200" i="55" s="1"/>
  <c r="E200" i="55"/>
  <c r="U200" i="55" s="1"/>
  <c r="N200" i="55"/>
  <c r="AD200" i="55" s="1"/>
  <c r="H200" i="55"/>
  <c r="X200" i="55" s="1"/>
  <c r="C200" i="55"/>
  <c r="S200" i="55" s="1"/>
  <c r="J200" i="55"/>
  <c r="Z200" i="55" s="1"/>
  <c r="G200" i="55"/>
  <c r="W200" i="55" s="1"/>
  <c r="L200" i="55"/>
  <c r="F200" i="55"/>
  <c r="V200" i="55" s="1"/>
  <c r="K200" i="55"/>
  <c r="AA200" i="55" s="1"/>
  <c r="D200" i="55"/>
  <c r="M199" i="55"/>
  <c r="I199" i="55"/>
  <c r="E199" i="55"/>
  <c r="U199" i="55" s="1"/>
  <c r="J199" i="55"/>
  <c r="Z199" i="55" s="1"/>
  <c r="D199" i="55"/>
  <c r="N199" i="55"/>
  <c r="AD199" i="55" s="1"/>
  <c r="G199" i="55"/>
  <c r="W199" i="55" s="1"/>
  <c r="L199" i="55"/>
  <c r="F199" i="55"/>
  <c r="V199" i="55" s="1"/>
  <c r="K199" i="55"/>
  <c r="AA199" i="55" s="1"/>
  <c r="C199" i="55"/>
  <c r="H199" i="55"/>
  <c r="X199" i="55" s="1"/>
  <c r="M194" i="55"/>
  <c r="I194" i="55"/>
  <c r="E194" i="55"/>
  <c r="U194" i="55" s="1"/>
  <c r="K194" i="55"/>
  <c r="AA194" i="55" s="1"/>
  <c r="F194" i="55"/>
  <c r="V194" i="55" s="1"/>
  <c r="J194" i="55"/>
  <c r="Z194" i="55" s="1"/>
  <c r="C194" i="55"/>
  <c r="S194" i="55" s="1"/>
  <c r="H194" i="55"/>
  <c r="X194" i="55" s="1"/>
  <c r="N194" i="55"/>
  <c r="AD194" i="55" s="1"/>
  <c r="G194" i="55"/>
  <c r="W194" i="55" s="1"/>
  <c r="L194" i="55"/>
  <c r="D194" i="55"/>
  <c r="M201" i="55"/>
  <c r="I201" i="55"/>
  <c r="E201" i="55"/>
  <c r="L201" i="55"/>
  <c r="G201" i="55"/>
  <c r="W201" i="55" s="1"/>
  <c r="K201" i="55"/>
  <c r="D201" i="55"/>
  <c r="J201" i="55"/>
  <c r="Z201" i="55" s="1"/>
  <c r="C201" i="55"/>
  <c r="H201" i="55"/>
  <c r="N201" i="55"/>
  <c r="AD201" i="55" s="1"/>
  <c r="F201" i="55"/>
  <c r="AE190" i="55"/>
  <c r="AF190" i="55" s="1"/>
  <c r="F32" i="60" s="1"/>
  <c r="M205" i="55"/>
  <c r="I205" i="55"/>
  <c r="E205" i="55"/>
  <c r="L205" i="55"/>
  <c r="G205" i="55"/>
  <c r="W205" i="55" s="1"/>
  <c r="N205" i="55"/>
  <c r="AD205" i="55" s="1"/>
  <c r="F205" i="55"/>
  <c r="K205" i="55"/>
  <c r="D205" i="55"/>
  <c r="J205" i="55"/>
  <c r="C205" i="55"/>
  <c r="H205" i="55"/>
  <c r="M204" i="55"/>
  <c r="AC204" i="55" s="1"/>
  <c r="I204" i="55"/>
  <c r="E204" i="55"/>
  <c r="U204" i="55" s="1"/>
  <c r="N204" i="55"/>
  <c r="AD204" i="55" s="1"/>
  <c r="H204" i="55"/>
  <c r="C204" i="55"/>
  <c r="K204" i="55"/>
  <c r="AA204" i="55" s="1"/>
  <c r="D204" i="55"/>
  <c r="J204" i="55"/>
  <c r="Z204" i="55" s="1"/>
  <c r="G204" i="55"/>
  <c r="W204" i="55" s="1"/>
  <c r="F204" i="55"/>
  <c r="V204" i="55" s="1"/>
  <c r="L204" i="55"/>
  <c r="AB204" i="55" s="1"/>
  <c r="M196" i="55"/>
  <c r="I196" i="55"/>
  <c r="E196" i="55"/>
  <c r="U196" i="55" s="1"/>
  <c r="N196" i="55"/>
  <c r="AD196" i="55" s="1"/>
  <c r="H196" i="55"/>
  <c r="C196" i="55"/>
  <c r="G196" i="55"/>
  <c r="W196" i="55" s="1"/>
  <c r="L196" i="55"/>
  <c r="F196" i="55"/>
  <c r="V196" i="55" s="1"/>
  <c r="K196" i="55"/>
  <c r="AA196" i="55" s="1"/>
  <c r="D196" i="55"/>
  <c r="J196" i="55"/>
  <c r="Z196" i="55" s="1"/>
  <c r="M198" i="55"/>
  <c r="I198" i="55"/>
  <c r="E198" i="55"/>
  <c r="K198" i="55"/>
  <c r="F198" i="55"/>
  <c r="L198" i="55"/>
  <c r="D198" i="55"/>
  <c r="J198" i="55"/>
  <c r="C198" i="55"/>
  <c r="H198" i="55"/>
  <c r="N198" i="55"/>
  <c r="AD198" i="55" s="1"/>
  <c r="G198" i="55"/>
  <c r="W198" i="55" s="1"/>
  <c r="C97" i="62"/>
  <c r="Z8" i="52"/>
  <c r="Y8" i="52"/>
  <c r="X8" i="52"/>
  <c r="W8" i="52"/>
  <c r="V8" i="52"/>
  <c r="U8" i="52"/>
  <c r="T8" i="52"/>
  <c r="S8" i="52"/>
  <c r="R8" i="52"/>
  <c r="Q8" i="52"/>
  <c r="P8" i="52"/>
  <c r="O8" i="52"/>
  <c r="D34" i="41"/>
  <c r="D49" i="41" s="1"/>
  <c r="D62" i="41" s="1"/>
  <c r="D75" i="41" s="1"/>
  <c r="D88" i="41" s="1"/>
  <c r="D33" i="41"/>
  <c r="D48" i="41" s="1"/>
  <c r="D61" i="41" s="1"/>
  <c r="D74" i="41" s="1"/>
  <c r="D87" i="41" s="1"/>
  <c r="D32" i="41"/>
  <c r="D47" i="41" s="1"/>
  <c r="D60" i="41" s="1"/>
  <c r="D73" i="41" s="1"/>
  <c r="D86" i="41" s="1"/>
  <c r="D31" i="41"/>
  <c r="D46" i="41" s="1"/>
  <c r="D59" i="41" s="1"/>
  <c r="D72" i="41" s="1"/>
  <c r="D85" i="41" s="1"/>
  <c r="D30" i="41"/>
  <c r="D45" i="41" s="1"/>
  <c r="D58" i="41" s="1"/>
  <c r="D71" i="41" s="1"/>
  <c r="D84" i="41" s="1"/>
  <c r="D29" i="41"/>
  <c r="D44" i="41" s="1"/>
  <c r="D57" i="41" s="1"/>
  <c r="D70" i="41" s="1"/>
  <c r="D83" i="41" s="1"/>
  <c r="D28" i="41"/>
  <c r="D43" i="41" s="1"/>
  <c r="D56" i="41" s="1"/>
  <c r="D69" i="41" s="1"/>
  <c r="D82" i="41" s="1"/>
  <c r="D27" i="41"/>
  <c r="D42" i="41" s="1"/>
  <c r="D55" i="41" s="1"/>
  <c r="D68" i="41" s="1"/>
  <c r="D81" i="41" s="1"/>
  <c r="D26" i="41"/>
  <c r="D41" i="41" s="1"/>
  <c r="D54" i="41" s="1"/>
  <c r="D67" i="41" s="1"/>
  <c r="D80" i="41" s="1"/>
  <c r="D25" i="41"/>
  <c r="D40" i="41" s="1"/>
  <c r="D53" i="41" s="1"/>
  <c r="D66" i="41" s="1"/>
  <c r="D79" i="41" s="1"/>
  <c r="D39" i="41"/>
  <c r="D52" i="41" s="1"/>
  <c r="D65" i="41" s="1"/>
  <c r="D78" i="41" s="1"/>
  <c r="D38" i="41"/>
  <c r="D51" i="41" s="1"/>
  <c r="D64" i="41" s="1"/>
  <c r="D77" i="41" s="1"/>
  <c r="Y9" i="52"/>
  <c r="W9" i="52"/>
  <c r="S9" i="52"/>
  <c r="Q9" i="52"/>
  <c r="AW111" i="53"/>
  <c r="AY111" i="53" s="1"/>
  <c r="AZ111" i="53" s="1"/>
  <c r="AW112" i="53"/>
  <c r="AY112" i="53" s="1"/>
  <c r="AZ112" i="53" s="1"/>
  <c r="AW113" i="53"/>
  <c r="AY113" i="53" s="1"/>
  <c r="AZ113" i="53" s="1"/>
  <c r="AW114" i="53"/>
  <c r="AY114" i="53" s="1"/>
  <c r="AZ114" i="53" s="1"/>
  <c r="AW115" i="53"/>
  <c r="AY115" i="53" s="1"/>
  <c r="AZ115" i="53" s="1"/>
  <c r="AW116" i="53"/>
  <c r="AY116" i="53" s="1"/>
  <c r="AZ116" i="53" s="1"/>
  <c r="AW117" i="53"/>
  <c r="AY117" i="53" s="1"/>
  <c r="AZ117" i="53" s="1"/>
  <c r="AW118" i="53"/>
  <c r="AY118" i="53" s="1"/>
  <c r="AZ118" i="53" s="1"/>
  <c r="AW119" i="53"/>
  <c r="AY119" i="53" s="1"/>
  <c r="AZ119" i="53" s="1"/>
  <c r="AW120" i="53"/>
  <c r="AY120" i="53" s="1"/>
  <c r="AZ120" i="53" s="1"/>
  <c r="AW121" i="53"/>
  <c r="AY121" i="53" s="1"/>
  <c r="AZ121" i="53" s="1"/>
  <c r="AS110" i="53"/>
  <c r="AE194" i="55" l="1"/>
  <c r="AE202" i="55"/>
  <c r="AE201" i="56"/>
  <c r="AE198" i="56"/>
  <c r="D206" i="56"/>
  <c r="N211" i="56" s="1"/>
  <c r="AD211" i="56" s="1"/>
  <c r="T194" i="56"/>
  <c r="AE205" i="56"/>
  <c r="I206" i="56"/>
  <c r="M216" i="56" s="1"/>
  <c r="AC216" i="56" s="1"/>
  <c r="O204" i="56"/>
  <c r="AE197" i="56"/>
  <c r="O203" i="56"/>
  <c r="O202" i="56"/>
  <c r="O201" i="56"/>
  <c r="O195" i="56"/>
  <c r="S195" i="56"/>
  <c r="AE195" i="56" s="1"/>
  <c r="E206" i="56"/>
  <c r="U194" i="56"/>
  <c r="O197" i="56"/>
  <c r="O205" i="56"/>
  <c r="O198" i="56"/>
  <c r="O196" i="56"/>
  <c r="L211" i="56"/>
  <c r="AB211" i="56" s="1"/>
  <c r="E211" i="56"/>
  <c r="U211" i="56" s="1"/>
  <c r="G211" i="56"/>
  <c r="W211" i="56" s="1"/>
  <c r="J206" i="56"/>
  <c r="Z194" i="56"/>
  <c r="G206" i="56"/>
  <c r="W194" i="56"/>
  <c r="H206" i="56"/>
  <c r="X194" i="56"/>
  <c r="N206" i="56"/>
  <c r="AD194" i="56"/>
  <c r="AE204" i="56"/>
  <c r="O199" i="56"/>
  <c r="C206" i="56"/>
  <c r="S194" i="56"/>
  <c r="O194" i="56"/>
  <c r="F206" i="56"/>
  <c r="V194" i="56"/>
  <c r="M206" i="56"/>
  <c r="K206" i="56"/>
  <c r="AA194" i="56"/>
  <c r="L206" i="56"/>
  <c r="AE199" i="56"/>
  <c r="AE203" i="56"/>
  <c r="AE202" i="56"/>
  <c r="O200" i="56"/>
  <c r="S200" i="56"/>
  <c r="AE200" i="56" s="1"/>
  <c r="AE196" i="56"/>
  <c r="AE196" i="55"/>
  <c r="AE204" i="55"/>
  <c r="AE199" i="55"/>
  <c r="AE203" i="55"/>
  <c r="AE205" i="55"/>
  <c r="AE200" i="55"/>
  <c r="AE197" i="55"/>
  <c r="AE198" i="55"/>
  <c r="AE201" i="55"/>
  <c r="AE195" i="55"/>
  <c r="AA8" i="52"/>
  <c r="F47" i="60"/>
  <c r="F17" i="60" s="1"/>
  <c r="D53" i="54" s="1"/>
  <c r="E97" i="62"/>
  <c r="AF165" i="57"/>
  <c r="O204" i="55"/>
  <c r="O196" i="55"/>
  <c r="O199" i="55"/>
  <c r="O201" i="55"/>
  <c r="O205" i="55"/>
  <c r="O195" i="55"/>
  <c r="E206" i="55"/>
  <c r="M206" i="55"/>
  <c r="O197" i="55"/>
  <c r="O203" i="55"/>
  <c r="O198" i="55"/>
  <c r="I206" i="55"/>
  <c r="G206" i="55"/>
  <c r="F206" i="55"/>
  <c r="K206" i="55"/>
  <c r="J206" i="55"/>
  <c r="O200" i="55"/>
  <c r="D206" i="55"/>
  <c r="O202" i="55"/>
  <c r="C206" i="55"/>
  <c r="O194" i="55"/>
  <c r="H206" i="55"/>
  <c r="N206" i="55"/>
  <c r="L206" i="55"/>
  <c r="X10" i="52"/>
  <c r="O10" i="52"/>
  <c r="U19" i="52"/>
  <c r="T18" i="52"/>
  <c r="P18" i="52"/>
  <c r="T17" i="52"/>
  <c r="P17" i="52"/>
  <c r="T16" i="52"/>
  <c r="P16" i="52"/>
  <c r="T15" i="52"/>
  <c r="P15" i="52"/>
  <c r="T14" i="52"/>
  <c r="P14" i="52"/>
  <c r="T13" i="52"/>
  <c r="P13" i="52"/>
  <c r="T12" i="52"/>
  <c r="P12" i="52"/>
  <c r="T11" i="52"/>
  <c r="P11" i="52"/>
  <c r="T10" i="52"/>
  <c r="P10" i="52"/>
  <c r="X9" i="52"/>
  <c r="T9" i="52"/>
  <c r="P9" i="52"/>
  <c r="T19" i="52"/>
  <c r="P19" i="52"/>
  <c r="O9" i="52"/>
  <c r="V18" i="52"/>
  <c r="R18" i="52"/>
  <c r="V17" i="52"/>
  <c r="R17" i="52"/>
  <c r="V16" i="52"/>
  <c r="R16" i="52"/>
  <c r="V15" i="52"/>
  <c r="R15" i="52"/>
  <c r="V14" i="52"/>
  <c r="R14" i="52"/>
  <c r="V13" i="52"/>
  <c r="R13" i="52"/>
  <c r="V12" i="52"/>
  <c r="R12" i="52"/>
  <c r="V11" i="52"/>
  <c r="R11" i="52"/>
  <c r="V10" i="52"/>
  <c r="R10" i="52"/>
  <c r="V9" i="52"/>
  <c r="R9" i="52"/>
  <c r="V19" i="52"/>
  <c r="R19" i="52"/>
  <c r="U18" i="52"/>
  <c r="U17" i="52"/>
  <c r="U16" i="52"/>
  <c r="U15" i="52"/>
  <c r="U14" i="52"/>
  <c r="U13" i="52"/>
  <c r="U12" i="52"/>
  <c r="U11" i="52"/>
  <c r="U10" i="52"/>
  <c r="U9" i="52"/>
  <c r="N110" i="53"/>
  <c r="AW108" i="53"/>
  <c r="AV108" i="53"/>
  <c r="AU108" i="53"/>
  <c r="AT108" i="53"/>
  <c r="AS108" i="53"/>
  <c r="AR108" i="53"/>
  <c r="AQ108" i="53"/>
  <c r="AP108" i="53"/>
  <c r="AO108" i="53"/>
  <c r="AN108" i="53"/>
  <c r="AM108" i="53"/>
  <c r="AL108" i="53"/>
  <c r="AK108" i="53"/>
  <c r="AJ108" i="53"/>
  <c r="AI108" i="53"/>
  <c r="AH108" i="53"/>
  <c r="AG108" i="53"/>
  <c r="AF108" i="53"/>
  <c r="AE108" i="53"/>
  <c r="AD108" i="53"/>
  <c r="AC108" i="53"/>
  <c r="AB108" i="53"/>
  <c r="AA108" i="53"/>
  <c r="Z108" i="53"/>
  <c r="Y108" i="53"/>
  <c r="X108" i="53"/>
  <c r="W108" i="53"/>
  <c r="V108" i="53"/>
  <c r="U108" i="53"/>
  <c r="T108" i="53"/>
  <c r="S108" i="53"/>
  <c r="R108" i="53"/>
  <c r="Q108" i="53"/>
  <c r="P108" i="53"/>
  <c r="O108" i="53"/>
  <c r="V100" i="53"/>
  <c r="U100" i="53"/>
  <c r="U90" i="53"/>
  <c r="V90" i="53"/>
  <c r="U91" i="53"/>
  <c r="V91" i="53"/>
  <c r="U92" i="53"/>
  <c r="V92" i="53"/>
  <c r="U93" i="53"/>
  <c r="V93" i="53"/>
  <c r="U94" i="53"/>
  <c r="V94" i="53"/>
  <c r="U95" i="53"/>
  <c r="V95" i="53"/>
  <c r="U96" i="53"/>
  <c r="V96" i="53"/>
  <c r="U97" i="53"/>
  <c r="V97" i="53"/>
  <c r="U98" i="53"/>
  <c r="V98" i="53"/>
  <c r="U99" i="53"/>
  <c r="V99" i="53"/>
  <c r="S100" i="53"/>
  <c r="T90" i="53"/>
  <c r="S91" i="53"/>
  <c r="T91" i="53"/>
  <c r="S92" i="53"/>
  <c r="T92" i="53"/>
  <c r="S93" i="53"/>
  <c r="T93" i="53"/>
  <c r="S94" i="53"/>
  <c r="T94" i="53"/>
  <c r="S95" i="53"/>
  <c r="T95" i="53"/>
  <c r="S96" i="53"/>
  <c r="T96" i="53"/>
  <c r="S97" i="53"/>
  <c r="T97" i="53"/>
  <c r="S98" i="53"/>
  <c r="T98" i="53"/>
  <c r="S99" i="53"/>
  <c r="T99" i="53"/>
  <c r="T100" i="53"/>
  <c r="I211" i="56" l="1"/>
  <c r="Y211" i="56" s="1"/>
  <c r="M211" i="56"/>
  <c r="AC211" i="56" s="1"/>
  <c r="F211" i="56"/>
  <c r="V211" i="56" s="1"/>
  <c r="K211" i="56"/>
  <c r="AA211" i="56" s="1"/>
  <c r="D211" i="56"/>
  <c r="T211" i="56" s="1"/>
  <c r="J211" i="56"/>
  <c r="Z211" i="56" s="1"/>
  <c r="C211" i="56"/>
  <c r="H211" i="56"/>
  <c r="X211" i="56" s="1"/>
  <c r="D216" i="56"/>
  <c r="T216" i="56" s="1"/>
  <c r="F216" i="56"/>
  <c r="V216" i="56" s="1"/>
  <c r="J216" i="56"/>
  <c r="Z216" i="56" s="1"/>
  <c r="K216" i="56"/>
  <c r="AA216" i="56" s="1"/>
  <c r="L216" i="56"/>
  <c r="AB216" i="56" s="1"/>
  <c r="N216" i="56"/>
  <c r="AD216" i="56" s="1"/>
  <c r="E216" i="56"/>
  <c r="U216" i="56" s="1"/>
  <c r="G216" i="56"/>
  <c r="W216" i="56" s="1"/>
  <c r="I216" i="56"/>
  <c r="Y216" i="56" s="1"/>
  <c r="C216" i="56"/>
  <c r="S216" i="56" s="1"/>
  <c r="H216" i="56"/>
  <c r="X216" i="56" s="1"/>
  <c r="AE206" i="55"/>
  <c r="AF206" i="55" s="1"/>
  <c r="F33" i="60" s="1"/>
  <c r="AB96" i="53"/>
  <c r="AC96" i="53"/>
  <c r="AC92" i="53"/>
  <c r="AB92" i="53"/>
  <c r="AC100" i="53"/>
  <c r="AB100" i="53"/>
  <c r="AC98" i="53"/>
  <c r="AB98" i="53"/>
  <c r="AC94" i="53"/>
  <c r="AB94" i="53"/>
  <c r="AC90" i="53"/>
  <c r="AB90" i="53"/>
  <c r="AC99" i="53"/>
  <c r="AB99" i="53"/>
  <c r="AC97" i="53"/>
  <c r="AB97" i="53"/>
  <c r="AC95" i="53"/>
  <c r="AB95" i="53"/>
  <c r="AC93" i="53"/>
  <c r="AB93" i="53"/>
  <c r="AC91" i="53"/>
  <c r="AB91" i="53"/>
  <c r="AE194" i="56"/>
  <c r="AE206" i="56" s="1"/>
  <c r="AF206" i="56" s="1"/>
  <c r="AG181" i="58" s="1"/>
  <c r="D98" i="62" s="1"/>
  <c r="F87" i="60" s="1"/>
  <c r="M220" i="56"/>
  <c r="AC220" i="56" s="1"/>
  <c r="I220" i="56"/>
  <c r="Y220" i="56" s="1"/>
  <c r="E220" i="56"/>
  <c r="U220" i="56" s="1"/>
  <c r="J220" i="56"/>
  <c r="Z220" i="56" s="1"/>
  <c r="D220" i="56"/>
  <c r="T220" i="56" s="1"/>
  <c r="N220" i="56"/>
  <c r="AD220" i="56" s="1"/>
  <c r="H220" i="56"/>
  <c r="X220" i="56" s="1"/>
  <c r="C220" i="56"/>
  <c r="S220" i="56" s="1"/>
  <c r="L220" i="56"/>
  <c r="AB220" i="56" s="1"/>
  <c r="G220" i="56"/>
  <c r="W220" i="56" s="1"/>
  <c r="K220" i="56"/>
  <c r="AA220" i="56" s="1"/>
  <c r="F220" i="56"/>
  <c r="V220" i="56" s="1"/>
  <c r="O216" i="56"/>
  <c r="M219" i="56"/>
  <c r="AC219" i="56" s="1"/>
  <c r="I219" i="56"/>
  <c r="Y219" i="56" s="1"/>
  <c r="E219" i="56"/>
  <c r="U219" i="56" s="1"/>
  <c r="K219" i="56"/>
  <c r="AA219" i="56" s="1"/>
  <c r="F219" i="56"/>
  <c r="V219" i="56" s="1"/>
  <c r="J219" i="56"/>
  <c r="Z219" i="56" s="1"/>
  <c r="D219" i="56"/>
  <c r="T219" i="56" s="1"/>
  <c r="N219" i="56"/>
  <c r="AD219" i="56" s="1"/>
  <c r="H219" i="56"/>
  <c r="X219" i="56" s="1"/>
  <c r="C219" i="56"/>
  <c r="S219" i="56" s="1"/>
  <c r="G219" i="56"/>
  <c r="W219" i="56" s="1"/>
  <c r="L219" i="56"/>
  <c r="AB219" i="56" s="1"/>
  <c r="N210" i="56"/>
  <c r="J210" i="56"/>
  <c r="F210" i="56"/>
  <c r="L210" i="56"/>
  <c r="AB210" i="56" s="1"/>
  <c r="H210" i="56"/>
  <c r="D210" i="56"/>
  <c r="T210" i="56" s="1"/>
  <c r="I210" i="56"/>
  <c r="Y210" i="56" s="1"/>
  <c r="E210" i="56"/>
  <c r="M210" i="56"/>
  <c r="AC210" i="56" s="1"/>
  <c r="C210" i="56"/>
  <c r="K210" i="56"/>
  <c r="G210" i="56"/>
  <c r="M221" i="56"/>
  <c r="AC221" i="56" s="1"/>
  <c r="I221" i="56"/>
  <c r="Y221" i="56" s="1"/>
  <c r="E221" i="56"/>
  <c r="U221" i="56" s="1"/>
  <c r="N221" i="56"/>
  <c r="AD221" i="56" s="1"/>
  <c r="H221" i="56"/>
  <c r="X221" i="56" s="1"/>
  <c r="C221" i="56"/>
  <c r="S221" i="56" s="1"/>
  <c r="L221" i="56"/>
  <c r="AB221" i="56" s="1"/>
  <c r="G221" i="56"/>
  <c r="W221" i="56" s="1"/>
  <c r="K221" i="56"/>
  <c r="AA221" i="56" s="1"/>
  <c r="F221" i="56"/>
  <c r="V221" i="56" s="1"/>
  <c r="D221" i="56"/>
  <c r="T221" i="56" s="1"/>
  <c r="J221" i="56"/>
  <c r="Z221" i="56" s="1"/>
  <c r="N214" i="56"/>
  <c r="AD214" i="56" s="1"/>
  <c r="J214" i="56"/>
  <c r="Z214" i="56" s="1"/>
  <c r="F214" i="56"/>
  <c r="V214" i="56" s="1"/>
  <c r="L214" i="56"/>
  <c r="AB214" i="56" s="1"/>
  <c r="H214" i="56"/>
  <c r="X214" i="56" s="1"/>
  <c r="D214" i="56"/>
  <c r="T214" i="56" s="1"/>
  <c r="I214" i="56"/>
  <c r="Y214" i="56" s="1"/>
  <c r="K214" i="56"/>
  <c r="AA214" i="56" s="1"/>
  <c r="G214" i="56"/>
  <c r="W214" i="56" s="1"/>
  <c r="E214" i="56"/>
  <c r="U214" i="56" s="1"/>
  <c r="M214" i="56"/>
  <c r="AC214" i="56" s="1"/>
  <c r="C214" i="56"/>
  <c r="S214" i="56" s="1"/>
  <c r="N212" i="56"/>
  <c r="AD212" i="56" s="1"/>
  <c r="J212" i="56"/>
  <c r="Z212" i="56" s="1"/>
  <c r="F212" i="56"/>
  <c r="V212" i="56" s="1"/>
  <c r="L212" i="56"/>
  <c r="AB212" i="56" s="1"/>
  <c r="H212" i="56"/>
  <c r="X212" i="56" s="1"/>
  <c r="D212" i="56"/>
  <c r="T212" i="56" s="1"/>
  <c r="I212" i="56"/>
  <c r="Y212" i="56" s="1"/>
  <c r="M212" i="56"/>
  <c r="AC212" i="56" s="1"/>
  <c r="C212" i="56"/>
  <c r="S212" i="56" s="1"/>
  <c r="K212" i="56"/>
  <c r="AA212" i="56" s="1"/>
  <c r="G212" i="56"/>
  <c r="W212" i="56" s="1"/>
  <c r="E212" i="56"/>
  <c r="U212" i="56" s="1"/>
  <c r="N213" i="56"/>
  <c r="AD213" i="56" s="1"/>
  <c r="J213" i="56"/>
  <c r="Z213" i="56" s="1"/>
  <c r="F213" i="56"/>
  <c r="V213" i="56" s="1"/>
  <c r="L213" i="56"/>
  <c r="AB213" i="56" s="1"/>
  <c r="H213" i="56"/>
  <c r="X213" i="56" s="1"/>
  <c r="D213" i="56"/>
  <c r="T213" i="56" s="1"/>
  <c r="M213" i="56"/>
  <c r="AC213" i="56" s="1"/>
  <c r="E213" i="56"/>
  <c r="U213" i="56" s="1"/>
  <c r="K213" i="56"/>
  <c r="AA213" i="56" s="1"/>
  <c r="I213" i="56"/>
  <c r="Y213" i="56" s="1"/>
  <c r="G213" i="56"/>
  <c r="W213" i="56" s="1"/>
  <c r="C213" i="56"/>
  <c r="S213" i="56" s="1"/>
  <c r="M218" i="56"/>
  <c r="AC218" i="56" s="1"/>
  <c r="I218" i="56"/>
  <c r="Y218" i="56" s="1"/>
  <c r="E218" i="56"/>
  <c r="U218" i="56" s="1"/>
  <c r="L218" i="56"/>
  <c r="AB218" i="56" s="1"/>
  <c r="G218" i="56"/>
  <c r="W218" i="56" s="1"/>
  <c r="K218" i="56"/>
  <c r="AA218" i="56" s="1"/>
  <c r="F218" i="56"/>
  <c r="V218" i="56" s="1"/>
  <c r="J218" i="56"/>
  <c r="Z218" i="56" s="1"/>
  <c r="D218" i="56"/>
  <c r="T218" i="56" s="1"/>
  <c r="N218" i="56"/>
  <c r="AD218" i="56" s="1"/>
  <c r="H218" i="56"/>
  <c r="X218" i="56" s="1"/>
  <c r="C218" i="56"/>
  <c r="S218" i="56" s="1"/>
  <c r="N215" i="56"/>
  <c r="AD215" i="56" s="1"/>
  <c r="J215" i="56"/>
  <c r="Z215" i="56" s="1"/>
  <c r="F215" i="56"/>
  <c r="V215" i="56" s="1"/>
  <c r="M215" i="56"/>
  <c r="AC215" i="56" s="1"/>
  <c r="I215" i="56"/>
  <c r="Y215" i="56" s="1"/>
  <c r="L215" i="56"/>
  <c r="AB215" i="56" s="1"/>
  <c r="H215" i="56"/>
  <c r="X215" i="56" s="1"/>
  <c r="D215" i="56"/>
  <c r="T215" i="56" s="1"/>
  <c r="E215" i="56"/>
  <c r="U215" i="56" s="1"/>
  <c r="K215" i="56"/>
  <c r="AA215" i="56" s="1"/>
  <c r="G215" i="56"/>
  <c r="W215" i="56" s="1"/>
  <c r="C215" i="56"/>
  <c r="S215" i="56" s="1"/>
  <c r="N217" i="56"/>
  <c r="AD217" i="56" s="1"/>
  <c r="J217" i="56"/>
  <c r="Z217" i="56" s="1"/>
  <c r="F217" i="56"/>
  <c r="V217" i="56" s="1"/>
  <c r="M217" i="56"/>
  <c r="AC217" i="56" s="1"/>
  <c r="I217" i="56"/>
  <c r="Y217" i="56" s="1"/>
  <c r="E217" i="56"/>
  <c r="U217" i="56" s="1"/>
  <c r="L217" i="56"/>
  <c r="AB217" i="56" s="1"/>
  <c r="H217" i="56"/>
  <c r="X217" i="56" s="1"/>
  <c r="D217" i="56"/>
  <c r="T217" i="56" s="1"/>
  <c r="K217" i="56"/>
  <c r="AA217" i="56" s="1"/>
  <c r="G217" i="56"/>
  <c r="W217" i="56" s="1"/>
  <c r="C217" i="56"/>
  <c r="S217" i="56" s="1"/>
  <c r="S211" i="56"/>
  <c r="L219" i="55"/>
  <c r="AB219" i="55" s="1"/>
  <c r="H219" i="55"/>
  <c r="D219" i="55"/>
  <c r="M219" i="55"/>
  <c r="AC219" i="55" s="1"/>
  <c r="I219" i="55"/>
  <c r="E219" i="55"/>
  <c r="U219" i="55" s="1"/>
  <c r="N219" i="55"/>
  <c r="AD219" i="55" s="1"/>
  <c r="F219" i="55"/>
  <c r="V219" i="55" s="1"/>
  <c r="K219" i="55"/>
  <c r="AA219" i="55" s="1"/>
  <c r="C219" i="55"/>
  <c r="G219" i="55"/>
  <c r="W219" i="55" s="1"/>
  <c r="J219" i="55"/>
  <c r="Z219" i="55" s="1"/>
  <c r="M210" i="55"/>
  <c r="I210" i="55"/>
  <c r="E210" i="55"/>
  <c r="U210" i="55" s="1"/>
  <c r="K210" i="55"/>
  <c r="AA210" i="55" s="1"/>
  <c r="F210" i="55"/>
  <c r="V210" i="55" s="1"/>
  <c r="H210" i="55"/>
  <c r="X210" i="55" s="1"/>
  <c r="N210" i="55"/>
  <c r="AD210" i="55" s="1"/>
  <c r="G210" i="55"/>
  <c r="W210" i="55" s="1"/>
  <c r="L210" i="55"/>
  <c r="D210" i="55"/>
  <c r="J210" i="55"/>
  <c r="Z210" i="55" s="1"/>
  <c r="C210" i="55"/>
  <c r="S210" i="55" s="1"/>
  <c r="L217" i="55"/>
  <c r="M217" i="55"/>
  <c r="I217" i="55"/>
  <c r="E217" i="55"/>
  <c r="N217" i="55"/>
  <c r="AD217" i="55" s="1"/>
  <c r="G217" i="55"/>
  <c r="W217" i="55" s="1"/>
  <c r="K217" i="55"/>
  <c r="F217" i="55"/>
  <c r="C217" i="55"/>
  <c r="J217" i="55"/>
  <c r="Z217" i="55" s="1"/>
  <c r="H217" i="55"/>
  <c r="D217" i="55"/>
  <c r="M216" i="55"/>
  <c r="I216" i="55"/>
  <c r="Y216" i="55" s="1"/>
  <c r="E216" i="55"/>
  <c r="U216" i="55" s="1"/>
  <c r="N216" i="55"/>
  <c r="AD216" i="55" s="1"/>
  <c r="H216" i="55"/>
  <c r="X216" i="55" s="1"/>
  <c r="C216" i="55"/>
  <c r="S216" i="55" s="1"/>
  <c r="L216" i="55"/>
  <c r="G216" i="55"/>
  <c r="W216" i="55" s="1"/>
  <c r="D216" i="55"/>
  <c r="K216" i="55"/>
  <c r="AA216" i="55" s="1"/>
  <c r="J216" i="55"/>
  <c r="Z216" i="55" s="1"/>
  <c r="F216" i="55"/>
  <c r="V216" i="55" s="1"/>
  <c r="L220" i="55"/>
  <c r="AB220" i="55" s="1"/>
  <c r="H220" i="55"/>
  <c r="D220" i="55"/>
  <c r="M220" i="55"/>
  <c r="AC220" i="55" s="1"/>
  <c r="I220" i="55"/>
  <c r="E220" i="55"/>
  <c r="U220" i="55" s="1"/>
  <c r="J220" i="55"/>
  <c r="Z220" i="55" s="1"/>
  <c r="G220" i="55"/>
  <c r="W220" i="55" s="1"/>
  <c r="K220" i="55"/>
  <c r="AA220" i="55" s="1"/>
  <c r="F220" i="55"/>
  <c r="V220" i="55" s="1"/>
  <c r="C220" i="55"/>
  <c r="N220" i="55"/>
  <c r="AD220" i="55" s="1"/>
  <c r="L221" i="55"/>
  <c r="H221" i="55"/>
  <c r="D221" i="55"/>
  <c r="M221" i="55"/>
  <c r="I221" i="55"/>
  <c r="E221" i="55"/>
  <c r="N221" i="55"/>
  <c r="AD221" i="55" s="1"/>
  <c r="F221" i="55"/>
  <c r="K221" i="55"/>
  <c r="C221" i="55"/>
  <c r="J221" i="55"/>
  <c r="G221" i="55"/>
  <c r="W221" i="55" s="1"/>
  <c r="L218" i="55"/>
  <c r="H218" i="55"/>
  <c r="D218" i="55"/>
  <c r="M218" i="55"/>
  <c r="I218" i="55"/>
  <c r="E218" i="55"/>
  <c r="J218" i="55"/>
  <c r="Z218" i="55" s="1"/>
  <c r="G218" i="55"/>
  <c r="W218" i="55" s="1"/>
  <c r="C218" i="55"/>
  <c r="N218" i="55"/>
  <c r="AD218" i="55" s="1"/>
  <c r="K218" i="55"/>
  <c r="AA218" i="55" s="1"/>
  <c r="F218" i="55"/>
  <c r="M212" i="55"/>
  <c r="I212" i="55"/>
  <c r="E212" i="55"/>
  <c r="U212" i="55" s="1"/>
  <c r="N212" i="55"/>
  <c r="AD212" i="55" s="1"/>
  <c r="H212" i="55"/>
  <c r="C212" i="55"/>
  <c r="L212" i="55"/>
  <c r="G212" i="55"/>
  <c r="W212" i="55" s="1"/>
  <c r="J212" i="55"/>
  <c r="Z212" i="55" s="1"/>
  <c r="F212" i="55"/>
  <c r="V212" i="55" s="1"/>
  <c r="D212" i="55"/>
  <c r="K212" i="55"/>
  <c r="AA212" i="55" s="1"/>
  <c r="M215" i="55"/>
  <c r="I215" i="55"/>
  <c r="E215" i="55"/>
  <c r="U215" i="55" s="1"/>
  <c r="J215" i="55"/>
  <c r="Z215" i="55" s="1"/>
  <c r="D215" i="55"/>
  <c r="N215" i="55"/>
  <c r="AD215" i="55" s="1"/>
  <c r="H215" i="55"/>
  <c r="X215" i="55" s="1"/>
  <c r="C215" i="55"/>
  <c r="F215" i="55"/>
  <c r="V215" i="55" s="1"/>
  <c r="L215" i="55"/>
  <c r="K215" i="55"/>
  <c r="AA215" i="55" s="1"/>
  <c r="G215" i="55"/>
  <c r="W215" i="55" s="1"/>
  <c r="M211" i="55"/>
  <c r="I211" i="55"/>
  <c r="Y211" i="55" s="1"/>
  <c r="E211" i="55"/>
  <c r="U211" i="55" s="1"/>
  <c r="J211" i="55"/>
  <c r="Z211" i="55" s="1"/>
  <c r="D211" i="55"/>
  <c r="T211" i="55" s="1"/>
  <c r="N211" i="55"/>
  <c r="AD211" i="55" s="1"/>
  <c r="K211" i="55"/>
  <c r="AA211" i="55" s="1"/>
  <c r="C211" i="55"/>
  <c r="S211" i="55" s="1"/>
  <c r="H211" i="55"/>
  <c r="X211" i="55" s="1"/>
  <c r="G211" i="55"/>
  <c r="W211" i="55" s="1"/>
  <c r="L211" i="55"/>
  <c r="F211" i="55"/>
  <c r="V211" i="55" s="1"/>
  <c r="M213" i="55"/>
  <c r="I213" i="55"/>
  <c r="E213" i="55"/>
  <c r="L213" i="55"/>
  <c r="G213" i="55"/>
  <c r="W213" i="55" s="1"/>
  <c r="K213" i="55"/>
  <c r="AA213" i="55" s="1"/>
  <c r="F213" i="55"/>
  <c r="V213" i="55" s="1"/>
  <c r="H213" i="55"/>
  <c r="D213" i="55"/>
  <c r="N213" i="55"/>
  <c r="AD213" i="55" s="1"/>
  <c r="C213" i="55"/>
  <c r="J213" i="55"/>
  <c r="Z213" i="55" s="1"/>
  <c r="M214" i="55"/>
  <c r="I214" i="55"/>
  <c r="E214" i="55"/>
  <c r="K214" i="55"/>
  <c r="F214" i="55"/>
  <c r="J214" i="55"/>
  <c r="D214" i="55"/>
  <c r="G214" i="55"/>
  <c r="W214" i="55" s="1"/>
  <c r="N214" i="55"/>
  <c r="AD214" i="55" s="1"/>
  <c r="C214" i="55"/>
  <c r="L214" i="55"/>
  <c r="H214" i="55"/>
  <c r="Q10" i="52"/>
  <c r="Y10" i="52"/>
  <c r="S10" i="52"/>
  <c r="O11" i="52"/>
  <c r="W10" i="52"/>
  <c r="X11" i="52"/>
  <c r="C98" i="62"/>
  <c r="AE211" i="56" l="1"/>
  <c r="AE216" i="56"/>
  <c r="O211" i="56"/>
  <c r="AF91" i="53"/>
  <c r="AF95" i="53"/>
  <c r="AE215" i="56"/>
  <c r="AE214" i="56"/>
  <c r="AE221" i="56"/>
  <c r="AF93" i="53"/>
  <c r="AF97" i="53"/>
  <c r="AF90" i="53"/>
  <c r="AF98" i="53"/>
  <c r="AF92" i="53"/>
  <c r="AE219" i="55"/>
  <c r="AE221" i="55"/>
  <c r="AE218" i="55"/>
  <c r="AE210" i="55"/>
  <c r="AE214" i="55"/>
  <c r="AE211" i="55"/>
  <c r="AF99" i="53"/>
  <c r="AF96" i="53"/>
  <c r="AF94" i="53"/>
  <c r="AF100" i="53"/>
  <c r="AE218" i="56"/>
  <c r="O212" i="56"/>
  <c r="M222" i="56"/>
  <c r="N222" i="56"/>
  <c r="AD210" i="56"/>
  <c r="O220" i="56"/>
  <c r="O217" i="56"/>
  <c r="O215" i="56"/>
  <c r="O218" i="56"/>
  <c r="O213" i="56"/>
  <c r="AE212" i="56"/>
  <c r="O214" i="56"/>
  <c r="G222" i="56"/>
  <c r="W210" i="56"/>
  <c r="E222" i="56"/>
  <c r="U210" i="56"/>
  <c r="L222" i="56"/>
  <c r="AE220" i="56"/>
  <c r="AE213" i="56"/>
  <c r="K222" i="56"/>
  <c r="AA210" i="56"/>
  <c r="I222" i="56"/>
  <c r="F222" i="56"/>
  <c r="V210" i="56"/>
  <c r="AE219" i="56"/>
  <c r="H222" i="56"/>
  <c r="X210" i="56"/>
  <c r="AE217" i="56"/>
  <c r="O221" i="56"/>
  <c r="C222" i="56"/>
  <c r="S210" i="56"/>
  <c r="O210" i="56"/>
  <c r="D222" i="56"/>
  <c r="J222" i="56"/>
  <c r="Z210" i="56"/>
  <c r="O219" i="56"/>
  <c r="AE213" i="55"/>
  <c r="AE215" i="55"/>
  <c r="AE212" i="55"/>
  <c r="AE220" i="55"/>
  <c r="AE216" i="55"/>
  <c r="AE217" i="55"/>
  <c r="D100" i="62"/>
  <c r="F48" i="60"/>
  <c r="F18" i="60" s="1"/>
  <c r="D54" i="54" s="1"/>
  <c r="E98" i="62"/>
  <c r="E100" i="62" s="1"/>
  <c r="C100" i="62"/>
  <c r="AF181" i="57"/>
  <c r="O212" i="55"/>
  <c r="O218" i="55"/>
  <c r="O215" i="55"/>
  <c r="O219" i="55"/>
  <c r="O217" i="55"/>
  <c r="K222" i="55"/>
  <c r="I222" i="55"/>
  <c r="L222" i="55"/>
  <c r="O221" i="55"/>
  <c r="O211" i="55"/>
  <c r="O220" i="55"/>
  <c r="O216" i="55"/>
  <c r="O210" i="55"/>
  <c r="C222" i="55"/>
  <c r="G222" i="55"/>
  <c r="F222" i="55"/>
  <c r="M222" i="55"/>
  <c r="D222" i="55"/>
  <c r="J222" i="55"/>
  <c r="O213" i="55"/>
  <c r="O214" i="55"/>
  <c r="E222" i="55"/>
  <c r="H222" i="55"/>
  <c r="N222" i="55"/>
  <c r="O12" i="52"/>
  <c r="Y11" i="52"/>
  <c r="X12" i="52"/>
  <c r="S11" i="52"/>
  <c r="W11" i="52"/>
  <c r="Q11" i="52"/>
  <c r="AC101" i="53"/>
  <c r="AB101" i="53"/>
  <c r="AE222" i="55" l="1"/>
  <c r="AF222" i="55" s="1"/>
  <c r="F34" i="60" s="1"/>
  <c r="AE210" i="56"/>
  <c r="AE222" i="56" s="1"/>
  <c r="AF222" i="56" s="1"/>
  <c r="AG197" i="58" s="1"/>
  <c r="D99" i="62" s="1"/>
  <c r="F88" i="60" s="1"/>
  <c r="S12" i="52"/>
  <c r="Y12" i="52"/>
  <c r="Q12" i="52"/>
  <c r="O13" i="52"/>
  <c r="W12" i="52"/>
  <c r="X13" i="52"/>
  <c r="C99" i="62"/>
  <c r="P7" i="53"/>
  <c r="Q7" i="53"/>
  <c r="R7" i="53"/>
  <c r="S7" i="53"/>
  <c r="T7" i="53"/>
  <c r="U7" i="53"/>
  <c r="V7" i="53"/>
  <c r="W7" i="53"/>
  <c r="X7" i="53"/>
  <c r="Y7" i="53"/>
  <c r="Z7" i="53"/>
  <c r="O7" i="53"/>
  <c r="F49" i="60" l="1"/>
  <c r="F19" i="60" s="1"/>
  <c r="D55" i="54" s="1"/>
  <c r="E99" i="62"/>
  <c r="AF197" i="57"/>
  <c r="F21" i="60"/>
  <c r="F46" i="41"/>
  <c r="F41" i="41"/>
  <c r="F42" i="41"/>
  <c r="F39" i="41"/>
  <c r="F43" i="41"/>
  <c r="F47" i="41"/>
  <c r="O14" i="52"/>
  <c r="Y13" i="52"/>
  <c r="F40" i="41"/>
  <c r="F44" i="41"/>
  <c r="F48" i="41"/>
  <c r="W13" i="52"/>
  <c r="F49" i="41"/>
  <c r="Q13" i="52"/>
  <c r="S13" i="52"/>
  <c r="X14" i="52"/>
  <c r="F45" i="41"/>
  <c r="Q14" i="52" l="1"/>
  <c r="W14" i="52"/>
  <c r="O15" i="52"/>
  <c r="X15" i="52"/>
  <c r="S14" i="52"/>
  <c r="Y14" i="52"/>
  <c r="L53" i="53"/>
  <c r="K53" i="53"/>
  <c r="P53" i="53" s="1"/>
  <c r="J53" i="53"/>
  <c r="O53" i="53" s="1"/>
  <c r="I53" i="53"/>
  <c r="H53" i="53"/>
  <c r="L52" i="53"/>
  <c r="Q52" i="53" s="1"/>
  <c r="K52" i="53"/>
  <c r="P52" i="53" s="1"/>
  <c r="J52" i="53"/>
  <c r="O52" i="53" s="1"/>
  <c r="I52" i="53"/>
  <c r="N52" i="53" s="1"/>
  <c r="H52" i="53"/>
  <c r="M52" i="53" s="1"/>
  <c r="K37" i="53"/>
  <c r="L37" i="53"/>
  <c r="K38" i="53"/>
  <c r="L38" i="53"/>
  <c r="K39" i="53"/>
  <c r="L39" i="53"/>
  <c r="K40" i="53"/>
  <c r="L40" i="53"/>
  <c r="K41" i="53"/>
  <c r="L41" i="53"/>
  <c r="K42" i="53"/>
  <c r="L42" i="53"/>
  <c r="K43" i="53"/>
  <c r="L43" i="53"/>
  <c r="K44" i="53"/>
  <c r="L44" i="53"/>
  <c r="K45" i="53"/>
  <c r="L45" i="53"/>
  <c r="K46" i="53"/>
  <c r="L46" i="53"/>
  <c r="K47" i="53"/>
  <c r="L47" i="53"/>
  <c r="L36" i="53"/>
  <c r="K36" i="53"/>
  <c r="G35" i="53"/>
  <c r="L35" i="53" s="1"/>
  <c r="F35" i="53"/>
  <c r="K35" i="53" s="1"/>
  <c r="E35" i="53"/>
  <c r="J35" i="53" s="1"/>
  <c r="D35" i="53"/>
  <c r="I35" i="53" s="1"/>
  <c r="H35" i="53"/>
  <c r="L27" i="53"/>
  <c r="K27" i="53"/>
  <c r="J27" i="53"/>
  <c r="I27" i="53"/>
  <c r="H27" i="53"/>
  <c r="H57" i="53" l="1"/>
  <c r="F36" i="60"/>
  <c r="Y15" i="52"/>
  <c r="W15" i="52"/>
  <c r="X16" i="52"/>
  <c r="O16" i="52"/>
  <c r="Q15" i="52"/>
  <c r="S15" i="52"/>
  <c r="I55" i="53"/>
  <c r="H55" i="53"/>
  <c r="L57" i="53"/>
  <c r="K57" i="53"/>
  <c r="Q53" i="53"/>
  <c r="M53" i="53"/>
  <c r="I57" i="53"/>
  <c r="K55" i="53"/>
  <c r="N53" i="53"/>
  <c r="J57" i="53"/>
  <c r="L55" i="53"/>
  <c r="J55" i="53"/>
  <c r="I39" i="53"/>
  <c r="J41" i="53"/>
  <c r="H40" i="53"/>
  <c r="J36" i="53"/>
  <c r="J44" i="53"/>
  <c r="I38" i="53"/>
  <c r="J38" i="53"/>
  <c r="J45" i="53"/>
  <c r="I42" i="53"/>
  <c r="H39" i="53"/>
  <c r="I46" i="53"/>
  <c r="I41" i="53"/>
  <c r="J40" i="53"/>
  <c r="J37" i="53"/>
  <c r="H43" i="53"/>
  <c r="H46" i="53"/>
  <c r="I37" i="53"/>
  <c r="J47" i="53"/>
  <c r="H45" i="53"/>
  <c r="I44" i="53"/>
  <c r="J43" i="53"/>
  <c r="H41" i="53"/>
  <c r="I40" i="53"/>
  <c r="J39" i="53"/>
  <c r="H37" i="53"/>
  <c r="H47" i="53"/>
  <c r="I45" i="53"/>
  <c r="H42" i="53"/>
  <c r="H38" i="53"/>
  <c r="I36" i="53"/>
  <c r="I47" i="53"/>
  <c r="J46" i="53"/>
  <c r="H44" i="53"/>
  <c r="I43" i="53"/>
  <c r="J42" i="53"/>
  <c r="M61" i="53" l="1"/>
  <c r="M44" i="53"/>
  <c r="M40" i="53"/>
  <c r="M41" i="53"/>
  <c r="M47" i="53"/>
  <c r="M45" i="53"/>
  <c r="M43" i="53"/>
  <c r="M36" i="53"/>
  <c r="M38" i="53"/>
  <c r="M46" i="53"/>
  <c r="M37" i="53"/>
  <c r="M42" i="53"/>
  <c r="M39" i="53"/>
  <c r="F6" i="60"/>
  <c r="D43" i="54"/>
  <c r="Q16" i="52"/>
  <c r="W16" i="52"/>
  <c r="S16" i="52"/>
  <c r="O17" i="52"/>
  <c r="X17" i="52"/>
  <c r="Y16" i="52"/>
  <c r="O62" i="53"/>
  <c r="O66" i="53"/>
  <c r="O70" i="53"/>
  <c r="O72" i="53"/>
  <c r="O69" i="53"/>
  <c r="O63" i="53"/>
  <c r="O67" i="53"/>
  <c r="O71" i="53"/>
  <c r="O64" i="53"/>
  <c r="O68" i="53"/>
  <c r="O65" i="53"/>
  <c r="O61" i="53"/>
  <c r="P62" i="53"/>
  <c r="P66" i="53"/>
  <c r="P70" i="53"/>
  <c r="P65" i="53"/>
  <c r="P61" i="53"/>
  <c r="P63" i="53"/>
  <c r="P67" i="53"/>
  <c r="P71" i="53"/>
  <c r="P68" i="53"/>
  <c r="P72" i="53"/>
  <c r="P69" i="53"/>
  <c r="P64" i="53"/>
  <c r="N62" i="53"/>
  <c r="N66" i="53"/>
  <c r="N70" i="53"/>
  <c r="N72" i="53"/>
  <c r="N65" i="53"/>
  <c r="N61" i="53"/>
  <c r="N63" i="53"/>
  <c r="N67" i="53"/>
  <c r="N71" i="53"/>
  <c r="N64" i="53"/>
  <c r="N68" i="53"/>
  <c r="N69" i="53"/>
  <c r="M62" i="53"/>
  <c r="M66" i="53"/>
  <c r="M70" i="53"/>
  <c r="M68" i="53"/>
  <c r="M69" i="53"/>
  <c r="M63" i="53"/>
  <c r="M67" i="53"/>
  <c r="M71" i="53"/>
  <c r="M64" i="53"/>
  <c r="M72" i="53"/>
  <c r="M65" i="53"/>
  <c r="Q62" i="53"/>
  <c r="Q66" i="53"/>
  <c r="Q70" i="53"/>
  <c r="Q65" i="53"/>
  <c r="Q69" i="53"/>
  <c r="Q61" i="53"/>
  <c r="Q63" i="53"/>
  <c r="Q67" i="53"/>
  <c r="Q71" i="53"/>
  <c r="Q64" i="53"/>
  <c r="Q68" i="53"/>
  <c r="Q72" i="53"/>
  <c r="R61" i="53" l="1"/>
  <c r="F51" i="41" s="1"/>
  <c r="R71" i="53"/>
  <c r="C139" i="53" s="1"/>
  <c r="R68" i="53"/>
  <c r="C136" i="53" s="1"/>
  <c r="R65" i="53"/>
  <c r="C133" i="53" s="1"/>
  <c r="R67" i="53"/>
  <c r="C135" i="53" s="1"/>
  <c r="R70" i="53"/>
  <c r="C138" i="53" s="1"/>
  <c r="R72" i="53"/>
  <c r="C140" i="53" s="1"/>
  <c r="R63" i="53"/>
  <c r="C131" i="53" s="1"/>
  <c r="R66" i="53"/>
  <c r="C134" i="53" s="1"/>
  <c r="R64" i="53"/>
  <c r="C132" i="53" s="1"/>
  <c r="R69" i="53"/>
  <c r="C137" i="53" s="1"/>
  <c r="R62" i="53"/>
  <c r="C130" i="53" s="1"/>
  <c r="X18" i="52"/>
  <c r="S17" i="52"/>
  <c r="W17" i="52"/>
  <c r="Y17" i="52"/>
  <c r="O18" i="52"/>
  <c r="Q17" i="52"/>
  <c r="M48" i="53"/>
  <c r="AW110" i="53"/>
  <c r="AY110" i="53" s="1"/>
  <c r="AZ110" i="53" s="1"/>
  <c r="F61" i="41" l="1"/>
  <c r="C129" i="53"/>
  <c r="F62" i="41"/>
  <c r="F53" i="41"/>
  <c r="F60" i="41"/>
  <c r="F59" i="41"/>
  <c r="F55" i="41"/>
  <c r="F54" i="41"/>
  <c r="F52" i="41"/>
  <c r="F56" i="41"/>
  <c r="F57" i="41"/>
  <c r="F58" i="41"/>
  <c r="O19" i="52"/>
  <c r="S18" i="52"/>
  <c r="Q18" i="52"/>
  <c r="Y18" i="52"/>
  <c r="W18" i="52"/>
  <c r="X19" i="52"/>
  <c r="AY122" i="53"/>
  <c r="F77" i="41"/>
  <c r="F64" i="41"/>
  <c r="F72" i="41"/>
  <c r="F75" i="41"/>
  <c r="F71" i="41"/>
  <c r="F67" i="41"/>
  <c r="F68" i="41"/>
  <c r="F74" i="41"/>
  <c r="F70" i="41"/>
  <c r="F66" i="41"/>
  <c r="F73" i="41"/>
  <c r="F69" i="41"/>
  <c r="F65" i="41"/>
  <c r="AD101" i="53"/>
  <c r="AE101" i="53"/>
  <c r="Z9" i="52"/>
  <c r="AA9" i="52" s="1"/>
  <c r="Y19" i="52" l="1"/>
  <c r="S19" i="52"/>
  <c r="W19" i="52"/>
  <c r="Q19" i="52"/>
  <c r="AA20" i="53"/>
  <c r="F38" i="41"/>
  <c r="N111" i="53"/>
  <c r="F23" i="41"/>
  <c r="Z10" i="52"/>
  <c r="AA10" i="52" s="1"/>
  <c r="F8" i="41" l="1"/>
  <c r="D74" i="32" s="1"/>
  <c r="AF101" i="53"/>
  <c r="N112" i="53"/>
  <c r="F24" i="41"/>
  <c r="Z11" i="52"/>
  <c r="AA11" i="52" s="1"/>
  <c r="AX122" i="53" l="1"/>
  <c r="N113" i="53"/>
  <c r="F25" i="41"/>
  <c r="Z12" i="52"/>
  <c r="AA12" i="52" s="1"/>
  <c r="F78" i="41" l="1"/>
  <c r="F9" i="41" s="1"/>
  <c r="D75" i="32" s="1"/>
  <c r="N114" i="53"/>
  <c r="Z13" i="52"/>
  <c r="AA13" i="52" s="1"/>
  <c r="F26" i="41"/>
  <c r="F79" i="41" l="1"/>
  <c r="F10" i="41" s="1"/>
  <c r="D76" i="32" s="1"/>
  <c r="F27" i="41"/>
  <c r="N115" i="53"/>
  <c r="Z14" i="52"/>
  <c r="AA14" i="52" s="1"/>
  <c r="F80" i="41" l="1"/>
  <c r="F11" i="41" s="1"/>
  <c r="D77" i="32" s="1"/>
  <c r="F28" i="41"/>
  <c r="N117" i="53"/>
  <c r="N116" i="53"/>
  <c r="Z15" i="52"/>
  <c r="AA15" i="52" s="1"/>
  <c r="F81" i="41" l="1"/>
  <c r="F12" i="41" s="1"/>
  <c r="D78" i="32" s="1"/>
  <c r="F29" i="41"/>
  <c r="Z16" i="52"/>
  <c r="AA16" i="52" s="1"/>
  <c r="F82" i="41" l="1"/>
  <c r="F13" i="41" s="1"/>
  <c r="D79" i="32" s="1"/>
  <c r="N118" i="53"/>
  <c r="F30" i="41"/>
  <c r="Z17" i="52"/>
  <c r="AA17" i="52" s="1"/>
  <c r="F83" i="41" l="1"/>
  <c r="F14" i="41" s="1"/>
  <c r="D80" i="32" s="1"/>
  <c r="F84" i="41"/>
  <c r="F15" i="41" s="1"/>
  <c r="D81" i="32" s="1"/>
  <c r="N119" i="53"/>
  <c r="F31" i="41"/>
  <c r="Z18" i="52"/>
  <c r="AA18" i="52" s="1"/>
  <c r="F32" i="41" l="1"/>
  <c r="N120" i="53"/>
  <c r="Z19" i="52"/>
  <c r="AA19" i="52" s="1"/>
  <c r="F85" i="41" l="1"/>
  <c r="F16" i="41" s="1"/>
  <c r="D82" i="32" s="1"/>
  <c r="N121" i="53"/>
  <c r="F33" i="41"/>
  <c r="F86" i="41" l="1"/>
  <c r="F17" i="41" s="1"/>
  <c r="D83" i="32" s="1"/>
  <c r="R73" i="53"/>
  <c r="F34" i="41"/>
  <c r="F87" i="41" l="1"/>
  <c r="F18" i="41" s="1"/>
  <c r="D84" i="32" s="1"/>
  <c r="F88" i="41"/>
  <c r="F19" i="41" s="1"/>
  <c r="D85" i="32" s="1"/>
  <c r="F21" i="41"/>
  <c r="AZ122" i="53"/>
  <c r="AA20" i="52"/>
  <c r="F36" i="41" l="1"/>
  <c r="C141" i="53"/>
  <c r="D73" i="32" l="1"/>
  <c r="F6" i="41"/>
  <c r="H2" i="41"/>
</calcChain>
</file>

<file path=xl/sharedStrings.xml><?xml version="1.0" encoding="utf-8"?>
<sst xmlns="http://schemas.openxmlformats.org/spreadsheetml/2006/main" count="9512" uniqueCount="489">
  <si>
    <t>Value</t>
    <phoneticPr fontId="2"/>
  </si>
  <si>
    <t>Units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</si>
  <si>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</si>
  <si>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</si>
  <si>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</si>
  <si>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</si>
  <si>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</si>
  <si>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</si>
  <si>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</si>
  <si>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</si>
  <si>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</si>
  <si>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</si>
  <si>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</si>
  <si>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</si>
  <si>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</si>
  <si>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</si>
  <si>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</si>
  <si>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</si>
  <si>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</si>
  <si>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</si>
  <si>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</si>
  <si>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</si>
  <si>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</si>
  <si>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</si>
  <si>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</si>
  <si>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</si>
  <si>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</si>
  <si>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</si>
  <si>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</si>
  <si>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</si>
  <si>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 Calculations for emission reductions to be credited</t>
    <phoneticPr fontId="2"/>
  </si>
  <si>
    <t>Pool / Sources</t>
    <phoneticPr fontId="2"/>
  </si>
  <si>
    <t>Discount factor</t>
    <phoneticPr fontId="2"/>
  </si>
  <si>
    <t>%</t>
    <phoneticPr fontId="2"/>
  </si>
  <si>
    <r>
      <t>tCO</t>
    </r>
    <r>
      <rPr>
        <vertAlign val="subscript"/>
        <sz val="11"/>
        <color indexed="8"/>
        <rFont val="Arial"/>
        <family val="2"/>
      </rPr>
      <t>2</t>
    </r>
    <r>
      <rPr>
        <sz val="11"/>
        <color indexed="8"/>
        <rFont val="Arial"/>
        <family val="2"/>
      </rPr>
      <t>e</t>
    </r>
    <phoneticPr fontId="2"/>
  </si>
  <si>
    <r>
      <t>RL</t>
    </r>
    <r>
      <rPr>
        <vertAlign val="subscript"/>
        <sz val="11"/>
        <color indexed="8"/>
        <rFont val="Arial"/>
        <family val="2"/>
      </rPr>
      <t>y</t>
    </r>
    <phoneticPr fontId="2"/>
  </si>
  <si>
    <t>tC</t>
    <phoneticPr fontId="9"/>
  </si>
  <si>
    <r>
      <t>DE</t>
    </r>
    <r>
      <rPr>
        <vertAlign val="subscript"/>
        <sz val="11"/>
        <color indexed="8"/>
        <rFont val="Arial"/>
        <family val="2"/>
      </rPr>
      <t>y</t>
    </r>
    <phoneticPr fontId="9"/>
  </si>
  <si>
    <t>[List of Default Values]</t>
    <phoneticPr fontId="9"/>
  </si>
  <si>
    <t>non forest</t>
    <phoneticPr fontId="9"/>
  </si>
  <si>
    <t>ha</t>
    <phoneticPr fontId="9"/>
  </si>
  <si>
    <t>Cambodia's official forest map</t>
    <phoneticPr fontId="9"/>
  </si>
  <si>
    <t>t</t>
    <phoneticPr fontId="9"/>
  </si>
  <si>
    <t>Option A</t>
    <phoneticPr fontId="9"/>
  </si>
  <si>
    <t>Option C</t>
    <phoneticPr fontId="9"/>
  </si>
  <si>
    <t>Option B/C</t>
    <phoneticPr fontId="9"/>
  </si>
  <si>
    <t>Evergreen forest</t>
  </si>
  <si>
    <t>Semi-evergreen forest</t>
  </si>
  <si>
    <t>Pine forest</t>
  </si>
  <si>
    <t>Deciduous forest</t>
  </si>
  <si>
    <t>Bamboo</t>
  </si>
  <si>
    <t>Mangrove</t>
  </si>
  <si>
    <t>Rear Mangrove</t>
  </si>
  <si>
    <t xml:space="preserve">Flooded forest </t>
  </si>
  <si>
    <t xml:space="preserve">Forest regrowth </t>
  </si>
  <si>
    <t>Tree plantation</t>
  </si>
  <si>
    <t>Pine plantation</t>
  </si>
  <si>
    <t>Total</t>
    <phoneticPr fontId="9"/>
  </si>
  <si>
    <t>Gas/diesel oil</t>
    <phoneticPr fontId="9"/>
  </si>
  <si>
    <t>Motor gasoline</t>
    <phoneticPr fontId="9"/>
  </si>
  <si>
    <t>Crude oil</t>
    <phoneticPr fontId="9"/>
  </si>
  <si>
    <t>Rice paddy</t>
    <phoneticPr fontId="9"/>
  </si>
  <si>
    <t>General (non-paddy)</t>
    <phoneticPr fontId="9"/>
  </si>
  <si>
    <t>Invoices, project management record</t>
    <phoneticPr fontId="9"/>
  </si>
  <si>
    <t>Project management record (trip record etc)</t>
    <phoneticPr fontId="9"/>
  </si>
  <si>
    <t>Collect all purchase records of fuel used for the project activities, and record type and amount of fuel and type of vehicle/equipment.</t>
    <phoneticPr fontId="9"/>
  </si>
  <si>
    <t>Project management record</t>
    <phoneticPr fontId="9"/>
  </si>
  <si>
    <t>Reference figures such as manufacturer specifications can be used. If no data available, fuel consumption and distance are recorded before the initial verification.</t>
    <phoneticPr fontId="9"/>
  </si>
  <si>
    <t>Once before the initial verification</t>
    <phoneticPr fontId="9"/>
  </si>
  <si>
    <t>Option A/C</t>
    <phoneticPr fontId="9"/>
  </si>
  <si>
    <t>Manufacturer specifications or measurement</t>
    <phoneticPr fontId="9"/>
  </si>
  <si>
    <t>Once every year</t>
    <phoneticPr fontId="9"/>
  </si>
  <si>
    <t>Collect all purchase records of synthetic fertilizer used for the project activities, and record type and amount of fertilizer and cropland type where fertilizer is applied.</t>
    <phoneticPr fontId="9"/>
  </si>
  <si>
    <t>Measure weight of organic fertilizer made from materials sourced from outside of the project area and the activity area, record the weight, fertilizer type and cropland type where fertilizer is applied.</t>
    <phoneticPr fontId="9"/>
  </si>
  <si>
    <t>Record area harvested N-fixing crop by interviewing farmers. Alternatively, a project activity plan for area of farmland where N-fixing crop is introduced can be also used.</t>
    <phoneticPr fontId="9"/>
  </si>
  <si>
    <t>Collect all purchase records of calcic limestone used for the project activities, and record the amount.</t>
    <phoneticPr fontId="9"/>
  </si>
  <si>
    <t>Collect all purchase records of dolomite used for the project activities, and record the amount.</t>
    <phoneticPr fontId="9"/>
  </si>
  <si>
    <t>Collect all purchase records of urea fertilizer used for the project activities, and record the amount.</t>
    <phoneticPr fontId="9"/>
  </si>
  <si>
    <t>Cambodia's official forest map</t>
  </si>
  <si>
    <t>Cambodia’s official forest reference level (FRL)</t>
    <phoneticPr fontId="9"/>
  </si>
  <si>
    <t>2006 IPCC Guidelines Tables 2.5 and 3.2.1</t>
    <phoneticPr fontId="9"/>
  </si>
  <si>
    <t>2006 IPCC Guidelines Tables 1.2</t>
    <phoneticPr fontId="9"/>
  </si>
  <si>
    <t>Data from producers of synthetic fertilize</t>
    <phoneticPr fontId="9"/>
  </si>
  <si>
    <t>Published data</t>
    <phoneticPr fontId="9"/>
  </si>
  <si>
    <t>Interview for local agriculture expert</t>
    <phoneticPr fontId="9"/>
  </si>
  <si>
    <t>Parameters</t>
    <phoneticPr fontId="9"/>
  </si>
  <si>
    <t>Description of data</t>
    <phoneticPr fontId="9"/>
  </si>
  <si>
    <t>Units</t>
    <phoneticPr fontId="9"/>
  </si>
  <si>
    <t>-</t>
    <phoneticPr fontId="9"/>
  </si>
  <si>
    <t>Year</t>
    <phoneticPr fontId="9"/>
  </si>
  <si>
    <t>Annual transition probability from Evergreen forest (E) to non-forest within the reference area</t>
    <phoneticPr fontId="9"/>
  </si>
  <si>
    <t>Annual transition probability from Semi-evergreen forest (SE) to non-forest within the reference area</t>
    <phoneticPr fontId="9"/>
  </si>
  <si>
    <t>Annual transition probability from Pine forest (P) to non-forest within the reference area</t>
    <phoneticPr fontId="9"/>
  </si>
  <si>
    <t>Annual transition probability from Deciduous forest (D) to non-forest within the reference area</t>
    <phoneticPr fontId="9"/>
  </si>
  <si>
    <t>Annual transition probability from Bamboo (B) to non-forest within the reference area</t>
    <phoneticPr fontId="9"/>
  </si>
  <si>
    <t>Annual transition probability from Rear Mangrove (MR) to non-forest within the reference area</t>
    <phoneticPr fontId="9"/>
  </si>
  <si>
    <t>Annual transition probability from Flooded forest (FF) to non-forest within the reference area</t>
    <phoneticPr fontId="9"/>
  </si>
  <si>
    <t>Annual transition probability from Forest regrowth (FR) to non-forest within the reference area</t>
    <phoneticPr fontId="9"/>
  </si>
  <si>
    <t>Annual transition probability from Tree plantation (TP) to non-forest within the reference area</t>
    <phoneticPr fontId="9"/>
  </si>
  <si>
    <t>Annual transition probability from Pine plantation (PP) to non-forest within the reference area</t>
    <phoneticPr fontId="9"/>
  </si>
  <si>
    <t>-</t>
    <phoneticPr fontId="9"/>
  </si>
  <si>
    <r>
      <t>RL</t>
    </r>
    <r>
      <rPr>
        <sz val="11"/>
        <color theme="1"/>
        <rFont val="ＭＳ Ｐゴシック"/>
        <family val="3"/>
        <charset val="128"/>
      </rPr>
      <t>ｙ</t>
    </r>
    <phoneticPr fontId="9"/>
  </si>
  <si>
    <t>Emission from carbon stock change in the project area</t>
    <phoneticPr fontId="9"/>
  </si>
  <si>
    <t>Emissions from fossil fuel combustion (Direct method)</t>
    <phoneticPr fontId="9"/>
  </si>
  <si>
    <t>tCO2/y</t>
    <phoneticPr fontId="9"/>
  </si>
  <si>
    <t>Emissions from fossil fuel combustion (Indirect method)</t>
    <phoneticPr fontId="9"/>
  </si>
  <si>
    <t>Emission from fertilizer application</t>
    <phoneticPr fontId="9"/>
  </si>
  <si>
    <t>Displaced emission</t>
    <phoneticPr fontId="9"/>
  </si>
  <si>
    <t>Emission factor for urea</t>
    <phoneticPr fontId="9"/>
  </si>
  <si>
    <t>Emission factor for limestone</t>
    <phoneticPr fontId="9"/>
  </si>
  <si>
    <t>Emission factor for dolomite</t>
    <phoneticPr fontId="9"/>
  </si>
  <si>
    <t>Table 11.2 of Ch. 11, Vol, 4 of 2006 IPCC Guidelines</t>
    <phoneticPr fontId="9"/>
  </si>
  <si>
    <t>dimensionless</t>
    <phoneticPr fontId="9"/>
  </si>
  <si>
    <t>tN</t>
    <phoneticPr fontId="9"/>
  </si>
  <si>
    <t>Fraction of N that area lost through leaching and runoff</t>
    <phoneticPr fontId="9"/>
  </si>
  <si>
    <t>Total of Project net emissions</t>
    <phoneticPr fontId="9"/>
  </si>
  <si>
    <t>CO2 emissions from fossile fuel combustion at year y</t>
    <phoneticPr fontId="9"/>
  </si>
  <si>
    <t>GHG emissions from fertilizer application at year y</t>
    <phoneticPr fontId="9"/>
  </si>
  <si>
    <t>Displacement of net emissions during the period y</t>
    <phoneticPr fontId="9"/>
  </si>
  <si>
    <t>DF</t>
    <phoneticPr fontId="9"/>
  </si>
  <si>
    <t>2. Calculations for project reference level</t>
    <phoneticPr fontId="2"/>
  </si>
  <si>
    <t>3. Calculations of the project emissions</t>
    <phoneticPr fontId="2"/>
  </si>
  <si>
    <t>4. Calculation of discount factor</t>
    <phoneticPr fontId="2"/>
  </si>
  <si>
    <t>Vehicle type</t>
    <phoneticPr fontId="9"/>
  </si>
  <si>
    <t xml:space="preserve">                                                                                   </t>
    <phoneticPr fontId="9"/>
  </si>
  <si>
    <t>Emissions from fossil fuel combustion (Direct and Indirect methods)</t>
    <phoneticPr fontId="9"/>
  </si>
  <si>
    <t>Value</t>
    <phoneticPr fontId="9"/>
  </si>
  <si>
    <t>kg</t>
    <phoneticPr fontId="9"/>
  </si>
  <si>
    <t xml:space="preserve">kg </t>
    <phoneticPr fontId="9"/>
  </si>
  <si>
    <t>tC</t>
  </si>
  <si>
    <t>total</t>
    <phoneticPr fontId="9"/>
  </si>
  <si>
    <t>Annual transition probability from Evergreen forest (E) to non-forest within the displacement belt</t>
    <phoneticPr fontId="9"/>
  </si>
  <si>
    <t>Annual transition probability from Semi-evergreen forest (SE) to non-forest within the displacement belt</t>
    <phoneticPr fontId="9"/>
  </si>
  <si>
    <t>Annual transition probability from Pine forest (P) to non-forest within the displacement belt</t>
    <phoneticPr fontId="9"/>
  </si>
  <si>
    <t>Annual transition probability from Deciduous forest (D) to non-forest within the displacement belt</t>
    <phoneticPr fontId="9"/>
  </si>
  <si>
    <t>Annual transition probability from Bamboo (B) to non-forest within the displacement belt</t>
    <phoneticPr fontId="9"/>
  </si>
  <si>
    <t>Annual transition probability from Rear Mangrove (MR) to non-forest within the displacement belt</t>
    <phoneticPr fontId="9"/>
  </si>
  <si>
    <t>Annual transition probability from Flooded forest (FF) to non-forest within the displacement belt</t>
    <phoneticPr fontId="9"/>
  </si>
  <si>
    <t>Annual transition probability from Forest regrowth (FR) to non-forest within the displacement belt</t>
    <phoneticPr fontId="9"/>
  </si>
  <si>
    <t>Annual transition probability from Tree plantation (TP) to non-forest within the displacement belt</t>
    <phoneticPr fontId="9"/>
  </si>
  <si>
    <t>Annual transition probability from Pine plantation (PP) to non-forest within the displacement belt</t>
    <phoneticPr fontId="9"/>
  </si>
  <si>
    <t>-</t>
    <phoneticPr fontId="9"/>
  </si>
  <si>
    <t>Carbon stock</t>
    <phoneticPr fontId="9"/>
  </si>
  <si>
    <t>Combustion of fossil fuels</t>
    <phoneticPr fontId="9"/>
  </si>
  <si>
    <t>Fertilizer application</t>
    <phoneticPr fontId="9"/>
  </si>
  <si>
    <t>Net calorific value of gas/diesel oil</t>
    <phoneticPr fontId="9"/>
  </si>
  <si>
    <t>Net calorific value of motor gasoline</t>
    <phoneticPr fontId="9"/>
  </si>
  <si>
    <t>Non-forest</t>
  </si>
  <si>
    <t>Land use category after conversion</t>
    <phoneticPr fontId="9"/>
  </si>
  <si>
    <t>Land use category before conversion</t>
    <phoneticPr fontId="9"/>
  </si>
  <si>
    <t>NA</t>
  </si>
  <si>
    <t>Total</t>
    <phoneticPr fontId="9"/>
  </si>
  <si>
    <t>Project reference level in year y</t>
    <phoneticPr fontId="9"/>
  </si>
  <si>
    <t>Land use category in year y+1</t>
    <phoneticPr fontId="9"/>
  </si>
  <si>
    <t>Land use category in year y</t>
    <phoneticPr fontId="9"/>
  </si>
  <si>
    <t>Displaced emission - actual</t>
    <phoneticPr fontId="9"/>
  </si>
  <si>
    <t>Displaced emission -reference</t>
    <phoneticPr fontId="9"/>
  </si>
  <si>
    <t>NA</t>
    <phoneticPr fontId="9"/>
  </si>
  <si>
    <t>NA</t>
    <phoneticPr fontId="9"/>
  </si>
  <si>
    <t>Calculate based on Table 11.2 of Ch. 11, Vol, 4 of 2006 IPCC Guidelines, published and/or measured yield data.</t>
    <phoneticPr fontId="9"/>
  </si>
  <si>
    <t>Option C</t>
    <phoneticPr fontId="9"/>
  </si>
  <si>
    <t>Interview</t>
    <phoneticPr fontId="9"/>
  </si>
  <si>
    <t>Published data or calculation</t>
    <phoneticPr fontId="9"/>
  </si>
  <si>
    <t xml:space="preserve">Record total travel distance or total use hours at least 50% of all vehicles or equipment for each type of vehicle or equipment using GPS or watch, and calculate average total travel distance or total use hours. </t>
    <phoneticPr fontId="9"/>
  </si>
  <si>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</si>
  <si>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</si>
  <si>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 to be credited</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</si>
  <si>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</si>
  <si>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9"/>
  </si>
  <si>
    <r>
      <t>tCO</t>
    </r>
    <r>
      <rPr>
        <vertAlign val="subscript"/>
        <sz val="11"/>
        <color indexed="8"/>
        <rFont val="Arial"/>
        <family val="2"/>
      </rPr>
      <t>2</t>
    </r>
    <r>
      <rPr>
        <sz val="11"/>
        <color indexed="8"/>
        <rFont val="Arial"/>
        <family val="2"/>
      </rPr>
      <t>/y</t>
    </r>
    <phoneticPr fontId="9"/>
  </si>
  <si>
    <r>
      <t xml:space="preserve">Forest class </t>
    </r>
    <r>
      <rPr>
        <b/>
        <i/>
        <sz val="11"/>
        <color theme="0"/>
        <rFont val="Arial"/>
        <family val="2"/>
      </rPr>
      <t>i</t>
    </r>
    <phoneticPr fontId="9"/>
  </si>
  <si>
    <r>
      <t xml:space="preserve">Fuel type </t>
    </r>
    <r>
      <rPr>
        <b/>
        <i/>
        <sz val="11"/>
        <color theme="0"/>
        <rFont val="Arial"/>
        <family val="2"/>
      </rPr>
      <t>f</t>
    </r>
    <phoneticPr fontId="9"/>
  </si>
  <si>
    <r>
      <t>tCO</t>
    </r>
    <r>
      <rPr>
        <vertAlign val="subscript"/>
        <sz val="11"/>
        <color indexed="8"/>
        <rFont val="Arial"/>
        <family val="2"/>
      </rPr>
      <t>2</t>
    </r>
    <r>
      <rPr>
        <sz val="11"/>
        <color indexed="8"/>
        <rFont val="Arial"/>
        <family val="2"/>
      </rPr>
      <t>/p</t>
    </r>
    <phoneticPr fontId="2"/>
  </si>
  <si>
    <r>
      <t>tCO</t>
    </r>
    <r>
      <rPr>
        <vertAlign val="subscript"/>
        <sz val="11"/>
        <color indexed="8"/>
        <rFont val="Arial"/>
        <family val="2"/>
      </rPr>
      <t>2</t>
    </r>
    <r>
      <rPr>
        <sz val="11"/>
        <color indexed="8"/>
        <rFont val="Arial"/>
        <family val="2"/>
      </rPr>
      <t>/y</t>
    </r>
    <phoneticPr fontId="2"/>
  </si>
  <si>
    <r>
      <t xml:space="preserve">during period </t>
    </r>
    <r>
      <rPr>
        <i/>
        <sz val="11"/>
        <rFont val="Arial"/>
        <family val="2"/>
      </rPr>
      <t>p</t>
    </r>
    <phoneticPr fontId="9"/>
  </si>
  <si>
    <r>
      <t xml:space="preserve">Cropland type </t>
    </r>
    <r>
      <rPr>
        <b/>
        <i/>
        <sz val="11"/>
        <color theme="0"/>
        <rFont val="Arial"/>
        <family val="2"/>
      </rPr>
      <t>c</t>
    </r>
    <phoneticPr fontId="9"/>
  </si>
  <si>
    <r>
      <t xml:space="preserve">N-fixing crop </t>
    </r>
    <r>
      <rPr>
        <b/>
        <i/>
        <sz val="11"/>
        <color theme="0"/>
        <rFont val="Arial"/>
        <family val="2"/>
      </rPr>
      <t>T</t>
    </r>
    <phoneticPr fontId="9"/>
  </si>
  <si>
    <r>
      <t xml:space="preserve">Land use category </t>
    </r>
    <r>
      <rPr>
        <b/>
        <i/>
        <sz val="11"/>
        <color theme="0"/>
        <rFont val="Arial"/>
        <family val="2"/>
      </rPr>
      <t>i</t>
    </r>
    <phoneticPr fontId="9"/>
  </si>
  <si>
    <r>
      <t xml:space="preserve">Actual carbon stock change in the displacement belt in year </t>
    </r>
    <r>
      <rPr>
        <i/>
        <sz val="11"/>
        <rFont val="Arial"/>
        <family val="2"/>
      </rPr>
      <t>y</t>
    </r>
    <phoneticPr fontId="9"/>
  </si>
  <si>
    <t>unit</t>
    <phoneticPr fontId="9"/>
  </si>
  <si>
    <t>Cambodia's official forest maps</t>
    <phoneticPr fontId="9"/>
  </si>
  <si>
    <t>km or hour</t>
    <phoneticPr fontId="9"/>
  </si>
  <si>
    <r>
      <t>A</t>
    </r>
    <r>
      <rPr>
        <vertAlign val="subscript"/>
        <sz val="11"/>
        <rFont val="Arial"/>
        <family val="2"/>
      </rPr>
      <t>i 0</t>
    </r>
    <phoneticPr fontId="9"/>
  </si>
  <si>
    <r>
      <t xml:space="preserve">Area of land use category </t>
    </r>
    <r>
      <rPr>
        <i/>
        <sz val="11"/>
        <rFont val="Arial"/>
        <family val="2"/>
      </rPr>
      <t>i</t>
    </r>
    <r>
      <rPr>
        <sz val="11"/>
        <rFont val="Arial"/>
        <family val="2"/>
      </rPr>
      <t xml:space="preserve"> in the project area at the inception of the project</t>
    </r>
    <phoneticPr fontId="9"/>
  </si>
  <si>
    <r>
      <t>A</t>
    </r>
    <r>
      <rPr>
        <vertAlign val="subscript"/>
        <sz val="11"/>
        <rFont val="Arial"/>
        <family val="2"/>
      </rPr>
      <t>d i 0</t>
    </r>
    <phoneticPr fontId="9"/>
  </si>
  <si>
    <r>
      <t xml:space="preserve">Area of land use category </t>
    </r>
    <r>
      <rPr>
        <i/>
        <sz val="11"/>
        <rFont val="Arial"/>
        <family val="2"/>
      </rPr>
      <t>i</t>
    </r>
    <r>
      <rPr>
        <sz val="11"/>
        <rFont val="Arial"/>
        <family val="2"/>
      </rPr>
      <t xml:space="preserve"> in the displacement belt at the inception of the project</t>
    </r>
    <phoneticPr fontId="9"/>
  </si>
  <si>
    <r>
      <t>p</t>
    </r>
    <r>
      <rPr>
        <vertAlign val="subscript"/>
        <sz val="11"/>
        <rFont val="Arial"/>
        <family val="2"/>
      </rPr>
      <t>ij</t>
    </r>
    <phoneticPr fontId="9"/>
  </si>
  <si>
    <r>
      <t xml:space="preserve">(Option 2) Annual transition probability from land use category </t>
    </r>
    <r>
      <rPr>
        <i/>
        <sz val="11"/>
        <rFont val="Arial"/>
        <family val="2"/>
      </rPr>
      <t xml:space="preserve">i </t>
    </r>
    <r>
      <rPr>
        <sz val="11"/>
        <rFont val="Arial"/>
        <family val="2"/>
      </rPr>
      <t xml:space="preserve">to </t>
    </r>
    <r>
      <rPr>
        <i/>
        <sz val="11"/>
        <rFont val="Arial"/>
        <family val="2"/>
      </rPr>
      <t>j</t>
    </r>
    <r>
      <rPr>
        <sz val="11"/>
        <rFont val="Arial"/>
        <family val="2"/>
      </rPr>
      <t xml:space="preserve"> within the reference area</t>
    </r>
    <phoneticPr fontId="9"/>
  </si>
  <si>
    <r>
      <t>p</t>
    </r>
    <r>
      <rPr>
        <vertAlign val="subscript"/>
        <sz val="11"/>
        <rFont val="Arial"/>
        <family val="2"/>
      </rPr>
      <t>d ij</t>
    </r>
    <phoneticPr fontId="9"/>
  </si>
  <si>
    <r>
      <t xml:space="preserve">(Option 2) Annual transition probability from land use category </t>
    </r>
    <r>
      <rPr>
        <i/>
        <sz val="11"/>
        <rFont val="Arial"/>
        <family val="2"/>
      </rPr>
      <t>i</t>
    </r>
    <r>
      <rPr>
        <sz val="11"/>
        <rFont val="Arial"/>
        <family val="2"/>
      </rPr>
      <t xml:space="preserve"> to </t>
    </r>
    <r>
      <rPr>
        <i/>
        <sz val="11"/>
        <rFont val="Arial"/>
        <family val="2"/>
      </rPr>
      <t>j</t>
    </r>
    <r>
      <rPr>
        <sz val="11"/>
        <rFont val="Arial"/>
        <family val="2"/>
      </rPr>
      <t xml:space="preserve"> within the displacement belt</t>
    </r>
    <phoneticPr fontId="9"/>
  </si>
  <si>
    <r>
      <t>EF</t>
    </r>
    <r>
      <rPr>
        <vertAlign val="subscript"/>
        <sz val="11"/>
        <rFont val="Arial"/>
        <family val="2"/>
      </rPr>
      <t>ij</t>
    </r>
    <phoneticPr fontId="9"/>
  </si>
  <si>
    <r>
      <t xml:space="preserve">(Option 2) Emission factor for area of land converted from land use category </t>
    </r>
    <r>
      <rPr>
        <i/>
        <sz val="11"/>
        <rFont val="Arial"/>
        <family val="2"/>
      </rPr>
      <t>i</t>
    </r>
    <r>
      <rPr>
        <sz val="11"/>
        <rFont val="Arial"/>
        <family val="2"/>
      </rPr>
      <t xml:space="preserve"> to </t>
    </r>
    <r>
      <rPr>
        <i/>
        <sz val="11"/>
        <rFont val="Arial"/>
        <family val="2"/>
      </rPr>
      <t>j</t>
    </r>
    <phoneticPr fontId="9"/>
  </si>
  <si>
    <r>
      <t>tC ha</t>
    </r>
    <r>
      <rPr>
        <vertAlign val="superscript"/>
        <sz val="11"/>
        <rFont val="Arial"/>
        <family val="2"/>
      </rPr>
      <t>-1</t>
    </r>
    <phoneticPr fontId="9"/>
  </si>
  <si>
    <r>
      <t>NCV</t>
    </r>
    <r>
      <rPr>
        <vertAlign val="subscript"/>
        <sz val="11"/>
        <rFont val="Arial"/>
        <family val="2"/>
      </rPr>
      <t>f</t>
    </r>
    <phoneticPr fontId="9"/>
  </si>
  <si>
    <r>
      <t xml:space="preserve">Net calorific value of fuel </t>
    </r>
    <r>
      <rPr>
        <i/>
        <sz val="11"/>
        <rFont val="Arial"/>
        <family val="2"/>
      </rPr>
      <t>f</t>
    </r>
    <phoneticPr fontId="9"/>
  </si>
  <si>
    <r>
      <t>GJ (mass or volume)</t>
    </r>
    <r>
      <rPr>
        <vertAlign val="superscript"/>
        <sz val="11"/>
        <rFont val="Arial"/>
        <family val="2"/>
      </rPr>
      <t>-1</t>
    </r>
    <phoneticPr fontId="9"/>
  </si>
  <si>
    <r>
      <t>EF</t>
    </r>
    <r>
      <rPr>
        <vertAlign val="subscript"/>
        <sz val="11"/>
        <rFont val="Arial"/>
        <family val="2"/>
      </rPr>
      <t>fuel f</t>
    </r>
    <phoneticPr fontId="9"/>
  </si>
  <si>
    <r>
      <t>CO</t>
    </r>
    <r>
      <rPr>
        <vertAlign val="subscript"/>
        <sz val="11"/>
        <rFont val="Arial"/>
        <family val="2"/>
      </rPr>
      <t>2</t>
    </r>
    <r>
      <rPr>
        <sz val="11"/>
        <rFont val="Arial"/>
        <family val="2"/>
      </rPr>
      <t xml:space="preserve"> emission factor of the fuel type </t>
    </r>
    <r>
      <rPr>
        <i/>
        <sz val="11"/>
        <rFont val="Arial"/>
        <family val="2"/>
      </rPr>
      <t>f</t>
    </r>
    <r>
      <rPr>
        <sz val="11"/>
        <rFont val="Arial"/>
        <family val="2"/>
      </rPr>
      <t xml:space="preserve"> combusted</t>
    </r>
    <phoneticPr fontId="9"/>
  </si>
  <si>
    <r>
      <t>tCO</t>
    </r>
    <r>
      <rPr>
        <vertAlign val="subscript"/>
        <sz val="11"/>
        <rFont val="Arial"/>
        <family val="2"/>
      </rPr>
      <t>2</t>
    </r>
    <r>
      <rPr>
        <sz val="11"/>
        <rFont val="Arial"/>
        <family val="2"/>
      </rPr>
      <t xml:space="preserve"> GJ</t>
    </r>
    <r>
      <rPr>
        <vertAlign val="superscript"/>
        <sz val="11"/>
        <rFont val="Arial"/>
        <family val="2"/>
      </rPr>
      <t>-1</t>
    </r>
    <phoneticPr fontId="9"/>
  </si>
  <si>
    <r>
      <t>ca</t>
    </r>
    <r>
      <rPr>
        <vertAlign val="subscript"/>
        <sz val="11"/>
        <rFont val="Arial"/>
        <family val="2"/>
      </rPr>
      <t>pj ij y</t>
    </r>
    <phoneticPr fontId="9"/>
  </si>
  <si>
    <r>
      <t xml:space="preserve">(Option 2) Area of land converted from land use category </t>
    </r>
    <r>
      <rPr>
        <i/>
        <sz val="11"/>
        <rFont val="Arial"/>
        <family val="2"/>
      </rPr>
      <t>i</t>
    </r>
    <r>
      <rPr>
        <sz val="11"/>
        <rFont val="Arial"/>
        <family val="2"/>
      </rPr>
      <t xml:space="preserve"> to </t>
    </r>
    <r>
      <rPr>
        <i/>
        <sz val="11"/>
        <rFont val="Arial"/>
        <family val="2"/>
      </rPr>
      <t>j</t>
    </r>
    <r>
      <rPr>
        <sz val="11"/>
        <rFont val="Arial"/>
        <family val="2"/>
      </rPr>
      <t xml:space="preserve"> in the project area in year </t>
    </r>
    <r>
      <rPr>
        <i/>
        <sz val="11"/>
        <rFont val="Arial"/>
        <family val="2"/>
      </rPr>
      <t>y</t>
    </r>
    <phoneticPr fontId="9"/>
  </si>
  <si>
    <r>
      <t>ca</t>
    </r>
    <r>
      <rPr>
        <vertAlign val="subscript"/>
        <sz val="11"/>
        <rFont val="Arial"/>
        <family val="2"/>
      </rPr>
      <t>d pj ij y</t>
    </r>
    <phoneticPr fontId="9"/>
  </si>
  <si>
    <r>
      <t xml:space="preserve">(Option 2) Area of land converted from land use category </t>
    </r>
    <r>
      <rPr>
        <i/>
        <sz val="11"/>
        <rFont val="Arial"/>
        <family val="2"/>
      </rPr>
      <t>i</t>
    </r>
    <r>
      <rPr>
        <sz val="11"/>
        <rFont val="Arial"/>
        <family val="2"/>
      </rPr>
      <t xml:space="preserve"> to </t>
    </r>
    <r>
      <rPr>
        <i/>
        <sz val="11"/>
        <rFont val="Arial"/>
        <family val="2"/>
      </rPr>
      <t>j</t>
    </r>
    <r>
      <rPr>
        <sz val="11"/>
        <rFont val="Arial"/>
        <family val="2"/>
      </rPr>
      <t xml:space="preserve"> in the displacement belt in year </t>
    </r>
    <r>
      <rPr>
        <i/>
        <sz val="11"/>
        <rFont val="Arial"/>
        <family val="2"/>
      </rPr>
      <t>y</t>
    </r>
    <phoneticPr fontId="9"/>
  </si>
  <si>
    <r>
      <t>FC</t>
    </r>
    <r>
      <rPr>
        <vertAlign val="subscript"/>
        <sz val="11"/>
        <rFont val="Arial"/>
        <family val="2"/>
      </rPr>
      <t>f y</t>
    </r>
    <phoneticPr fontId="9"/>
  </si>
  <si>
    <r>
      <t xml:space="preserve">(Direct method) Quantity of fuel type </t>
    </r>
    <r>
      <rPr>
        <i/>
        <sz val="11"/>
        <rFont val="Arial"/>
        <family val="2"/>
      </rPr>
      <t>f</t>
    </r>
    <r>
      <rPr>
        <sz val="11"/>
        <rFont val="Arial"/>
        <family val="2"/>
      </rPr>
      <t xml:space="preserve"> consumed in year </t>
    </r>
    <r>
      <rPr>
        <i/>
        <sz val="11"/>
        <rFont val="Arial"/>
        <family val="2"/>
      </rPr>
      <t>y</t>
    </r>
    <phoneticPr fontId="9"/>
  </si>
  <si>
    <r>
      <t>NVE</t>
    </r>
    <r>
      <rPr>
        <vertAlign val="subscript"/>
        <sz val="11"/>
        <rFont val="Arial"/>
        <family val="2"/>
      </rPr>
      <t>j f y</t>
    </r>
    <phoneticPr fontId="9"/>
  </si>
  <si>
    <r>
      <t xml:space="preserve">(Indirect method) Number of vehicle or equipment type </t>
    </r>
    <r>
      <rPr>
        <i/>
        <sz val="11"/>
        <rFont val="Arial"/>
        <family val="2"/>
      </rPr>
      <t>j</t>
    </r>
    <r>
      <rPr>
        <sz val="11"/>
        <rFont val="Arial"/>
        <family val="2"/>
      </rPr>
      <t xml:space="preserve"> using fuel type </t>
    </r>
    <r>
      <rPr>
        <i/>
        <sz val="11"/>
        <rFont val="Arial"/>
        <family val="2"/>
      </rPr>
      <t>f</t>
    </r>
    <r>
      <rPr>
        <sz val="11"/>
        <rFont val="Arial"/>
        <family val="2"/>
      </rPr>
      <t xml:space="preserve"> in year </t>
    </r>
    <r>
      <rPr>
        <i/>
        <sz val="11"/>
        <rFont val="Arial"/>
        <family val="2"/>
      </rPr>
      <t>y</t>
    </r>
    <phoneticPr fontId="9"/>
  </si>
  <si>
    <r>
      <t xml:space="preserve">Record number of vehicle or equipment type </t>
    </r>
    <r>
      <rPr>
        <i/>
        <sz val="11"/>
        <rFont val="Arial"/>
        <family val="2"/>
      </rPr>
      <t>j</t>
    </r>
    <r>
      <rPr>
        <sz val="11"/>
        <rFont val="Arial"/>
        <family val="2"/>
      </rPr>
      <t xml:space="preserve"> used for the project activities</t>
    </r>
    <phoneticPr fontId="9"/>
  </si>
  <si>
    <r>
      <t>TDU</t>
    </r>
    <r>
      <rPr>
        <vertAlign val="subscript"/>
        <sz val="11"/>
        <rFont val="Arial"/>
        <family val="2"/>
      </rPr>
      <t>j y</t>
    </r>
    <phoneticPr fontId="9"/>
  </si>
  <si>
    <r>
      <t xml:space="preserve">(Indirect method) Total travel distance for vehicle type </t>
    </r>
    <r>
      <rPr>
        <i/>
        <sz val="11"/>
        <rFont val="Arial"/>
        <family val="2"/>
      </rPr>
      <t xml:space="preserve">j </t>
    </r>
    <r>
      <rPr>
        <sz val="11"/>
        <rFont val="Arial"/>
        <family val="2"/>
      </rPr>
      <t xml:space="preserve">or use hours for equipment type </t>
    </r>
    <r>
      <rPr>
        <i/>
        <sz val="11"/>
        <rFont val="Arial"/>
        <family val="2"/>
      </rPr>
      <t>j</t>
    </r>
    <r>
      <rPr>
        <sz val="11"/>
        <rFont val="Arial"/>
        <family val="2"/>
      </rPr>
      <t xml:space="preserve"> using fuel type </t>
    </r>
    <r>
      <rPr>
        <i/>
        <sz val="11"/>
        <rFont val="Arial"/>
        <family val="2"/>
      </rPr>
      <t>f</t>
    </r>
    <r>
      <rPr>
        <sz val="11"/>
        <rFont val="Arial"/>
        <family val="2"/>
      </rPr>
      <t xml:space="preserve"> in year </t>
    </r>
    <r>
      <rPr>
        <i/>
        <sz val="11"/>
        <rFont val="Arial"/>
        <family val="2"/>
      </rPr>
      <t>y</t>
    </r>
    <phoneticPr fontId="9"/>
  </si>
  <si>
    <r>
      <t>SEC</t>
    </r>
    <r>
      <rPr>
        <vertAlign val="subscript"/>
        <sz val="11"/>
        <rFont val="Arial"/>
        <family val="2"/>
      </rPr>
      <t>j f</t>
    </r>
    <phoneticPr fontId="9"/>
  </si>
  <si>
    <r>
      <t xml:space="preserve">Average specific energy consumption of vehicle or equipment type </t>
    </r>
    <r>
      <rPr>
        <i/>
        <sz val="11"/>
        <rFont val="Arial"/>
        <family val="2"/>
      </rPr>
      <t>j</t>
    </r>
    <r>
      <rPr>
        <sz val="11"/>
        <rFont val="Arial"/>
        <family val="2"/>
      </rPr>
      <t xml:space="preserve"> for fuel type </t>
    </r>
    <r>
      <rPr>
        <i/>
        <sz val="11"/>
        <rFont val="Arial"/>
        <family val="2"/>
      </rPr>
      <t>f</t>
    </r>
    <phoneticPr fontId="9"/>
  </si>
  <si>
    <r>
      <t>kg km</t>
    </r>
    <r>
      <rPr>
        <vertAlign val="superscript"/>
        <sz val="11"/>
        <rFont val="Arial"/>
        <family val="2"/>
      </rPr>
      <t>-1</t>
    </r>
    <r>
      <rPr>
        <sz val="11"/>
        <rFont val="Arial"/>
        <family val="2"/>
      </rPr>
      <t xml:space="preserve"> or hour</t>
    </r>
    <r>
      <rPr>
        <vertAlign val="superscript"/>
        <sz val="11"/>
        <rFont val="Arial"/>
        <family val="2"/>
      </rPr>
      <t>-1</t>
    </r>
    <phoneticPr fontId="9"/>
  </si>
  <si>
    <r>
      <t>M</t>
    </r>
    <r>
      <rPr>
        <vertAlign val="subscript"/>
        <sz val="11"/>
        <rFont val="Arial"/>
        <family val="2"/>
      </rPr>
      <t>SN c y</t>
    </r>
    <phoneticPr fontId="9"/>
  </si>
  <si>
    <r>
      <t>M</t>
    </r>
    <r>
      <rPr>
        <vertAlign val="subscript"/>
        <sz val="11"/>
        <rFont val="Arial"/>
        <family val="2"/>
      </rPr>
      <t>ON c y</t>
    </r>
    <phoneticPr fontId="9"/>
  </si>
  <si>
    <r>
      <t>NC</t>
    </r>
    <r>
      <rPr>
        <vertAlign val="subscript"/>
        <sz val="11"/>
        <rFont val="Arial"/>
        <family val="2"/>
      </rPr>
      <t>SN c</t>
    </r>
    <phoneticPr fontId="9"/>
  </si>
  <si>
    <r>
      <t xml:space="preserve">Nitrogen content of synthetic fertilizer applied in cropland type </t>
    </r>
    <r>
      <rPr>
        <i/>
        <sz val="11"/>
        <rFont val="Arial"/>
        <family val="2"/>
      </rPr>
      <t>c</t>
    </r>
    <phoneticPr fontId="9"/>
  </si>
  <si>
    <r>
      <t>tN (t fertilizer)</t>
    </r>
    <r>
      <rPr>
        <vertAlign val="superscript"/>
        <sz val="11"/>
        <rFont val="Arial"/>
        <family val="2"/>
      </rPr>
      <t>-1</t>
    </r>
    <phoneticPr fontId="9"/>
  </si>
  <si>
    <r>
      <t>NC</t>
    </r>
    <r>
      <rPr>
        <vertAlign val="subscript"/>
        <sz val="11"/>
        <rFont val="Arial"/>
        <family val="2"/>
      </rPr>
      <t>ON c</t>
    </r>
    <phoneticPr fontId="9"/>
  </si>
  <si>
    <r>
      <t xml:space="preserve">Nitrogen content of organic fertilizer applied in cropland type </t>
    </r>
    <r>
      <rPr>
        <i/>
        <sz val="11"/>
        <rFont val="Arial"/>
        <family val="2"/>
      </rPr>
      <t>c</t>
    </r>
    <phoneticPr fontId="9"/>
  </si>
  <si>
    <r>
      <t>Crop</t>
    </r>
    <r>
      <rPr>
        <vertAlign val="subscript"/>
        <sz val="11"/>
        <rFont val="Arial"/>
        <family val="2"/>
      </rPr>
      <t>c T y</t>
    </r>
    <phoneticPr fontId="9"/>
  </si>
  <si>
    <r>
      <t>t d.m. ha</t>
    </r>
    <r>
      <rPr>
        <vertAlign val="superscript"/>
        <sz val="11"/>
        <rFont val="Arial"/>
        <family val="2"/>
      </rPr>
      <t>-1</t>
    </r>
    <phoneticPr fontId="9"/>
  </si>
  <si>
    <t>Published data or Project management record</t>
    <phoneticPr fontId="9"/>
  </si>
  <si>
    <r>
      <t>Select 10% of farmers who introduce N-fixing crops under the project, measure dry yield for N-fixing crop, and calculate average t d.m ha</t>
    </r>
    <r>
      <rPr>
        <vertAlign val="superscript"/>
        <sz val="11"/>
        <rFont val="Arial"/>
        <family val="2"/>
      </rPr>
      <t>-1</t>
    </r>
    <r>
      <rPr>
        <sz val="11"/>
        <rFont val="Arial"/>
        <family val="2"/>
      </rPr>
      <t xml:space="preserve">. Alternatively published average dry yield data for the N-fixing crop can be used. </t>
    </r>
    <phoneticPr fontId="9"/>
  </si>
  <si>
    <r>
      <t>Area</t>
    </r>
    <r>
      <rPr>
        <vertAlign val="subscript"/>
        <sz val="11"/>
        <rFont val="Arial"/>
        <family val="2"/>
      </rPr>
      <t>c T y</t>
    </r>
    <phoneticPr fontId="9"/>
  </si>
  <si>
    <r>
      <t>R</t>
    </r>
    <r>
      <rPr>
        <vertAlign val="subscript"/>
        <sz val="11"/>
        <rFont val="Arial"/>
        <family val="2"/>
      </rPr>
      <t>AG T</t>
    </r>
    <phoneticPr fontId="9"/>
  </si>
  <si>
    <r>
      <t xml:space="preserve">Ratio of above-ground residues to harvested yield for N-fixing crop </t>
    </r>
    <r>
      <rPr>
        <i/>
        <sz val="11"/>
        <rFont val="Arial"/>
        <family val="2"/>
      </rPr>
      <t>T</t>
    </r>
    <phoneticPr fontId="9"/>
  </si>
  <si>
    <r>
      <t>t d.m. (t d.m.)</t>
    </r>
    <r>
      <rPr>
        <vertAlign val="superscript"/>
        <sz val="11"/>
        <rFont val="Arial"/>
        <family val="2"/>
      </rPr>
      <t>-1</t>
    </r>
    <phoneticPr fontId="9"/>
  </si>
  <si>
    <r>
      <t>R</t>
    </r>
    <r>
      <rPr>
        <vertAlign val="subscript"/>
        <sz val="11"/>
        <rFont val="Arial"/>
        <family val="2"/>
      </rPr>
      <t>BG T</t>
    </r>
    <phoneticPr fontId="9"/>
  </si>
  <si>
    <r>
      <t xml:space="preserve">Ratio of below-ground residues to harvested yield for N-fixing crop </t>
    </r>
    <r>
      <rPr>
        <i/>
        <sz val="11"/>
        <rFont val="Arial"/>
        <family val="2"/>
      </rPr>
      <t>T</t>
    </r>
    <phoneticPr fontId="9"/>
  </si>
  <si>
    <r>
      <t>N</t>
    </r>
    <r>
      <rPr>
        <vertAlign val="subscript"/>
        <sz val="11"/>
        <rFont val="Arial"/>
        <family val="2"/>
      </rPr>
      <t>AG T</t>
    </r>
    <phoneticPr fontId="9"/>
  </si>
  <si>
    <r>
      <t xml:space="preserve">N content of above-ground residues for N-fixing crop </t>
    </r>
    <r>
      <rPr>
        <i/>
        <sz val="11"/>
        <rFont val="Arial"/>
        <family val="2"/>
      </rPr>
      <t>T</t>
    </r>
    <phoneticPr fontId="9"/>
  </si>
  <si>
    <r>
      <t>t N (t d.m.)</t>
    </r>
    <r>
      <rPr>
        <vertAlign val="superscript"/>
        <sz val="11"/>
        <rFont val="Arial"/>
        <family val="2"/>
      </rPr>
      <t>-1</t>
    </r>
    <phoneticPr fontId="9"/>
  </si>
  <si>
    <r>
      <t>N</t>
    </r>
    <r>
      <rPr>
        <vertAlign val="subscript"/>
        <sz val="11"/>
        <rFont val="Arial"/>
        <family val="2"/>
      </rPr>
      <t>BG T</t>
    </r>
    <phoneticPr fontId="9"/>
  </si>
  <si>
    <r>
      <t xml:space="preserve">N content of below-ground residues for N-fixing crop </t>
    </r>
    <r>
      <rPr>
        <i/>
        <sz val="11"/>
        <rFont val="Arial"/>
        <family val="2"/>
      </rPr>
      <t>T</t>
    </r>
    <phoneticPr fontId="9"/>
  </si>
  <si>
    <r>
      <t>Frac</t>
    </r>
    <r>
      <rPr>
        <vertAlign val="subscript"/>
        <sz val="11"/>
        <rFont val="Arial"/>
        <family val="2"/>
      </rPr>
      <t>Renew T</t>
    </r>
    <phoneticPr fontId="9"/>
  </si>
  <si>
    <r>
      <t xml:space="preserve">Fraction of total area under N-fixing crop </t>
    </r>
    <r>
      <rPr>
        <i/>
        <sz val="11"/>
        <rFont val="Arial"/>
        <family val="2"/>
      </rPr>
      <t>T</t>
    </r>
    <r>
      <rPr>
        <sz val="11"/>
        <rFont val="Arial"/>
        <family val="2"/>
      </rPr>
      <t xml:space="preserve"> that is renewed annually</t>
    </r>
    <phoneticPr fontId="9"/>
  </si>
  <si>
    <r>
      <t>M</t>
    </r>
    <r>
      <rPr>
        <vertAlign val="subscript"/>
        <sz val="11"/>
        <rFont val="Arial"/>
        <family val="2"/>
      </rPr>
      <t>limestone y</t>
    </r>
    <phoneticPr fontId="9"/>
  </si>
  <si>
    <r>
      <t>M</t>
    </r>
    <r>
      <rPr>
        <vertAlign val="subscript"/>
        <sz val="11"/>
        <rFont val="Arial"/>
        <family val="2"/>
      </rPr>
      <t>dolomite y</t>
    </r>
    <phoneticPr fontId="9"/>
  </si>
  <si>
    <r>
      <t>M</t>
    </r>
    <r>
      <rPr>
        <vertAlign val="subscript"/>
        <sz val="11"/>
        <rFont val="Arial"/>
        <family val="2"/>
      </rPr>
      <t>urea y</t>
    </r>
    <phoneticPr fontId="9"/>
  </si>
  <si>
    <r>
      <t xml:space="preserve">Area of forest class </t>
    </r>
    <r>
      <rPr>
        <i/>
        <sz val="11"/>
        <rFont val="Arial"/>
        <family val="2"/>
      </rPr>
      <t>i</t>
    </r>
    <r>
      <rPr>
        <sz val="11"/>
        <rFont val="Arial"/>
        <family val="2"/>
      </rPr>
      <t xml:space="preserve"> in the project area at the inception of the project</t>
    </r>
    <phoneticPr fontId="9"/>
  </si>
  <si>
    <r>
      <t xml:space="preserve">Area of forest class </t>
    </r>
    <r>
      <rPr>
        <i/>
        <sz val="11"/>
        <rFont val="Arial"/>
        <family val="2"/>
      </rPr>
      <t>i</t>
    </r>
    <r>
      <rPr>
        <sz val="11"/>
        <rFont val="Arial"/>
        <family val="2"/>
      </rPr>
      <t xml:space="preserve"> in the displacement belt at the inception of the project</t>
    </r>
    <phoneticPr fontId="9"/>
  </si>
  <si>
    <r>
      <t>P</t>
    </r>
    <r>
      <rPr>
        <vertAlign val="subscript"/>
        <sz val="11"/>
        <rFont val="Arial"/>
        <family val="2"/>
      </rPr>
      <t>E</t>
    </r>
    <phoneticPr fontId="9"/>
  </si>
  <si>
    <r>
      <t>P</t>
    </r>
    <r>
      <rPr>
        <vertAlign val="subscript"/>
        <sz val="11"/>
        <rFont val="Arial"/>
        <family val="2"/>
      </rPr>
      <t>SE</t>
    </r>
    <phoneticPr fontId="9"/>
  </si>
  <si>
    <r>
      <t>P</t>
    </r>
    <r>
      <rPr>
        <vertAlign val="subscript"/>
        <sz val="11"/>
        <rFont val="Arial"/>
        <family val="2"/>
      </rPr>
      <t>P</t>
    </r>
    <phoneticPr fontId="9"/>
  </si>
  <si>
    <r>
      <t>P</t>
    </r>
    <r>
      <rPr>
        <vertAlign val="subscript"/>
        <sz val="11"/>
        <rFont val="Arial"/>
        <family val="2"/>
      </rPr>
      <t>D</t>
    </r>
    <phoneticPr fontId="9"/>
  </si>
  <si>
    <r>
      <t>P</t>
    </r>
    <r>
      <rPr>
        <vertAlign val="subscript"/>
        <sz val="11"/>
        <rFont val="Arial"/>
        <family val="2"/>
      </rPr>
      <t>B</t>
    </r>
    <phoneticPr fontId="9"/>
  </si>
  <si>
    <r>
      <t>P</t>
    </r>
    <r>
      <rPr>
        <vertAlign val="subscript"/>
        <sz val="11"/>
        <rFont val="Arial"/>
        <family val="2"/>
      </rPr>
      <t>M</t>
    </r>
    <phoneticPr fontId="9"/>
  </si>
  <si>
    <t>Annual transition probability from Mangrove (M) to non-forest within the reference area</t>
    <phoneticPr fontId="9"/>
  </si>
  <si>
    <r>
      <t>P</t>
    </r>
    <r>
      <rPr>
        <vertAlign val="subscript"/>
        <sz val="11"/>
        <rFont val="Arial"/>
        <family val="2"/>
      </rPr>
      <t>MR</t>
    </r>
    <phoneticPr fontId="9"/>
  </si>
  <si>
    <r>
      <t>P</t>
    </r>
    <r>
      <rPr>
        <vertAlign val="subscript"/>
        <sz val="11"/>
        <rFont val="Arial"/>
        <family val="2"/>
      </rPr>
      <t>FF</t>
    </r>
    <phoneticPr fontId="9"/>
  </si>
  <si>
    <r>
      <t>P</t>
    </r>
    <r>
      <rPr>
        <vertAlign val="subscript"/>
        <sz val="11"/>
        <rFont val="Arial"/>
        <family val="2"/>
      </rPr>
      <t>FR</t>
    </r>
    <phoneticPr fontId="9"/>
  </si>
  <si>
    <r>
      <t>P</t>
    </r>
    <r>
      <rPr>
        <vertAlign val="subscript"/>
        <sz val="11"/>
        <rFont val="Arial"/>
        <family val="2"/>
      </rPr>
      <t>TP</t>
    </r>
    <phoneticPr fontId="9"/>
  </si>
  <si>
    <r>
      <t>P</t>
    </r>
    <r>
      <rPr>
        <vertAlign val="subscript"/>
        <sz val="11"/>
        <rFont val="Arial"/>
        <family val="2"/>
      </rPr>
      <t>PP</t>
    </r>
    <phoneticPr fontId="9"/>
  </si>
  <si>
    <r>
      <t>P</t>
    </r>
    <r>
      <rPr>
        <vertAlign val="subscript"/>
        <sz val="11"/>
        <rFont val="Arial"/>
        <family val="2"/>
      </rPr>
      <t>d E</t>
    </r>
    <phoneticPr fontId="9"/>
  </si>
  <si>
    <r>
      <t>P</t>
    </r>
    <r>
      <rPr>
        <vertAlign val="subscript"/>
        <sz val="11"/>
        <rFont val="Arial"/>
        <family val="2"/>
      </rPr>
      <t>d SE</t>
    </r>
    <phoneticPr fontId="9"/>
  </si>
  <si>
    <r>
      <t>P</t>
    </r>
    <r>
      <rPr>
        <vertAlign val="subscript"/>
        <sz val="11"/>
        <rFont val="Arial"/>
        <family val="2"/>
      </rPr>
      <t>d P</t>
    </r>
    <phoneticPr fontId="9"/>
  </si>
  <si>
    <r>
      <t>P</t>
    </r>
    <r>
      <rPr>
        <vertAlign val="subscript"/>
        <sz val="11"/>
        <rFont val="Arial"/>
        <family val="2"/>
      </rPr>
      <t>d D</t>
    </r>
    <phoneticPr fontId="9"/>
  </si>
  <si>
    <r>
      <t>P</t>
    </r>
    <r>
      <rPr>
        <vertAlign val="subscript"/>
        <sz val="11"/>
        <rFont val="Arial"/>
        <family val="2"/>
      </rPr>
      <t>d B</t>
    </r>
    <phoneticPr fontId="9"/>
  </si>
  <si>
    <r>
      <t>P</t>
    </r>
    <r>
      <rPr>
        <vertAlign val="subscript"/>
        <sz val="11"/>
        <rFont val="Arial"/>
        <family val="2"/>
      </rPr>
      <t>d M</t>
    </r>
    <phoneticPr fontId="9"/>
  </si>
  <si>
    <t>Annual transition probability from Mangrove (M) to non-forest within the displacement belt</t>
    <phoneticPr fontId="9"/>
  </si>
  <si>
    <r>
      <t>P</t>
    </r>
    <r>
      <rPr>
        <vertAlign val="subscript"/>
        <sz val="11"/>
        <rFont val="Arial"/>
        <family val="2"/>
      </rPr>
      <t>d MR</t>
    </r>
    <phoneticPr fontId="9"/>
  </si>
  <si>
    <r>
      <t>P</t>
    </r>
    <r>
      <rPr>
        <vertAlign val="subscript"/>
        <sz val="11"/>
        <rFont val="Arial"/>
        <family val="2"/>
      </rPr>
      <t>d FF</t>
    </r>
    <phoneticPr fontId="9"/>
  </si>
  <si>
    <r>
      <t>P</t>
    </r>
    <r>
      <rPr>
        <vertAlign val="subscript"/>
        <sz val="11"/>
        <rFont val="Arial"/>
        <family val="2"/>
      </rPr>
      <t>d FR</t>
    </r>
    <phoneticPr fontId="9"/>
  </si>
  <si>
    <r>
      <t>P</t>
    </r>
    <r>
      <rPr>
        <vertAlign val="subscript"/>
        <sz val="11"/>
        <rFont val="Arial"/>
        <family val="2"/>
      </rPr>
      <t>d TP</t>
    </r>
    <phoneticPr fontId="9"/>
  </si>
  <si>
    <r>
      <t>P</t>
    </r>
    <r>
      <rPr>
        <vertAlign val="subscript"/>
        <sz val="11"/>
        <rFont val="Arial"/>
        <family val="2"/>
      </rPr>
      <t>d PP</t>
    </r>
    <phoneticPr fontId="9"/>
  </si>
  <si>
    <r>
      <t>EF</t>
    </r>
    <r>
      <rPr>
        <vertAlign val="subscript"/>
        <sz val="11"/>
        <rFont val="Arial"/>
        <family val="2"/>
      </rPr>
      <t>E</t>
    </r>
    <phoneticPr fontId="9"/>
  </si>
  <si>
    <t xml:space="preserve">Emission factor applicable for Evergreen forest (E) </t>
    <phoneticPr fontId="9"/>
  </si>
  <si>
    <r>
      <t>EF</t>
    </r>
    <r>
      <rPr>
        <vertAlign val="subscript"/>
        <sz val="11"/>
        <rFont val="Arial"/>
        <family val="2"/>
      </rPr>
      <t>SE</t>
    </r>
    <phoneticPr fontId="9"/>
  </si>
  <si>
    <t>Emission factor applicable for Semi-evergreen forest (SE)</t>
    <phoneticPr fontId="9"/>
  </si>
  <si>
    <r>
      <t>EF</t>
    </r>
    <r>
      <rPr>
        <vertAlign val="subscript"/>
        <sz val="11"/>
        <rFont val="Arial"/>
        <family val="2"/>
      </rPr>
      <t>P</t>
    </r>
    <phoneticPr fontId="9"/>
  </si>
  <si>
    <t>Emission factor applicable for Pine forest (P)</t>
    <phoneticPr fontId="9"/>
  </si>
  <si>
    <r>
      <t>EF</t>
    </r>
    <r>
      <rPr>
        <vertAlign val="subscript"/>
        <sz val="11"/>
        <rFont val="Arial"/>
        <family val="2"/>
      </rPr>
      <t>D</t>
    </r>
    <phoneticPr fontId="9"/>
  </si>
  <si>
    <t xml:space="preserve">Emission factor applicable for Deciduous forest (D) </t>
    <phoneticPr fontId="9"/>
  </si>
  <si>
    <r>
      <t>EF</t>
    </r>
    <r>
      <rPr>
        <vertAlign val="subscript"/>
        <sz val="11"/>
        <rFont val="Arial"/>
        <family val="2"/>
      </rPr>
      <t>B</t>
    </r>
    <phoneticPr fontId="9"/>
  </si>
  <si>
    <t>Emission factor applicable for Bamboo (B)</t>
    <phoneticPr fontId="9"/>
  </si>
  <si>
    <r>
      <t>EF</t>
    </r>
    <r>
      <rPr>
        <vertAlign val="subscript"/>
        <sz val="11"/>
        <rFont val="Arial"/>
        <family val="2"/>
      </rPr>
      <t>M</t>
    </r>
    <phoneticPr fontId="9"/>
  </si>
  <si>
    <t>Emission factor applicable for Mangrove (M)</t>
    <phoneticPr fontId="9"/>
  </si>
  <si>
    <r>
      <t>EF</t>
    </r>
    <r>
      <rPr>
        <vertAlign val="subscript"/>
        <sz val="11"/>
        <rFont val="Arial"/>
        <family val="2"/>
      </rPr>
      <t>MR</t>
    </r>
    <phoneticPr fontId="9"/>
  </si>
  <si>
    <t>Emission factor applicable for Rear Mangrove (MR)</t>
    <phoneticPr fontId="9"/>
  </si>
  <si>
    <r>
      <t>EF</t>
    </r>
    <r>
      <rPr>
        <vertAlign val="subscript"/>
        <sz val="11"/>
        <rFont val="Arial"/>
        <family val="2"/>
      </rPr>
      <t>FF</t>
    </r>
    <phoneticPr fontId="9"/>
  </si>
  <si>
    <t xml:space="preserve">Emission factor applicable for Flooded forest (FF) </t>
    <phoneticPr fontId="9"/>
  </si>
  <si>
    <r>
      <t>EF</t>
    </r>
    <r>
      <rPr>
        <vertAlign val="subscript"/>
        <sz val="11"/>
        <rFont val="Arial"/>
        <family val="2"/>
      </rPr>
      <t>FR</t>
    </r>
    <phoneticPr fontId="9"/>
  </si>
  <si>
    <t xml:space="preserve">Emission factor applicable for Forest regrowth (FR) </t>
    <phoneticPr fontId="9"/>
  </si>
  <si>
    <r>
      <t>EF</t>
    </r>
    <r>
      <rPr>
        <vertAlign val="subscript"/>
        <sz val="11"/>
        <rFont val="Arial"/>
        <family val="2"/>
      </rPr>
      <t>TP</t>
    </r>
    <phoneticPr fontId="9"/>
  </si>
  <si>
    <t xml:space="preserve">Emission factor applicable for Tree plantation (TP) </t>
    <phoneticPr fontId="9"/>
  </si>
  <si>
    <r>
      <t>EF</t>
    </r>
    <r>
      <rPr>
        <vertAlign val="subscript"/>
        <sz val="11"/>
        <rFont val="Arial"/>
        <family val="2"/>
      </rPr>
      <t>PP</t>
    </r>
    <phoneticPr fontId="9"/>
  </si>
  <si>
    <t xml:space="preserve">Emission factor applicable for Pine plantation (PP) </t>
    <phoneticPr fontId="9"/>
  </si>
  <si>
    <r>
      <t>GJ kg</t>
    </r>
    <r>
      <rPr>
        <vertAlign val="superscript"/>
        <sz val="11"/>
        <rFont val="Arial"/>
        <family val="2"/>
      </rPr>
      <t>-1</t>
    </r>
    <phoneticPr fontId="9"/>
  </si>
  <si>
    <r>
      <t>CA</t>
    </r>
    <r>
      <rPr>
        <vertAlign val="subscript"/>
        <sz val="11"/>
        <rFont val="Arial"/>
        <family val="2"/>
      </rPr>
      <t>pj i y</t>
    </r>
    <phoneticPr fontId="9"/>
  </si>
  <si>
    <r>
      <t xml:space="preserve">(Option 1) Area converted from forest class </t>
    </r>
    <r>
      <rPr>
        <i/>
        <sz val="11"/>
        <rFont val="Arial"/>
        <family val="2"/>
      </rPr>
      <t>i</t>
    </r>
    <r>
      <rPr>
        <sz val="11"/>
        <rFont val="Arial"/>
        <family val="2"/>
      </rPr>
      <t xml:space="preserve"> to non-forest in the project area in year </t>
    </r>
    <r>
      <rPr>
        <i/>
        <sz val="11"/>
        <rFont val="Arial"/>
        <family val="2"/>
      </rPr>
      <t>y</t>
    </r>
    <phoneticPr fontId="9"/>
  </si>
  <si>
    <r>
      <t>CA</t>
    </r>
    <r>
      <rPr>
        <vertAlign val="subscript"/>
        <sz val="11"/>
        <rFont val="Arial"/>
        <family val="2"/>
      </rPr>
      <t>d pj i y</t>
    </r>
    <phoneticPr fontId="9"/>
  </si>
  <si>
    <r>
      <t xml:space="preserve">(Option 1) Area converted from forest class </t>
    </r>
    <r>
      <rPr>
        <i/>
        <sz val="11"/>
        <rFont val="Arial"/>
        <family val="2"/>
      </rPr>
      <t>i</t>
    </r>
    <r>
      <rPr>
        <sz val="11"/>
        <rFont val="Arial"/>
        <family val="2"/>
      </rPr>
      <t xml:space="preserve"> to non-forest in the displacement belt in year </t>
    </r>
    <r>
      <rPr>
        <i/>
        <sz val="11"/>
        <rFont val="Arial"/>
        <family val="2"/>
      </rPr>
      <t>y</t>
    </r>
    <phoneticPr fontId="9"/>
  </si>
  <si>
    <r>
      <t>TDU</t>
    </r>
    <r>
      <rPr>
        <vertAlign val="subscript"/>
        <sz val="11"/>
        <rFont val="Arial"/>
        <family val="2"/>
      </rPr>
      <t>j f y</t>
    </r>
    <phoneticPr fontId="9"/>
  </si>
  <si>
    <r>
      <t>A</t>
    </r>
    <r>
      <rPr>
        <vertAlign val="subscript"/>
        <sz val="11"/>
        <rFont val="Arial"/>
        <family val="2"/>
      </rPr>
      <t>i,y</t>
    </r>
    <phoneticPr fontId="9"/>
  </si>
  <si>
    <r>
      <t>ΔCS</t>
    </r>
    <r>
      <rPr>
        <vertAlign val="subscript"/>
        <sz val="11"/>
        <rFont val="Arial"/>
        <family val="2"/>
      </rPr>
      <t>ref y</t>
    </r>
    <phoneticPr fontId="9"/>
  </si>
  <si>
    <r>
      <t>RL</t>
    </r>
    <r>
      <rPr>
        <sz val="11"/>
        <rFont val="ＭＳ Ｐゴシック"/>
        <family val="3"/>
        <charset val="128"/>
      </rPr>
      <t>ｙ</t>
    </r>
    <phoneticPr fontId="9"/>
  </si>
  <si>
    <r>
      <t xml:space="preserve">Area of forest class </t>
    </r>
    <r>
      <rPr>
        <i/>
        <sz val="11"/>
        <rFont val="Arial"/>
        <family val="2"/>
      </rPr>
      <t>i</t>
    </r>
    <r>
      <rPr>
        <sz val="11"/>
        <rFont val="Arial"/>
        <family val="2"/>
      </rPr>
      <t xml:space="preserve"> in the project area in year </t>
    </r>
    <r>
      <rPr>
        <i/>
        <sz val="11"/>
        <rFont val="Arial"/>
        <family val="2"/>
      </rPr>
      <t>y</t>
    </r>
    <phoneticPr fontId="9"/>
  </si>
  <si>
    <r>
      <t xml:space="preserve">Projected carbon stock change in the project area in year </t>
    </r>
    <r>
      <rPr>
        <i/>
        <sz val="11"/>
        <rFont val="Arial"/>
        <family val="2"/>
      </rPr>
      <t>y</t>
    </r>
    <phoneticPr fontId="9"/>
  </si>
  <si>
    <r>
      <t xml:space="preserve">Project reference level in year </t>
    </r>
    <r>
      <rPr>
        <i/>
        <sz val="11"/>
        <rFont val="Arial"/>
        <family val="2"/>
      </rPr>
      <t>y</t>
    </r>
    <phoneticPr fontId="9"/>
  </si>
  <si>
    <r>
      <t>tCO</t>
    </r>
    <r>
      <rPr>
        <vertAlign val="subscript"/>
        <sz val="11"/>
        <rFont val="Arial"/>
        <family val="2"/>
      </rPr>
      <t>2</t>
    </r>
    <r>
      <rPr>
        <sz val="11"/>
        <rFont val="Arial"/>
        <family val="2"/>
      </rPr>
      <t xml:space="preserve"> y</t>
    </r>
    <r>
      <rPr>
        <vertAlign val="superscript"/>
        <sz val="11"/>
        <rFont val="Arial"/>
        <family val="2"/>
      </rPr>
      <t>-1</t>
    </r>
    <phoneticPr fontId="9"/>
  </si>
  <si>
    <r>
      <t>PE</t>
    </r>
    <r>
      <rPr>
        <vertAlign val="subscript"/>
        <sz val="11"/>
        <rFont val="Arial"/>
        <family val="2"/>
      </rPr>
      <t>y</t>
    </r>
    <phoneticPr fontId="9"/>
  </si>
  <si>
    <r>
      <t xml:space="preserve">Project net emission in year </t>
    </r>
    <r>
      <rPr>
        <i/>
        <sz val="11"/>
        <rFont val="Arial"/>
        <family val="2"/>
      </rPr>
      <t>y</t>
    </r>
    <phoneticPr fontId="9"/>
  </si>
  <si>
    <r>
      <t>tCO</t>
    </r>
    <r>
      <rPr>
        <vertAlign val="subscript"/>
        <sz val="11"/>
        <rFont val="Arial"/>
        <family val="2"/>
      </rPr>
      <t>2</t>
    </r>
    <phoneticPr fontId="9"/>
  </si>
  <si>
    <r>
      <t>A</t>
    </r>
    <r>
      <rPr>
        <vertAlign val="subscript"/>
        <sz val="11"/>
        <rFont val="Arial"/>
        <family val="2"/>
      </rPr>
      <t>d i y</t>
    </r>
    <phoneticPr fontId="9"/>
  </si>
  <si>
    <r>
      <t>ΔCS</t>
    </r>
    <r>
      <rPr>
        <vertAlign val="subscript"/>
        <sz val="11"/>
        <rFont val="Arial"/>
        <family val="2"/>
      </rPr>
      <t>d y</t>
    </r>
    <phoneticPr fontId="9"/>
  </si>
  <si>
    <r>
      <t>ΔCS</t>
    </r>
    <r>
      <rPr>
        <vertAlign val="subscript"/>
        <sz val="11"/>
        <rFont val="Arial"/>
        <family val="2"/>
      </rPr>
      <t>d pj y</t>
    </r>
    <phoneticPr fontId="9"/>
  </si>
  <si>
    <r>
      <t xml:space="preserve">Area of forest class </t>
    </r>
    <r>
      <rPr>
        <i/>
        <sz val="11"/>
        <rFont val="Arial"/>
        <family val="2"/>
      </rPr>
      <t>i</t>
    </r>
    <r>
      <rPr>
        <sz val="11"/>
        <rFont val="Arial"/>
        <family val="2"/>
      </rPr>
      <t xml:space="preserve"> in the displacement belt in year </t>
    </r>
    <r>
      <rPr>
        <i/>
        <sz val="11"/>
        <rFont val="Arial"/>
        <family val="2"/>
      </rPr>
      <t>y</t>
    </r>
    <phoneticPr fontId="9"/>
  </si>
  <si>
    <r>
      <t xml:space="preserve">Projected carbon stock change in the displacement belt in year </t>
    </r>
    <r>
      <rPr>
        <i/>
        <sz val="11"/>
        <rFont val="Arial"/>
        <family val="2"/>
      </rPr>
      <t>y</t>
    </r>
    <phoneticPr fontId="9"/>
  </si>
  <si>
    <r>
      <t xml:space="preserve">Area converted from forest class </t>
    </r>
    <r>
      <rPr>
        <i/>
        <sz val="11"/>
        <rFont val="Arial"/>
        <family val="2"/>
      </rPr>
      <t>i</t>
    </r>
    <r>
      <rPr>
        <sz val="11"/>
        <rFont val="Arial"/>
        <family val="2"/>
      </rPr>
      <t xml:space="preserve"> to non-forest in the displacement belt in year </t>
    </r>
    <r>
      <rPr>
        <i/>
        <sz val="11"/>
        <rFont val="Arial"/>
        <family val="2"/>
      </rPr>
      <t>y</t>
    </r>
    <phoneticPr fontId="9"/>
  </si>
  <si>
    <r>
      <t>DR</t>
    </r>
    <r>
      <rPr>
        <vertAlign val="subscript"/>
        <sz val="11"/>
        <rFont val="Arial"/>
        <family val="2"/>
      </rPr>
      <t>y</t>
    </r>
    <phoneticPr fontId="9"/>
  </si>
  <si>
    <r>
      <t>DP</t>
    </r>
    <r>
      <rPr>
        <vertAlign val="subscript"/>
        <sz val="11"/>
        <rFont val="Arial"/>
        <family val="2"/>
      </rPr>
      <t>y</t>
    </r>
    <phoneticPr fontId="9"/>
  </si>
  <si>
    <r>
      <t>DE</t>
    </r>
    <r>
      <rPr>
        <vertAlign val="subscript"/>
        <sz val="11"/>
        <rFont val="Arial"/>
        <family val="2"/>
      </rPr>
      <t>y</t>
    </r>
    <phoneticPr fontId="9"/>
  </si>
  <si>
    <r>
      <t xml:space="preserve">Reference emissions from the displacement belt in year </t>
    </r>
    <r>
      <rPr>
        <i/>
        <sz val="11"/>
        <rFont val="Arial"/>
        <family val="2"/>
      </rPr>
      <t>y</t>
    </r>
    <phoneticPr fontId="9"/>
  </si>
  <si>
    <r>
      <t xml:space="preserve">Project emissions </t>
    </r>
    <r>
      <rPr>
        <strike/>
        <sz val="11"/>
        <rFont val="Arial"/>
        <family val="2"/>
      </rPr>
      <t xml:space="preserve"> </t>
    </r>
    <r>
      <rPr>
        <sz val="11"/>
        <rFont val="Arial"/>
        <family val="2"/>
      </rPr>
      <t xml:space="preserve">from the displacement belt in year </t>
    </r>
    <r>
      <rPr>
        <i/>
        <sz val="11"/>
        <rFont val="Arial"/>
        <family val="2"/>
      </rPr>
      <t>y</t>
    </r>
    <phoneticPr fontId="9"/>
  </si>
  <si>
    <r>
      <t xml:space="preserve">Displaced emissions to the displacement belt in year </t>
    </r>
    <r>
      <rPr>
        <i/>
        <sz val="11"/>
        <rFont val="Arial"/>
        <family val="2"/>
      </rPr>
      <t>y</t>
    </r>
    <phoneticPr fontId="9"/>
  </si>
  <si>
    <r>
      <t>F</t>
    </r>
    <r>
      <rPr>
        <vertAlign val="subscript"/>
        <sz val="11"/>
        <rFont val="Arial"/>
        <family val="2"/>
      </rPr>
      <t>SN c y</t>
    </r>
    <phoneticPr fontId="9"/>
  </si>
  <si>
    <r>
      <t>F</t>
    </r>
    <r>
      <rPr>
        <vertAlign val="subscript"/>
        <sz val="11"/>
        <rFont val="Arial"/>
        <family val="2"/>
      </rPr>
      <t>ON c y</t>
    </r>
    <phoneticPr fontId="9"/>
  </si>
  <si>
    <r>
      <t>F</t>
    </r>
    <r>
      <rPr>
        <vertAlign val="subscript"/>
        <sz val="11"/>
        <rFont val="Arial"/>
        <family val="2"/>
      </rPr>
      <t>CR c y</t>
    </r>
    <phoneticPr fontId="9"/>
  </si>
  <si>
    <r>
      <t>E</t>
    </r>
    <r>
      <rPr>
        <vertAlign val="subscript"/>
        <sz val="11"/>
        <rFont val="Arial"/>
        <family val="2"/>
      </rPr>
      <t>direct-N y</t>
    </r>
    <phoneticPr fontId="9"/>
  </si>
  <si>
    <r>
      <t>E</t>
    </r>
    <r>
      <rPr>
        <vertAlign val="subscript"/>
        <sz val="11"/>
        <rFont val="Arial"/>
        <family val="2"/>
      </rPr>
      <t>indirect-N y</t>
    </r>
    <phoneticPr fontId="9"/>
  </si>
  <si>
    <r>
      <t>E</t>
    </r>
    <r>
      <rPr>
        <vertAlign val="subscript"/>
        <sz val="11"/>
        <rFont val="Arial"/>
        <family val="2"/>
      </rPr>
      <t>liming y</t>
    </r>
    <phoneticPr fontId="9"/>
  </si>
  <si>
    <r>
      <t>E</t>
    </r>
    <r>
      <rPr>
        <vertAlign val="subscript"/>
        <sz val="11"/>
        <rFont val="Arial"/>
        <family val="2"/>
      </rPr>
      <t>urea y</t>
    </r>
    <phoneticPr fontId="9"/>
  </si>
  <si>
    <r>
      <t>E</t>
    </r>
    <r>
      <rPr>
        <vertAlign val="subscript"/>
        <sz val="11"/>
        <rFont val="Arial"/>
        <family val="2"/>
      </rPr>
      <t>fertilizer y</t>
    </r>
    <phoneticPr fontId="9"/>
  </si>
  <si>
    <r>
      <t>Direct N</t>
    </r>
    <r>
      <rPr>
        <vertAlign val="subscript"/>
        <sz val="11"/>
        <rFont val="Arial"/>
        <family val="2"/>
      </rPr>
      <t>2</t>
    </r>
    <r>
      <rPr>
        <sz val="11"/>
        <rFont val="Arial"/>
        <family val="2"/>
      </rPr>
      <t xml:space="preserve">O emissions as a result of nitrogen application within the project area and the activity area for implementation of the project activities in year </t>
    </r>
    <r>
      <rPr>
        <i/>
        <sz val="11"/>
        <rFont val="Arial"/>
        <family val="2"/>
      </rPr>
      <t>y</t>
    </r>
    <phoneticPr fontId="9"/>
  </si>
  <si>
    <r>
      <t>Indirect N</t>
    </r>
    <r>
      <rPr>
        <vertAlign val="subscript"/>
        <sz val="11"/>
        <rFont val="Arial"/>
        <family val="2"/>
      </rPr>
      <t>2</t>
    </r>
    <r>
      <rPr>
        <sz val="11"/>
        <rFont val="Arial"/>
        <family val="2"/>
      </rPr>
      <t xml:space="preserve">O emissions as a result of nitrogen application within the project area and the activity area for implementation of the project activities in year </t>
    </r>
    <r>
      <rPr>
        <i/>
        <sz val="11"/>
        <rFont val="Arial"/>
        <family val="2"/>
      </rPr>
      <t>y</t>
    </r>
    <phoneticPr fontId="9"/>
  </si>
  <si>
    <r>
      <t>CO</t>
    </r>
    <r>
      <rPr>
        <vertAlign val="subscript"/>
        <sz val="11"/>
        <rFont val="Arial"/>
        <family val="2"/>
      </rPr>
      <t>2</t>
    </r>
    <r>
      <rPr>
        <sz val="11"/>
        <rFont val="Arial"/>
        <family val="2"/>
      </rPr>
      <t xml:space="preserve"> emissions as a result of adding liming materials within the project area and the activity area for implementation of the project activities in year </t>
    </r>
    <r>
      <rPr>
        <i/>
        <sz val="11"/>
        <rFont val="Arial"/>
        <family val="2"/>
      </rPr>
      <t>y</t>
    </r>
    <phoneticPr fontId="9"/>
  </si>
  <si>
    <r>
      <t>CO</t>
    </r>
    <r>
      <rPr>
        <vertAlign val="subscript"/>
        <sz val="11"/>
        <rFont val="Arial"/>
        <family val="2"/>
      </rPr>
      <t>2</t>
    </r>
    <r>
      <rPr>
        <sz val="11"/>
        <rFont val="Arial"/>
        <family val="2"/>
      </rPr>
      <t xml:space="preserve"> emissions as a result of urea fertilization application within the project area and the activity area for implementation of the project activities in year </t>
    </r>
    <r>
      <rPr>
        <i/>
        <sz val="11"/>
        <rFont val="Arial"/>
        <family val="2"/>
      </rPr>
      <t>y</t>
    </r>
    <phoneticPr fontId="9"/>
  </si>
  <si>
    <r>
      <t xml:space="preserve">GHG emissions from fertilizer application within the project area and the activity area for implementation of the project activities in year </t>
    </r>
    <r>
      <rPr>
        <i/>
        <sz val="11"/>
        <rFont val="Arial"/>
        <family val="2"/>
      </rPr>
      <t>y</t>
    </r>
    <phoneticPr fontId="9"/>
  </si>
  <si>
    <r>
      <t>tCO</t>
    </r>
    <r>
      <rPr>
        <vertAlign val="subscript"/>
        <sz val="11"/>
        <rFont val="Arial"/>
        <family val="2"/>
      </rPr>
      <t>2</t>
    </r>
    <r>
      <rPr>
        <sz val="11"/>
        <rFont val="Arial"/>
        <family val="2"/>
      </rPr>
      <t>-eq</t>
    </r>
    <phoneticPr fontId="9"/>
  </si>
  <si>
    <r>
      <t xml:space="preserve">Cropland type </t>
    </r>
    <r>
      <rPr>
        <b/>
        <i/>
        <sz val="11"/>
        <color theme="0"/>
        <rFont val="Arial"/>
        <family val="2"/>
      </rPr>
      <t>c</t>
    </r>
    <r>
      <rPr>
        <b/>
        <sz val="11"/>
        <color theme="0"/>
        <rFont val="Arial"/>
        <family val="2"/>
      </rPr>
      <t xml:space="preserve"> / N-fixing crop </t>
    </r>
    <r>
      <rPr>
        <b/>
        <i/>
        <sz val="11"/>
        <color theme="0"/>
        <rFont val="Arial"/>
        <family val="2"/>
      </rPr>
      <t>T</t>
    </r>
    <phoneticPr fontId="9"/>
  </si>
  <si>
    <r>
      <t>E</t>
    </r>
    <r>
      <rPr>
        <vertAlign val="subscript"/>
        <sz val="11"/>
        <rFont val="Arial"/>
        <family val="2"/>
      </rPr>
      <t>fuel j f y</t>
    </r>
    <phoneticPr fontId="9"/>
  </si>
  <si>
    <r>
      <t>E</t>
    </r>
    <r>
      <rPr>
        <vertAlign val="subscript"/>
        <sz val="11"/>
        <rFont val="Arial"/>
        <family val="2"/>
      </rPr>
      <t xml:space="preserve">fuel y </t>
    </r>
    <r>
      <rPr>
        <sz val="11"/>
        <rFont val="Arial"/>
        <family val="2"/>
      </rPr>
      <t>(indirect)</t>
    </r>
    <phoneticPr fontId="9"/>
  </si>
  <si>
    <r>
      <t xml:space="preserve">Number of vehicle or equipment type </t>
    </r>
    <r>
      <rPr>
        <i/>
        <sz val="11"/>
        <rFont val="Arial"/>
        <family val="2"/>
      </rPr>
      <t xml:space="preserve">j </t>
    </r>
    <r>
      <rPr>
        <sz val="11"/>
        <rFont val="Arial"/>
        <family val="2"/>
      </rPr>
      <t xml:space="preserve">using fuel type </t>
    </r>
    <r>
      <rPr>
        <i/>
        <sz val="11"/>
        <rFont val="Arial"/>
        <family val="2"/>
      </rPr>
      <t xml:space="preserve">f </t>
    </r>
    <r>
      <rPr>
        <sz val="11"/>
        <rFont val="Arial"/>
        <family val="2"/>
      </rPr>
      <t xml:space="preserve">in year </t>
    </r>
    <r>
      <rPr>
        <i/>
        <sz val="11"/>
        <rFont val="Arial"/>
        <family val="2"/>
      </rPr>
      <t>y</t>
    </r>
    <phoneticPr fontId="9"/>
  </si>
  <si>
    <r>
      <t xml:space="preserve">Total travel distance for vehicle type </t>
    </r>
    <r>
      <rPr>
        <i/>
        <sz val="11"/>
        <rFont val="Arial"/>
        <family val="2"/>
      </rPr>
      <t>j</t>
    </r>
    <r>
      <rPr>
        <sz val="11"/>
        <rFont val="Arial"/>
        <family val="2"/>
      </rPr>
      <t xml:space="preserve"> or use hours for equipment type </t>
    </r>
    <r>
      <rPr>
        <i/>
        <sz val="11"/>
        <rFont val="Arial"/>
        <family val="2"/>
      </rPr>
      <t>j</t>
    </r>
    <r>
      <rPr>
        <sz val="11"/>
        <rFont val="Arial"/>
        <family val="2"/>
      </rPr>
      <t xml:space="preserve"> using fuel type </t>
    </r>
    <r>
      <rPr>
        <i/>
        <sz val="11"/>
        <rFont val="Arial"/>
        <family val="2"/>
      </rPr>
      <t xml:space="preserve">f </t>
    </r>
    <r>
      <rPr>
        <sz val="11"/>
        <rFont val="Arial"/>
        <family val="2"/>
      </rPr>
      <t xml:space="preserve">in year </t>
    </r>
    <r>
      <rPr>
        <i/>
        <sz val="11"/>
        <rFont val="Arial"/>
        <family val="2"/>
      </rPr>
      <t>y</t>
    </r>
    <phoneticPr fontId="9"/>
  </si>
  <si>
    <r>
      <t>CO</t>
    </r>
    <r>
      <rPr>
        <vertAlign val="subscript"/>
        <sz val="11"/>
        <rFont val="Arial"/>
        <family val="2"/>
      </rPr>
      <t>2</t>
    </r>
    <r>
      <rPr>
        <sz val="11"/>
        <rFont val="Arial"/>
        <family val="2"/>
      </rPr>
      <t xml:space="preserve"> emissions from fossil fuel combustion in vehicle </t>
    </r>
    <r>
      <rPr>
        <strike/>
        <sz val="11"/>
        <rFont val="Arial"/>
        <family val="2"/>
      </rPr>
      <t>/</t>
    </r>
    <r>
      <rPr>
        <sz val="11"/>
        <rFont val="Arial"/>
        <family val="2"/>
      </rPr>
      <t xml:space="preserve">or equipment type </t>
    </r>
    <r>
      <rPr>
        <i/>
        <sz val="11"/>
        <rFont val="Arial"/>
        <family val="2"/>
      </rPr>
      <t>j</t>
    </r>
    <r>
      <rPr>
        <sz val="11"/>
        <rFont val="Arial"/>
        <family val="2"/>
      </rPr>
      <t xml:space="preserve"> using fuel type </t>
    </r>
    <r>
      <rPr>
        <i/>
        <sz val="11"/>
        <rFont val="Arial"/>
        <family val="2"/>
      </rPr>
      <t>f</t>
    </r>
    <r>
      <rPr>
        <sz val="11"/>
        <rFont val="Arial"/>
        <family val="2"/>
      </rPr>
      <t xml:space="preserve"> in year </t>
    </r>
    <r>
      <rPr>
        <i/>
        <sz val="11"/>
        <rFont val="Arial"/>
        <family val="2"/>
      </rPr>
      <t>y</t>
    </r>
    <phoneticPr fontId="9"/>
  </si>
  <si>
    <r>
      <t>km or hour unit</t>
    </r>
    <r>
      <rPr>
        <vertAlign val="superscript"/>
        <sz val="11"/>
        <rFont val="Arial"/>
        <family val="2"/>
      </rPr>
      <t>-1</t>
    </r>
    <phoneticPr fontId="9"/>
  </si>
  <si>
    <r>
      <t>E</t>
    </r>
    <r>
      <rPr>
        <vertAlign val="subscript"/>
        <sz val="11"/>
        <rFont val="Arial"/>
        <family val="2"/>
      </rPr>
      <t>fuel f y</t>
    </r>
    <phoneticPr fontId="9"/>
  </si>
  <si>
    <r>
      <t>E</t>
    </r>
    <r>
      <rPr>
        <vertAlign val="subscript"/>
        <sz val="11"/>
        <rFont val="Arial"/>
        <family val="2"/>
      </rPr>
      <t>fuel y</t>
    </r>
    <r>
      <rPr>
        <sz val="11"/>
        <rFont val="Arial"/>
        <family val="2"/>
      </rPr>
      <t xml:space="preserve"> (direct)</t>
    </r>
    <phoneticPr fontId="9"/>
  </si>
  <si>
    <r>
      <t>CO</t>
    </r>
    <r>
      <rPr>
        <vertAlign val="subscript"/>
        <sz val="11"/>
        <rFont val="Arial"/>
        <family val="2"/>
      </rPr>
      <t>2</t>
    </r>
    <r>
      <rPr>
        <sz val="11"/>
        <rFont val="Arial"/>
        <family val="2"/>
      </rPr>
      <t xml:space="preserve"> emissions from fossil fuel combustion in year </t>
    </r>
    <r>
      <rPr>
        <i/>
        <sz val="11"/>
        <rFont val="Arial"/>
        <family val="2"/>
      </rPr>
      <t>y</t>
    </r>
    <r>
      <rPr>
        <sz val="11"/>
        <rFont val="Arial"/>
        <family val="2"/>
      </rPr>
      <t xml:space="preserve"> due to the project activities (direct method)</t>
    </r>
    <phoneticPr fontId="9"/>
  </si>
  <si>
    <r>
      <t>CO</t>
    </r>
    <r>
      <rPr>
        <vertAlign val="subscript"/>
        <sz val="11"/>
        <rFont val="Arial"/>
        <family val="2"/>
      </rPr>
      <t>2</t>
    </r>
    <r>
      <rPr>
        <sz val="11"/>
        <rFont val="Arial"/>
        <family val="2"/>
      </rPr>
      <t xml:space="preserve"> emission factor of the fuel type </t>
    </r>
    <r>
      <rPr>
        <i/>
        <sz val="11"/>
        <rFont val="Arial"/>
        <family val="2"/>
      </rPr>
      <t xml:space="preserve">f </t>
    </r>
    <r>
      <rPr>
        <sz val="11"/>
        <rFont val="Arial"/>
        <family val="2"/>
      </rPr>
      <t>combusted</t>
    </r>
    <phoneticPr fontId="9"/>
  </si>
  <si>
    <r>
      <t>ΔCS</t>
    </r>
    <r>
      <rPr>
        <vertAlign val="subscript"/>
        <sz val="11"/>
        <rFont val="Arial"/>
        <family val="2"/>
      </rPr>
      <t>pj,i,y</t>
    </r>
    <phoneticPr fontId="9"/>
  </si>
  <si>
    <r>
      <t>ΔCS</t>
    </r>
    <r>
      <rPr>
        <vertAlign val="subscript"/>
        <sz val="11"/>
        <rFont val="Arial"/>
        <family val="2"/>
      </rPr>
      <t>pj y</t>
    </r>
    <phoneticPr fontId="9"/>
  </si>
  <si>
    <r>
      <t xml:space="preserve">Area converted from forest class </t>
    </r>
    <r>
      <rPr>
        <i/>
        <sz val="11"/>
        <rFont val="Arial"/>
        <family val="2"/>
      </rPr>
      <t xml:space="preserve">i </t>
    </r>
    <r>
      <rPr>
        <sz val="11"/>
        <rFont val="Arial"/>
        <family val="2"/>
      </rPr>
      <t xml:space="preserve">to non-forest in the project area in year </t>
    </r>
    <r>
      <rPr>
        <i/>
        <sz val="11"/>
        <rFont val="Arial"/>
        <family val="2"/>
      </rPr>
      <t>y</t>
    </r>
    <phoneticPr fontId="9"/>
  </si>
  <si>
    <r>
      <t xml:space="preserve">Carbon stock change in the project area in year </t>
    </r>
    <r>
      <rPr>
        <i/>
        <sz val="11"/>
        <rFont val="Arial"/>
        <family val="2"/>
      </rPr>
      <t>y</t>
    </r>
    <phoneticPr fontId="9"/>
  </si>
  <si>
    <t>Pep</t>
    <phoneticPr fontId="2"/>
  </si>
  <si>
    <r>
      <t>Emission factor for N</t>
    </r>
    <r>
      <rPr>
        <vertAlign val="subscript"/>
        <sz val="11"/>
        <rFont val="Arial"/>
        <family val="2"/>
      </rPr>
      <t>2</t>
    </r>
    <r>
      <rPr>
        <sz val="11"/>
        <rFont val="Arial"/>
        <family val="2"/>
      </rPr>
      <t>O emission from N inputs for general (non-paddy)</t>
    </r>
    <phoneticPr fontId="9"/>
  </si>
  <si>
    <r>
      <t>tN</t>
    </r>
    <r>
      <rPr>
        <vertAlign val="subscript"/>
        <sz val="11"/>
        <rFont val="Arial"/>
        <family val="2"/>
      </rPr>
      <t>2</t>
    </r>
    <r>
      <rPr>
        <sz val="11"/>
        <rFont val="Arial"/>
        <family val="2"/>
      </rPr>
      <t>O-N (tN-input)</t>
    </r>
    <r>
      <rPr>
        <vertAlign val="superscript"/>
        <sz val="11"/>
        <rFont val="Arial"/>
        <family val="2"/>
      </rPr>
      <t>-1</t>
    </r>
    <phoneticPr fontId="9"/>
  </si>
  <si>
    <r>
      <t>EF</t>
    </r>
    <r>
      <rPr>
        <vertAlign val="subscript"/>
        <sz val="11"/>
        <rFont val="Arial"/>
        <family val="2"/>
      </rPr>
      <t>direct-N</t>
    </r>
    <r>
      <rPr>
        <sz val="11"/>
        <rFont val="Arial"/>
        <family val="2"/>
      </rPr>
      <t xml:space="preserve"> (general)</t>
    </r>
    <phoneticPr fontId="9"/>
  </si>
  <si>
    <r>
      <t>Emission factor for N</t>
    </r>
    <r>
      <rPr>
        <vertAlign val="subscript"/>
        <sz val="11"/>
        <rFont val="Arial"/>
        <family val="2"/>
      </rPr>
      <t>2</t>
    </r>
    <r>
      <rPr>
        <sz val="11"/>
        <rFont val="Arial"/>
        <family val="2"/>
      </rPr>
      <t>O emission from N inputs for Rice paddy (flooded rice field)</t>
    </r>
    <phoneticPr fontId="9"/>
  </si>
  <si>
    <r>
      <t>EF</t>
    </r>
    <r>
      <rPr>
        <vertAlign val="subscript"/>
        <sz val="11"/>
        <rFont val="Arial"/>
        <family val="2"/>
      </rPr>
      <t>direct-N</t>
    </r>
    <r>
      <rPr>
        <sz val="11"/>
        <rFont val="Arial"/>
        <family val="2"/>
      </rPr>
      <t xml:space="preserve"> (paddy)</t>
    </r>
    <phoneticPr fontId="9"/>
  </si>
  <si>
    <r>
      <t>Fraction that volatilized as NH</t>
    </r>
    <r>
      <rPr>
        <vertAlign val="subscript"/>
        <sz val="11"/>
        <rFont val="Arial"/>
        <family val="2"/>
      </rPr>
      <t>3</t>
    </r>
    <r>
      <rPr>
        <sz val="11"/>
        <rFont val="Arial"/>
        <family val="2"/>
      </rPr>
      <t xml:space="preserve"> and NOx for synthetic fertilizers</t>
    </r>
    <phoneticPr fontId="9"/>
  </si>
  <si>
    <r>
      <t>dimen</t>
    </r>
    <r>
      <rPr>
        <strike/>
        <sz val="11"/>
        <rFont val="Arial"/>
        <family val="2"/>
      </rPr>
      <t>t</t>
    </r>
    <r>
      <rPr>
        <sz val="11"/>
        <rFont val="Arial"/>
        <family val="2"/>
      </rPr>
      <t>sionless</t>
    </r>
    <phoneticPr fontId="9"/>
  </si>
  <si>
    <r>
      <t>Frac</t>
    </r>
    <r>
      <rPr>
        <vertAlign val="subscript"/>
        <sz val="11"/>
        <rFont val="Arial"/>
        <family val="2"/>
      </rPr>
      <t>SN</t>
    </r>
    <phoneticPr fontId="9"/>
  </si>
  <si>
    <r>
      <t>Fraction that volatilized as NH</t>
    </r>
    <r>
      <rPr>
        <vertAlign val="subscript"/>
        <sz val="11"/>
        <rFont val="Arial"/>
        <family val="2"/>
      </rPr>
      <t>3</t>
    </r>
    <r>
      <rPr>
        <sz val="11"/>
        <rFont val="Arial"/>
        <family val="2"/>
      </rPr>
      <t xml:space="preserve"> and NOx for organic fertilizers</t>
    </r>
    <phoneticPr fontId="9"/>
  </si>
  <si>
    <r>
      <t>Frac</t>
    </r>
    <r>
      <rPr>
        <vertAlign val="subscript"/>
        <sz val="11"/>
        <rFont val="Arial"/>
        <family val="2"/>
      </rPr>
      <t>ON</t>
    </r>
    <phoneticPr fontId="9"/>
  </si>
  <si>
    <r>
      <t>Emission factor for N</t>
    </r>
    <r>
      <rPr>
        <vertAlign val="subscript"/>
        <sz val="11"/>
        <rFont val="Arial"/>
        <family val="2"/>
      </rPr>
      <t>2</t>
    </r>
    <r>
      <rPr>
        <sz val="11"/>
        <rFont val="Arial"/>
        <family val="2"/>
      </rPr>
      <t>O emissions from atmospheric deposition of N on soils and water surfaces</t>
    </r>
    <phoneticPr fontId="9"/>
  </si>
  <si>
    <r>
      <t>tN</t>
    </r>
    <r>
      <rPr>
        <vertAlign val="subscript"/>
        <sz val="11"/>
        <rFont val="Arial"/>
        <family val="2"/>
      </rPr>
      <t>2</t>
    </r>
    <r>
      <rPr>
        <sz val="11"/>
        <rFont val="Arial"/>
        <family val="2"/>
      </rPr>
      <t>O-N (tNH</t>
    </r>
    <r>
      <rPr>
        <vertAlign val="subscript"/>
        <sz val="11"/>
        <rFont val="Arial"/>
        <family val="2"/>
      </rPr>
      <t>3</t>
    </r>
    <r>
      <rPr>
        <sz val="11"/>
        <rFont val="Arial"/>
        <family val="2"/>
      </rPr>
      <t>-N and NO</t>
    </r>
    <r>
      <rPr>
        <vertAlign val="subscript"/>
        <sz val="11"/>
        <rFont val="Arial"/>
        <family val="2"/>
      </rPr>
      <t>X</t>
    </r>
    <r>
      <rPr>
        <sz val="11"/>
        <rFont val="Arial"/>
        <family val="2"/>
      </rPr>
      <t>-N volatilized)</t>
    </r>
    <r>
      <rPr>
        <vertAlign val="superscript"/>
        <sz val="11"/>
        <rFont val="Arial"/>
        <family val="2"/>
      </rPr>
      <t>-1</t>
    </r>
    <phoneticPr fontId="9"/>
  </si>
  <si>
    <r>
      <t>EF</t>
    </r>
    <r>
      <rPr>
        <vertAlign val="subscript"/>
        <sz val="11"/>
        <rFont val="Arial"/>
        <family val="2"/>
      </rPr>
      <t>indirect-N</t>
    </r>
    <phoneticPr fontId="9"/>
  </si>
  <si>
    <t>Fraction of N that is lost through leaching and runoff</t>
    <phoneticPr fontId="9"/>
  </si>
  <si>
    <r>
      <t>Frac</t>
    </r>
    <r>
      <rPr>
        <vertAlign val="subscript"/>
        <sz val="11"/>
        <rFont val="Arial"/>
        <family val="2"/>
      </rPr>
      <t>leach</t>
    </r>
    <phoneticPr fontId="9"/>
  </si>
  <si>
    <r>
      <t>Emission factor for N</t>
    </r>
    <r>
      <rPr>
        <vertAlign val="subscript"/>
        <sz val="11"/>
        <rFont val="Arial"/>
        <family val="2"/>
      </rPr>
      <t>2</t>
    </r>
    <r>
      <rPr>
        <sz val="11"/>
        <rFont val="Arial"/>
        <family val="2"/>
      </rPr>
      <t>O emissions from N leaching and runoff</t>
    </r>
    <phoneticPr fontId="9"/>
  </si>
  <si>
    <r>
      <t>tN</t>
    </r>
    <r>
      <rPr>
        <vertAlign val="subscript"/>
        <sz val="11"/>
        <rFont val="Arial"/>
        <family val="2"/>
      </rPr>
      <t>2</t>
    </r>
    <r>
      <rPr>
        <sz val="11"/>
        <rFont val="Arial"/>
        <family val="2"/>
      </rPr>
      <t>O-N (t leaching and runoff)</t>
    </r>
    <r>
      <rPr>
        <vertAlign val="superscript"/>
        <sz val="11"/>
        <rFont val="Arial"/>
        <family val="2"/>
      </rPr>
      <t>-1</t>
    </r>
    <phoneticPr fontId="9"/>
  </si>
  <si>
    <r>
      <t>EF</t>
    </r>
    <r>
      <rPr>
        <vertAlign val="subscript"/>
        <sz val="11"/>
        <rFont val="Arial"/>
        <family val="2"/>
      </rPr>
      <t>leach-N</t>
    </r>
    <phoneticPr fontId="9"/>
  </si>
  <si>
    <r>
      <t>tC (t limestone)</t>
    </r>
    <r>
      <rPr>
        <vertAlign val="superscript"/>
        <sz val="11"/>
        <rFont val="Arial"/>
        <family val="2"/>
      </rPr>
      <t>-1</t>
    </r>
    <phoneticPr fontId="9"/>
  </si>
  <si>
    <r>
      <t>EF</t>
    </r>
    <r>
      <rPr>
        <vertAlign val="subscript"/>
        <sz val="11"/>
        <rFont val="Arial"/>
        <family val="2"/>
      </rPr>
      <t>limestone</t>
    </r>
    <phoneticPr fontId="9"/>
  </si>
  <si>
    <r>
      <t>tC (t dolomite)</t>
    </r>
    <r>
      <rPr>
        <vertAlign val="superscript"/>
        <sz val="11"/>
        <rFont val="Arial"/>
        <family val="2"/>
      </rPr>
      <t>-1</t>
    </r>
    <phoneticPr fontId="9"/>
  </si>
  <si>
    <r>
      <t>EF</t>
    </r>
    <r>
      <rPr>
        <vertAlign val="subscript"/>
        <sz val="11"/>
        <rFont val="Arial"/>
        <family val="2"/>
      </rPr>
      <t>dolomite</t>
    </r>
    <phoneticPr fontId="9"/>
  </si>
  <si>
    <r>
      <t>tC (t urea)</t>
    </r>
    <r>
      <rPr>
        <vertAlign val="superscript"/>
        <sz val="11"/>
        <rFont val="Arial"/>
        <family val="2"/>
      </rPr>
      <t>-1</t>
    </r>
    <phoneticPr fontId="9"/>
  </si>
  <si>
    <r>
      <t>EF</t>
    </r>
    <r>
      <rPr>
        <vertAlign val="subscript"/>
        <sz val="11"/>
        <rFont val="Arial"/>
        <family val="2"/>
      </rPr>
      <t>urea</t>
    </r>
    <phoneticPr fontId="9"/>
  </si>
  <si>
    <r>
      <t>Global Warming Potential for N</t>
    </r>
    <r>
      <rPr>
        <vertAlign val="subscript"/>
        <sz val="11"/>
        <rFont val="Arial"/>
        <family val="2"/>
      </rPr>
      <t>2</t>
    </r>
    <r>
      <rPr>
        <sz val="11"/>
        <rFont val="Arial"/>
        <family val="2"/>
      </rPr>
      <t>O</t>
    </r>
    <phoneticPr fontId="9"/>
  </si>
  <si>
    <r>
      <t>tCO</t>
    </r>
    <r>
      <rPr>
        <vertAlign val="subscript"/>
        <sz val="11"/>
        <rFont val="Arial"/>
        <family val="2"/>
      </rPr>
      <t xml:space="preserve">2 </t>
    </r>
    <r>
      <rPr>
        <sz val="11"/>
        <rFont val="Arial"/>
        <family val="2"/>
      </rPr>
      <t>tN</t>
    </r>
    <r>
      <rPr>
        <vertAlign val="subscript"/>
        <sz val="11"/>
        <rFont val="Arial"/>
        <family val="2"/>
      </rPr>
      <t>2</t>
    </r>
    <r>
      <rPr>
        <sz val="11"/>
        <rFont val="Arial"/>
        <family val="2"/>
      </rPr>
      <t>O</t>
    </r>
    <r>
      <rPr>
        <vertAlign val="superscript"/>
        <sz val="11"/>
        <rFont val="Arial"/>
        <family val="2"/>
      </rPr>
      <t>-1</t>
    </r>
    <phoneticPr fontId="9"/>
  </si>
  <si>
    <r>
      <t>GWP</t>
    </r>
    <r>
      <rPr>
        <vertAlign val="subscript"/>
        <sz val="11"/>
        <rFont val="Arial"/>
        <family val="2"/>
      </rPr>
      <t>N2O</t>
    </r>
    <phoneticPr fontId="9"/>
  </si>
  <si>
    <r>
      <t>CO</t>
    </r>
    <r>
      <rPr>
        <vertAlign val="subscript"/>
        <sz val="11"/>
        <rFont val="Arial"/>
        <family val="2"/>
      </rPr>
      <t>2</t>
    </r>
    <r>
      <rPr>
        <sz val="11"/>
        <rFont val="Arial"/>
        <family val="2"/>
      </rPr>
      <t xml:space="preserve"> emission factor of gas/diesel oil combusted</t>
    </r>
    <phoneticPr fontId="9"/>
  </si>
  <si>
    <r>
      <t>CO</t>
    </r>
    <r>
      <rPr>
        <vertAlign val="subscript"/>
        <sz val="11"/>
        <rFont val="Arial"/>
        <family val="2"/>
      </rPr>
      <t>2</t>
    </r>
    <r>
      <rPr>
        <sz val="11"/>
        <rFont val="Arial"/>
        <family val="2"/>
      </rPr>
      <t xml:space="preserve"> emission factor of motor gasoline combusted</t>
    </r>
    <phoneticPr fontId="9"/>
  </si>
  <si>
    <r>
      <t>CO</t>
    </r>
    <r>
      <rPr>
        <vertAlign val="subscript"/>
        <sz val="11"/>
        <rFont val="Arial"/>
        <family val="2"/>
      </rPr>
      <t>2</t>
    </r>
    <r>
      <rPr>
        <sz val="11"/>
        <rFont val="Arial"/>
        <family val="2"/>
      </rPr>
      <t xml:space="preserve"> emission factor of crude oil combusted</t>
    </r>
    <phoneticPr fontId="9"/>
  </si>
  <si>
    <r>
      <t xml:space="preserve">Project net emissions during period </t>
    </r>
    <r>
      <rPr>
        <i/>
        <sz val="11"/>
        <rFont val="Arial"/>
        <family val="2"/>
      </rPr>
      <t>p</t>
    </r>
    <phoneticPr fontId="2"/>
  </si>
  <si>
    <r>
      <t>tCO</t>
    </r>
    <r>
      <rPr>
        <vertAlign val="subscript"/>
        <sz val="11"/>
        <rFont val="Arial"/>
        <family val="2"/>
      </rPr>
      <t>2</t>
    </r>
    <r>
      <rPr>
        <sz val="11"/>
        <rFont val="Arial"/>
        <family val="2"/>
      </rPr>
      <t>e</t>
    </r>
    <phoneticPr fontId="2"/>
  </si>
  <si>
    <r>
      <t xml:space="preserve">Emissions from carbon stock change in the project area in year </t>
    </r>
    <r>
      <rPr>
        <i/>
        <sz val="11"/>
        <rFont val="Arial"/>
        <family val="2"/>
      </rPr>
      <t>y</t>
    </r>
    <phoneticPr fontId="9"/>
  </si>
  <si>
    <r>
      <t>ΔCS</t>
    </r>
    <r>
      <rPr>
        <vertAlign val="subscript"/>
        <sz val="11"/>
        <rFont val="Arial"/>
        <family val="2"/>
      </rPr>
      <t>pj y</t>
    </r>
    <r>
      <rPr>
        <sz val="11"/>
        <rFont val="Arial"/>
        <family val="2"/>
      </rPr>
      <t>*44/12</t>
    </r>
    <phoneticPr fontId="9"/>
  </si>
  <si>
    <r>
      <t>CO</t>
    </r>
    <r>
      <rPr>
        <vertAlign val="subscript"/>
        <sz val="11"/>
        <rFont val="Arial"/>
        <family val="2"/>
      </rPr>
      <t>2</t>
    </r>
    <r>
      <rPr>
        <sz val="11"/>
        <rFont val="Arial"/>
        <family val="2"/>
      </rPr>
      <t xml:space="preserve"> emissions from fossil fuel combustion in year </t>
    </r>
    <r>
      <rPr>
        <i/>
        <sz val="11"/>
        <rFont val="Arial"/>
        <family val="2"/>
      </rPr>
      <t>y</t>
    </r>
    <phoneticPr fontId="9"/>
  </si>
  <si>
    <r>
      <t xml:space="preserve">GHG emissions from fertilizer application in year </t>
    </r>
    <r>
      <rPr>
        <i/>
        <sz val="11"/>
        <rFont val="Arial"/>
        <family val="2"/>
      </rPr>
      <t>y</t>
    </r>
    <phoneticPr fontId="9"/>
  </si>
  <si>
    <r>
      <t xml:space="preserve">Displacement of net emissions in year </t>
    </r>
    <r>
      <rPr>
        <i/>
        <sz val="11"/>
        <rFont val="Arial"/>
        <family val="2"/>
      </rPr>
      <t>y</t>
    </r>
    <phoneticPr fontId="9"/>
  </si>
  <si>
    <r>
      <t xml:space="preserve">Project reference level during period </t>
    </r>
    <r>
      <rPr>
        <i/>
        <sz val="11"/>
        <rFont val="Arial"/>
        <family val="2"/>
      </rPr>
      <t>p</t>
    </r>
    <phoneticPr fontId="2"/>
  </si>
  <si>
    <r>
      <t>RL</t>
    </r>
    <r>
      <rPr>
        <vertAlign val="subscript"/>
        <sz val="11"/>
        <rFont val="Arial"/>
        <family val="2"/>
      </rPr>
      <t>p</t>
    </r>
    <phoneticPr fontId="2"/>
  </si>
  <si>
    <r>
      <t xml:space="preserve">Project emission reductions to be credited during the period </t>
    </r>
    <r>
      <rPr>
        <i/>
        <sz val="11"/>
        <rFont val="Arial"/>
        <family val="2"/>
      </rPr>
      <t>p</t>
    </r>
    <phoneticPr fontId="2"/>
  </si>
  <si>
    <r>
      <t>ER</t>
    </r>
    <r>
      <rPr>
        <vertAlign val="subscript"/>
        <sz val="11"/>
        <rFont val="Arial"/>
        <family val="2"/>
      </rPr>
      <t>p</t>
    </r>
    <phoneticPr fontId="2"/>
  </si>
  <si>
    <r>
      <t xml:space="preserve">Project emission reductions to be credited in year </t>
    </r>
    <r>
      <rPr>
        <i/>
        <sz val="11"/>
        <rFont val="Arial"/>
        <family val="2"/>
      </rPr>
      <t>y</t>
    </r>
    <phoneticPr fontId="9"/>
  </si>
  <si>
    <r>
      <t>ER</t>
    </r>
    <r>
      <rPr>
        <vertAlign val="subscript"/>
        <sz val="11"/>
        <rFont val="Arial"/>
        <family val="2"/>
      </rPr>
      <t>y</t>
    </r>
    <phoneticPr fontId="2"/>
  </si>
  <si>
    <r>
      <t>ca</t>
    </r>
    <r>
      <rPr>
        <vertAlign val="subscript"/>
        <sz val="11"/>
        <rFont val="Arial"/>
        <family val="2"/>
      </rPr>
      <t>ij y</t>
    </r>
    <r>
      <rPr>
        <sz val="11"/>
        <rFont val="Arial"/>
        <family val="2"/>
      </rPr>
      <t xml:space="preserve"> (MCA</t>
    </r>
    <r>
      <rPr>
        <vertAlign val="subscript"/>
        <sz val="11"/>
        <rFont val="Arial"/>
        <family val="2"/>
      </rPr>
      <t>y</t>
    </r>
    <r>
      <rPr>
        <sz val="11"/>
        <rFont val="Arial"/>
        <family val="2"/>
      </rPr>
      <t>)</t>
    </r>
    <phoneticPr fontId="9"/>
  </si>
  <si>
    <r>
      <t xml:space="preserve">Area of land converted from land use category  </t>
    </r>
    <r>
      <rPr>
        <i/>
        <sz val="11"/>
        <rFont val="Arial"/>
        <family val="2"/>
      </rPr>
      <t>i</t>
    </r>
    <r>
      <rPr>
        <sz val="11"/>
        <rFont val="Arial"/>
        <family val="2"/>
      </rPr>
      <t xml:space="preserve"> to </t>
    </r>
    <r>
      <rPr>
        <i/>
        <sz val="11"/>
        <rFont val="Arial"/>
        <family val="2"/>
      </rPr>
      <t>j</t>
    </r>
    <r>
      <rPr>
        <sz val="11"/>
        <rFont val="Arial"/>
        <family val="2"/>
      </rPr>
      <t xml:space="preserve"> in the project area in year </t>
    </r>
    <r>
      <rPr>
        <i/>
        <sz val="11"/>
        <rFont val="Arial"/>
        <family val="2"/>
      </rPr>
      <t>y</t>
    </r>
    <phoneticPr fontId="9"/>
  </si>
  <si>
    <r>
      <t>p</t>
    </r>
    <r>
      <rPr>
        <vertAlign val="subscript"/>
        <sz val="11"/>
        <rFont val="Arial"/>
        <family val="2"/>
      </rPr>
      <t>ij</t>
    </r>
    <r>
      <rPr>
        <sz val="11"/>
        <rFont val="Arial"/>
        <family val="2"/>
      </rPr>
      <t xml:space="preserve"> (MP)</t>
    </r>
    <phoneticPr fontId="9"/>
  </si>
  <si>
    <r>
      <t xml:space="preserve">Annual transition probability from land use category </t>
    </r>
    <r>
      <rPr>
        <i/>
        <sz val="11"/>
        <rFont val="Arial"/>
        <family val="2"/>
      </rPr>
      <t>i</t>
    </r>
    <r>
      <rPr>
        <sz val="11"/>
        <rFont val="Arial"/>
        <family val="2"/>
      </rPr>
      <t xml:space="preserve"> to </t>
    </r>
    <r>
      <rPr>
        <i/>
        <sz val="11"/>
        <rFont val="Arial"/>
        <family val="2"/>
      </rPr>
      <t>j</t>
    </r>
    <r>
      <rPr>
        <sz val="11"/>
        <rFont val="Arial"/>
        <family val="2"/>
      </rPr>
      <t xml:space="preserve"> within the reference area</t>
    </r>
    <phoneticPr fontId="9"/>
  </si>
  <si>
    <t>Project reference level</t>
    <phoneticPr fontId="9"/>
  </si>
  <si>
    <r>
      <t xml:space="preserve">Emission factor for area of land converted from land use category </t>
    </r>
    <r>
      <rPr>
        <i/>
        <sz val="11"/>
        <rFont val="Arial"/>
        <family val="2"/>
      </rPr>
      <t>i</t>
    </r>
    <r>
      <rPr>
        <sz val="11"/>
        <rFont val="Arial"/>
        <family val="2"/>
      </rPr>
      <t xml:space="preserve"> to </t>
    </r>
    <r>
      <rPr>
        <i/>
        <sz val="11"/>
        <rFont val="Arial"/>
        <family val="2"/>
      </rPr>
      <t>j</t>
    </r>
    <phoneticPr fontId="9"/>
  </si>
  <si>
    <r>
      <t>cs</t>
    </r>
    <r>
      <rPr>
        <vertAlign val="subscript"/>
        <sz val="11"/>
        <rFont val="Arial"/>
        <family val="2"/>
      </rPr>
      <t>ij y</t>
    </r>
    <r>
      <rPr>
        <sz val="11"/>
        <rFont val="Arial"/>
        <family val="2"/>
      </rPr>
      <t xml:space="preserve"> (MCS</t>
    </r>
    <r>
      <rPr>
        <vertAlign val="subscript"/>
        <sz val="11"/>
        <rFont val="Arial"/>
        <family val="2"/>
      </rPr>
      <t>y</t>
    </r>
    <r>
      <rPr>
        <sz val="11"/>
        <rFont val="Arial"/>
        <family val="2"/>
      </rPr>
      <t>)</t>
    </r>
    <phoneticPr fontId="9"/>
  </si>
  <si>
    <r>
      <t xml:space="preserve">Projected carbon stock change in the project area from changes of land use category </t>
    </r>
    <r>
      <rPr>
        <i/>
        <sz val="11"/>
        <rFont val="Arial"/>
        <family val="2"/>
      </rPr>
      <t>i</t>
    </r>
    <r>
      <rPr>
        <sz val="11"/>
        <rFont val="Arial"/>
        <family val="2"/>
      </rPr>
      <t xml:space="preserve"> to </t>
    </r>
    <r>
      <rPr>
        <i/>
        <sz val="11"/>
        <rFont val="Arial"/>
        <family val="2"/>
      </rPr>
      <t>j</t>
    </r>
    <r>
      <rPr>
        <sz val="11"/>
        <rFont val="Arial"/>
        <family val="2"/>
      </rPr>
      <t xml:space="preserve"> in year </t>
    </r>
    <r>
      <rPr>
        <i/>
        <sz val="11"/>
        <rFont val="Arial"/>
        <family val="2"/>
      </rPr>
      <t>y</t>
    </r>
    <phoneticPr fontId="9"/>
  </si>
  <si>
    <r>
      <t>ca</t>
    </r>
    <r>
      <rPr>
        <vertAlign val="subscript"/>
        <sz val="11"/>
        <rFont val="Arial"/>
        <family val="2"/>
      </rPr>
      <t>pj ij y</t>
    </r>
    <r>
      <rPr>
        <sz val="11"/>
        <rFont val="Arial"/>
        <family val="2"/>
      </rPr>
      <t xml:space="preserve"> (MCA</t>
    </r>
    <r>
      <rPr>
        <vertAlign val="subscript"/>
        <sz val="11"/>
        <rFont val="Arial"/>
        <family val="2"/>
      </rPr>
      <t>pj y</t>
    </r>
    <r>
      <rPr>
        <sz val="11"/>
        <rFont val="Arial"/>
        <family val="2"/>
      </rPr>
      <t>)</t>
    </r>
    <phoneticPr fontId="9"/>
  </si>
  <si>
    <r>
      <t xml:space="preserve">Area of land converted from land use category </t>
    </r>
    <r>
      <rPr>
        <i/>
        <sz val="11"/>
        <rFont val="Arial"/>
        <family val="2"/>
      </rPr>
      <t>i</t>
    </r>
    <r>
      <rPr>
        <sz val="11"/>
        <rFont val="Arial"/>
        <family val="2"/>
      </rPr>
      <t xml:space="preserve"> to </t>
    </r>
    <r>
      <rPr>
        <i/>
        <sz val="11"/>
        <rFont val="Arial"/>
        <family val="2"/>
      </rPr>
      <t>j</t>
    </r>
    <r>
      <rPr>
        <sz val="11"/>
        <rFont val="Arial"/>
        <family val="2"/>
      </rPr>
      <t xml:space="preserve"> in the project area in year </t>
    </r>
    <r>
      <rPr>
        <i/>
        <sz val="11"/>
        <rFont val="Arial"/>
        <family val="2"/>
      </rPr>
      <t>y</t>
    </r>
    <phoneticPr fontId="9"/>
  </si>
  <si>
    <r>
      <t>cs</t>
    </r>
    <r>
      <rPr>
        <vertAlign val="subscript"/>
        <sz val="11"/>
        <rFont val="Arial"/>
        <family val="2"/>
      </rPr>
      <t>pj ij y</t>
    </r>
    <r>
      <rPr>
        <sz val="11"/>
        <rFont val="Arial"/>
        <family val="2"/>
      </rPr>
      <t xml:space="preserve"> (MCS</t>
    </r>
    <r>
      <rPr>
        <vertAlign val="subscript"/>
        <sz val="11"/>
        <rFont val="Arial"/>
        <family val="2"/>
      </rPr>
      <t>pj y</t>
    </r>
    <r>
      <rPr>
        <sz val="11"/>
        <rFont val="Arial"/>
        <family val="2"/>
      </rPr>
      <t>)</t>
    </r>
    <phoneticPr fontId="9"/>
  </si>
  <si>
    <r>
      <t>p</t>
    </r>
    <r>
      <rPr>
        <vertAlign val="subscript"/>
        <sz val="11"/>
        <rFont val="Arial"/>
        <family val="2"/>
      </rPr>
      <t>d ij</t>
    </r>
    <r>
      <rPr>
        <sz val="11"/>
        <rFont val="Arial"/>
        <family val="2"/>
      </rPr>
      <t xml:space="preserve"> (MP</t>
    </r>
    <r>
      <rPr>
        <vertAlign val="subscript"/>
        <sz val="11"/>
        <rFont val="Arial"/>
        <family val="2"/>
      </rPr>
      <t>d</t>
    </r>
    <r>
      <rPr>
        <sz val="11"/>
        <rFont val="Arial"/>
        <family val="2"/>
      </rPr>
      <t>)</t>
    </r>
    <phoneticPr fontId="9"/>
  </si>
  <si>
    <r>
      <t xml:space="preserve">Annual transition probability from land use category </t>
    </r>
    <r>
      <rPr>
        <i/>
        <sz val="11"/>
        <rFont val="Arial"/>
        <family val="2"/>
      </rPr>
      <t>i</t>
    </r>
    <r>
      <rPr>
        <sz val="11"/>
        <rFont val="Arial"/>
        <family val="2"/>
      </rPr>
      <t xml:space="preserve"> to </t>
    </r>
    <r>
      <rPr>
        <i/>
        <sz val="11"/>
        <rFont val="Arial"/>
        <family val="2"/>
      </rPr>
      <t>j</t>
    </r>
    <r>
      <rPr>
        <sz val="11"/>
        <rFont val="Arial"/>
        <family val="2"/>
      </rPr>
      <t xml:space="preserve"> within the displacement belt</t>
    </r>
    <phoneticPr fontId="9"/>
  </si>
  <si>
    <r>
      <t>ca</t>
    </r>
    <r>
      <rPr>
        <vertAlign val="subscript"/>
        <sz val="11"/>
        <rFont val="Arial"/>
        <family val="2"/>
      </rPr>
      <t>d ij y</t>
    </r>
    <r>
      <rPr>
        <sz val="11"/>
        <rFont val="Arial"/>
        <family val="2"/>
      </rPr>
      <t xml:space="preserve"> (MCA</t>
    </r>
    <r>
      <rPr>
        <vertAlign val="subscript"/>
        <sz val="11"/>
        <rFont val="Arial"/>
        <family val="2"/>
      </rPr>
      <t>d y</t>
    </r>
    <r>
      <rPr>
        <sz val="11"/>
        <rFont val="Arial"/>
        <family val="2"/>
      </rPr>
      <t>)</t>
    </r>
    <phoneticPr fontId="9"/>
  </si>
  <si>
    <r>
      <t xml:space="preserve">Area of land converted from land use category </t>
    </r>
    <r>
      <rPr>
        <i/>
        <sz val="11"/>
        <rFont val="Arial"/>
        <family val="2"/>
      </rPr>
      <t>i</t>
    </r>
    <r>
      <rPr>
        <sz val="11"/>
        <rFont val="Arial"/>
        <family val="2"/>
      </rPr>
      <t xml:space="preserve"> to </t>
    </r>
    <r>
      <rPr>
        <i/>
        <sz val="11"/>
        <rFont val="Arial"/>
        <family val="2"/>
      </rPr>
      <t>j</t>
    </r>
    <r>
      <rPr>
        <sz val="11"/>
        <rFont val="Arial"/>
        <family val="2"/>
      </rPr>
      <t xml:space="preserve"> in the displacement belt in year </t>
    </r>
    <r>
      <rPr>
        <i/>
        <sz val="11"/>
        <rFont val="Arial"/>
        <family val="2"/>
      </rPr>
      <t>y</t>
    </r>
    <phoneticPr fontId="9"/>
  </si>
  <si>
    <r>
      <t>cs</t>
    </r>
    <r>
      <rPr>
        <vertAlign val="subscript"/>
        <sz val="11"/>
        <rFont val="Arial"/>
        <family val="2"/>
      </rPr>
      <t>d ij y</t>
    </r>
    <r>
      <rPr>
        <sz val="11"/>
        <rFont val="Arial"/>
        <family val="2"/>
      </rPr>
      <t xml:space="preserve"> (MCS</t>
    </r>
    <r>
      <rPr>
        <vertAlign val="subscript"/>
        <sz val="11"/>
        <rFont val="Arial"/>
        <family val="2"/>
      </rPr>
      <t>d y</t>
    </r>
    <r>
      <rPr>
        <sz val="11"/>
        <rFont val="Arial"/>
        <family val="2"/>
      </rPr>
      <t>)</t>
    </r>
    <phoneticPr fontId="9"/>
  </si>
  <si>
    <r>
      <t xml:space="preserve">Projected carbon stock change in the displacement belt from changes of land use category </t>
    </r>
    <r>
      <rPr>
        <i/>
        <sz val="11"/>
        <rFont val="Arial"/>
        <family val="2"/>
      </rPr>
      <t>i</t>
    </r>
    <r>
      <rPr>
        <sz val="11"/>
        <rFont val="Arial"/>
        <family val="2"/>
      </rPr>
      <t xml:space="preserve"> to </t>
    </r>
    <r>
      <rPr>
        <i/>
        <sz val="11"/>
        <rFont val="Arial"/>
        <family val="2"/>
      </rPr>
      <t xml:space="preserve">j </t>
    </r>
    <r>
      <rPr>
        <sz val="11"/>
        <rFont val="Arial"/>
        <family val="2"/>
      </rPr>
      <t xml:space="preserve">in year </t>
    </r>
    <r>
      <rPr>
        <i/>
        <sz val="11"/>
        <rFont val="Arial"/>
        <family val="2"/>
      </rPr>
      <t>y</t>
    </r>
    <phoneticPr fontId="9"/>
  </si>
  <si>
    <r>
      <t>ca</t>
    </r>
    <r>
      <rPr>
        <vertAlign val="subscript"/>
        <sz val="11"/>
        <rFont val="Arial"/>
        <family val="2"/>
      </rPr>
      <t>d pj ij y</t>
    </r>
    <r>
      <rPr>
        <sz val="11"/>
        <rFont val="Arial"/>
        <family val="2"/>
      </rPr>
      <t xml:space="preserve"> (MCA</t>
    </r>
    <r>
      <rPr>
        <vertAlign val="subscript"/>
        <sz val="11"/>
        <rFont val="Arial"/>
        <family val="2"/>
      </rPr>
      <t>d pj y</t>
    </r>
    <r>
      <rPr>
        <sz val="11"/>
        <rFont val="Arial"/>
        <family val="2"/>
      </rPr>
      <t>)</t>
    </r>
    <phoneticPr fontId="9"/>
  </si>
  <si>
    <r>
      <t>cs</t>
    </r>
    <r>
      <rPr>
        <vertAlign val="subscript"/>
        <sz val="11"/>
        <rFont val="Arial"/>
        <family val="2"/>
      </rPr>
      <t>d pj ij y</t>
    </r>
    <r>
      <rPr>
        <sz val="11"/>
        <rFont val="Arial"/>
        <family val="2"/>
      </rPr>
      <t xml:space="preserve"> (MCS</t>
    </r>
    <r>
      <rPr>
        <vertAlign val="subscript"/>
        <sz val="11"/>
        <rFont val="Arial"/>
        <family val="2"/>
      </rPr>
      <t>d pj y</t>
    </r>
    <r>
      <rPr>
        <sz val="11"/>
        <rFont val="Arial"/>
        <family val="2"/>
      </rPr>
      <t>)</t>
    </r>
    <phoneticPr fontId="9"/>
  </si>
  <si>
    <r>
      <t xml:space="preserve">Carbon stock change in the displacement belt from changes of land use category </t>
    </r>
    <r>
      <rPr>
        <i/>
        <sz val="11"/>
        <rFont val="Arial"/>
        <family val="2"/>
      </rPr>
      <t>i</t>
    </r>
    <r>
      <rPr>
        <sz val="11"/>
        <rFont val="Arial"/>
        <family val="2"/>
      </rPr>
      <t xml:space="preserve"> to </t>
    </r>
    <r>
      <rPr>
        <i/>
        <sz val="11"/>
        <rFont val="Arial"/>
        <family val="2"/>
      </rPr>
      <t>j</t>
    </r>
    <r>
      <rPr>
        <sz val="11"/>
        <rFont val="Arial"/>
        <family val="2"/>
      </rPr>
      <t xml:space="preserve"> in year </t>
    </r>
    <r>
      <rPr>
        <i/>
        <sz val="11"/>
        <rFont val="Arial"/>
        <family val="2"/>
      </rPr>
      <t>y</t>
    </r>
    <phoneticPr fontId="9"/>
  </si>
  <si>
    <r>
      <t xml:space="preserve">Project emissions from the displacement belt in year </t>
    </r>
    <r>
      <rPr>
        <i/>
        <sz val="11"/>
        <rFont val="Arial"/>
        <family val="2"/>
      </rPr>
      <t>y</t>
    </r>
    <phoneticPr fontId="9"/>
  </si>
  <si>
    <r>
      <t xml:space="preserve">Quantity of fuel type </t>
    </r>
    <r>
      <rPr>
        <i/>
        <sz val="11"/>
        <rFont val="Arial"/>
        <family val="2"/>
      </rPr>
      <t xml:space="preserve">f </t>
    </r>
    <r>
      <rPr>
        <sz val="11"/>
        <rFont val="Arial"/>
        <family val="2"/>
      </rPr>
      <t xml:space="preserve">consumed in year </t>
    </r>
    <r>
      <rPr>
        <i/>
        <sz val="11"/>
        <rFont val="Arial"/>
        <family val="2"/>
      </rPr>
      <t>y</t>
    </r>
    <phoneticPr fontId="9"/>
  </si>
  <si>
    <r>
      <t>Average specific energy consumption of vehicle or</t>
    </r>
    <r>
      <rPr>
        <strike/>
        <sz val="11"/>
        <rFont val="Arial"/>
        <family val="2"/>
      </rPr>
      <t xml:space="preserve"> </t>
    </r>
    <r>
      <rPr>
        <sz val="11"/>
        <rFont val="Arial"/>
        <family val="2"/>
      </rPr>
      <t xml:space="preserve">equipment type </t>
    </r>
    <r>
      <rPr>
        <i/>
        <sz val="11"/>
        <rFont val="Arial"/>
        <family val="2"/>
      </rPr>
      <t>j</t>
    </r>
    <r>
      <rPr>
        <sz val="11"/>
        <rFont val="Arial"/>
        <family val="2"/>
      </rPr>
      <t xml:space="preserve"> for fuel type </t>
    </r>
    <r>
      <rPr>
        <i/>
        <sz val="11"/>
        <rFont val="Arial"/>
        <family val="2"/>
      </rPr>
      <t>j</t>
    </r>
    <phoneticPr fontId="9"/>
  </si>
  <si>
    <r>
      <t>CO</t>
    </r>
    <r>
      <rPr>
        <vertAlign val="subscript"/>
        <sz val="11"/>
        <rFont val="Arial"/>
        <family val="2"/>
      </rPr>
      <t>2</t>
    </r>
    <r>
      <rPr>
        <sz val="11"/>
        <rFont val="Arial"/>
        <family val="2"/>
      </rPr>
      <t xml:space="preserve"> emissions from fossil fuel combustion in vehicle or equipment type </t>
    </r>
    <r>
      <rPr>
        <i/>
        <sz val="11"/>
        <rFont val="Arial"/>
        <family val="2"/>
      </rPr>
      <t>j</t>
    </r>
    <r>
      <rPr>
        <sz val="11"/>
        <rFont val="Arial"/>
        <family val="2"/>
      </rPr>
      <t xml:space="preserve"> using fuel type </t>
    </r>
    <r>
      <rPr>
        <i/>
        <sz val="11"/>
        <rFont val="Arial"/>
        <family val="2"/>
      </rPr>
      <t>f</t>
    </r>
    <r>
      <rPr>
        <sz val="11"/>
        <rFont val="Arial"/>
        <family val="2"/>
      </rPr>
      <t xml:space="preserve"> in year </t>
    </r>
    <r>
      <rPr>
        <i/>
        <sz val="11"/>
        <rFont val="Arial"/>
        <family val="2"/>
      </rPr>
      <t>y</t>
    </r>
    <phoneticPr fontId="9"/>
  </si>
  <si>
    <r>
      <t>CO</t>
    </r>
    <r>
      <rPr>
        <vertAlign val="subscript"/>
        <sz val="11"/>
        <rFont val="Arial"/>
        <family val="2"/>
      </rPr>
      <t>2</t>
    </r>
    <r>
      <rPr>
        <sz val="11"/>
        <rFont val="Arial"/>
        <family val="2"/>
      </rPr>
      <t xml:space="preserve"> emissions from fossil fuel combustion in year </t>
    </r>
    <r>
      <rPr>
        <i/>
        <sz val="11"/>
        <rFont val="Arial"/>
        <family val="2"/>
      </rPr>
      <t>y</t>
    </r>
    <r>
      <rPr>
        <sz val="11"/>
        <rFont val="Arial"/>
        <family val="2"/>
      </rPr>
      <t xml:space="preserve"> due to the project activities (indirect method)</t>
    </r>
    <phoneticPr fontId="9"/>
  </si>
  <si>
    <r>
      <t xml:space="preserve">Cropland type </t>
    </r>
    <r>
      <rPr>
        <b/>
        <i/>
        <sz val="11"/>
        <color theme="0"/>
        <rFont val="Arial"/>
        <family val="2"/>
      </rPr>
      <t>c</t>
    </r>
    <r>
      <rPr>
        <b/>
        <sz val="11"/>
        <color theme="0"/>
        <rFont val="Arial"/>
        <family val="2"/>
      </rPr>
      <t xml:space="preserve"> / N-fixing crop </t>
    </r>
    <r>
      <rPr>
        <b/>
        <i/>
        <sz val="11"/>
        <color theme="0"/>
        <rFont val="Arial"/>
        <family val="2"/>
      </rPr>
      <t>T</t>
    </r>
    <r>
      <rPr>
        <b/>
        <strike/>
        <sz val="11"/>
        <color theme="0"/>
        <rFont val="Arial"/>
        <family val="2"/>
      </rPr>
      <t xml:space="preserve"> </t>
    </r>
    <phoneticPr fontId="9"/>
  </si>
  <si>
    <r>
      <t>Indirect N</t>
    </r>
    <r>
      <rPr>
        <vertAlign val="subscript"/>
        <sz val="11"/>
        <rFont val="Arial"/>
        <family val="2"/>
      </rPr>
      <t>2</t>
    </r>
    <r>
      <rPr>
        <sz val="11"/>
        <rFont val="Arial"/>
        <family val="2"/>
      </rPr>
      <t xml:space="preserve">O emissions as a result of nitrogen application within the project area and the activity area  for implementation of the project activities in year </t>
    </r>
    <r>
      <rPr>
        <i/>
        <sz val="11"/>
        <rFont val="Arial"/>
        <family val="2"/>
      </rPr>
      <t>y</t>
    </r>
    <phoneticPr fontId="9"/>
  </si>
  <si>
    <r>
      <t>Carbon stock change in the project area in</t>
    </r>
    <r>
      <rPr>
        <strike/>
        <sz val="11"/>
        <rFont val="Arial"/>
        <family val="2"/>
      </rPr>
      <t xml:space="preserve"> </t>
    </r>
    <r>
      <rPr>
        <sz val="11"/>
        <rFont val="Arial"/>
        <family val="2"/>
      </rPr>
      <t xml:space="preserve">year </t>
    </r>
    <r>
      <rPr>
        <i/>
        <sz val="11"/>
        <rFont val="Arial"/>
        <family val="2"/>
      </rPr>
      <t>y</t>
    </r>
    <phoneticPr fontId="9"/>
  </si>
  <si>
    <r>
      <t xml:space="preserve">Project net emissions in year </t>
    </r>
    <r>
      <rPr>
        <i/>
        <sz val="11"/>
        <rFont val="Arial"/>
        <family val="2"/>
      </rPr>
      <t>y</t>
    </r>
    <phoneticPr fontId="9"/>
  </si>
  <si>
    <r>
      <t>RL</t>
    </r>
    <r>
      <rPr>
        <vertAlign val="subscript"/>
        <sz val="11"/>
        <rFont val="Arial"/>
        <family val="2"/>
      </rPr>
      <t>y</t>
    </r>
    <phoneticPr fontId="2"/>
  </si>
  <si>
    <r>
      <t>PE</t>
    </r>
    <r>
      <rPr>
        <vertAlign val="subscript"/>
        <sz val="11"/>
        <rFont val="Arial"/>
        <family val="2"/>
      </rPr>
      <t>y</t>
    </r>
    <phoneticPr fontId="2"/>
  </si>
  <si>
    <t>Net calorific value of crude oil</t>
    <phoneticPr fontId="9"/>
  </si>
  <si>
    <t>Inception of the project</t>
    <phoneticPr fontId="9"/>
  </si>
  <si>
    <r>
      <t xml:space="preserve">Mass of synthetic fertilizer applied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</si>
  <si>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 xml:space="preserve">Mass of organic fertilizer made from materials sourced from outside of the project area and the activity area and applied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</si>
  <si>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 xml:space="preserve">Harvested annual dry matter yield for N-fixing crop </t>
    </r>
    <r>
      <rPr>
        <i/>
        <sz val="11"/>
        <rFont val="Arial"/>
        <family val="2"/>
      </rPr>
      <t xml:space="preserve">T </t>
    </r>
    <r>
      <rPr>
        <sz val="11"/>
        <rFont val="Arial"/>
        <family val="2"/>
      </rPr>
      <t xml:space="preserve">per unit area, introduced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</si>
  <si>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 xml:space="preserve">Total annual area harvested of N-fixing crop </t>
    </r>
    <r>
      <rPr>
        <i/>
        <sz val="11"/>
        <rFont val="Arial"/>
        <family val="2"/>
      </rPr>
      <t>T</t>
    </r>
    <r>
      <rPr>
        <sz val="11"/>
        <rFont val="Arial"/>
        <family val="2"/>
      </rPr>
      <t xml:space="preserve">, introduced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</si>
  <si>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Mass of calcic limestone (CaCO</t>
    </r>
    <r>
      <rPr>
        <vertAlign val="subscript"/>
        <sz val="11"/>
        <rFont val="Arial"/>
        <family val="2"/>
      </rPr>
      <t>3</t>
    </r>
    <r>
      <rPr>
        <sz val="11"/>
        <rFont val="Arial"/>
        <family val="2"/>
      </rPr>
      <t xml:space="preserve">) applied for implementation of the project activities in the project area and the activity area in year </t>
    </r>
    <r>
      <rPr>
        <i/>
        <sz val="11"/>
        <rFont val="Arial"/>
        <family val="2"/>
      </rPr>
      <t>y</t>
    </r>
    <phoneticPr fontId="9"/>
  </si>
  <si>
    <r>
      <t>Mass of dolomite (CaMg(CO</t>
    </r>
    <r>
      <rPr>
        <vertAlign val="subscript"/>
        <sz val="11"/>
        <rFont val="Arial"/>
        <family val="2"/>
      </rPr>
      <t>3</t>
    </r>
    <r>
      <rPr>
        <sz val="11"/>
        <rFont val="Arial"/>
        <family val="2"/>
      </rPr>
      <t>)</t>
    </r>
    <r>
      <rPr>
        <vertAlign val="subscript"/>
        <sz val="11"/>
        <rFont val="Arial"/>
        <family val="2"/>
      </rPr>
      <t>2</t>
    </r>
    <r>
      <rPr>
        <sz val="11"/>
        <rFont val="Arial"/>
        <family val="2"/>
      </rPr>
      <t xml:space="preserve">) applied for implementation of the project activities in the project area and the activity area in year </t>
    </r>
    <r>
      <rPr>
        <i/>
        <sz val="11"/>
        <rFont val="Arial"/>
        <family val="2"/>
      </rPr>
      <t>y</t>
    </r>
    <phoneticPr fontId="9"/>
  </si>
  <si>
    <r>
      <t xml:space="preserve">Mass of urea fertilizer applied for implementation of the project activities in the project area and the activity area in year </t>
    </r>
    <r>
      <rPr>
        <i/>
        <sz val="11"/>
        <rFont val="Arial"/>
        <family val="2"/>
      </rPr>
      <t>y</t>
    </r>
    <phoneticPr fontId="9"/>
  </si>
  <si>
    <r>
      <t xml:space="preserve">Carbon stock change in area converted from forest class </t>
    </r>
    <r>
      <rPr>
        <i/>
        <sz val="11"/>
        <rFont val="Arial"/>
        <family val="2"/>
      </rPr>
      <t xml:space="preserve">i </t>
    </r>
    <r>
      <rPr>
        <sz val="11"/>
        <rFont val="Arial"/>
        <family val="2"/>
      </rPr>
      <t xml:space="preserve">to non-forest in the project area in year </t>
    </r>
    <r>
      <rPr>
        <i/>
        <sz val="11"/>
        <rFont val="Arial"/>
        <family val="2"/>
      </rPr>
      <t>y</t>
    </r>
    <phoneticPr fontId="9"/>
  </si>
  <si>
    <r>
      <t>CO</t>
    </r>
    <r>
      <rPr>
        <vertAlign val="subscript"/>
        <sz val="11"/>
        <rFont val="Arial"/>
        <family val="2"/>
      </rPr>
      <t>2</t>
    </r>
    <r>
      <rPr>
        <sz val="11"/>
        <rFont val="Arial"/>
        <family val="2"/>
      </rPr>
      <t xml:space="preserve"> emissions from combustion of fossil fuel type </t>
    </r>
    <r>
      <rPr>
        <i/>
        <sz val="11"/>
        <rFont val="Arial"/>
        <family val="2"/>
      </rPr>
      <t>f</t>
    </r>
    <r>
      <rPr>
        <sz val="11"/>
        <rFont val="Arial"/>
        <family val="2"/>
      </rPr>
      <t xml:space="preserve"> in year </t>
    </r>
    <r>
      <rPr>
        <i/>
        <sz val="11"/>
        <rFont val="Arial"/>
        <family val="2"/>
      </rPr>
      <t>y</t>
    </r>
    <phoneticPr fontId="9"/>
  </si>
  <si>
    <r>
      <t xml:space="preserve">Mass of synthetic fertilizer applied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</si>
  <si>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 xml:space="preserve">Harvested annual dry matter yield for N-fixing crop </t>
    </r>
    <r>
      <rPr>
        <i/>
        <sz val="11"/>
        <rFont val="Arial"/>
        <family val="2"/>
      </rPr>
      <t xml:space="preserve">T </t>
    </r>
    <r>
      <rPr>
        <sz val="11"/>
        <rFont val="Arial"/>
        <family val="2"/>
      </rPr>
      <t xml:space="preserve">per unit area,  introduced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</si>
  <si>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 xml:space="preserve">Mass of nitrogen in synthetic fertilizer applied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</si>
  <si>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 xml:space="preserve">Mass of nitrogen in organic fertilizer made from materials sourced from outside the project area and the activity area and applied for implementation of the project activities in cropland type </t>
    </r>
    <r>
      <rPr>
        <i/>
        <sz val="11"/>
        <rFont val="Arial"/>
        <family val="2"/>
      </rPr>
      <t>c</t>
    </r>
    <r>
      <rPr>
        <sz val="11"/>
        <rFont val="Arial"/>
        <family val="2"/>
      </rPr>
      <t xml:space="preserve"> in the project area and the activity area in year </t>
    </r>
    <r>
      <rPr>
        <i/>
        <sz val="11"/>
        <rFont val="Arial"/>
        <family val="2"/>
      </rPr>
      <t>y</t>
    </r>
    <phoneticPr fontId="9"/>
  </si>
  <si>
    <r>
      <t xml:space="preserve">Mass of nitrogen in crop residues (above-ground and below-ground) in N-fixing crops, introduced for implementation of the project activities in cropland type c in the project area and the activity area and returned to soils, in year </t>
    </r>
    <r>
      <rPr>
        <i/>
        <sz val="11"/>
        <rFont val="Arial"/>
        <family val="2"/>
      </rPr>
      <t>y</t>
    </r>
    <phoneticPr fontId="9"/>
  </si>
  <si>
    <r>
      <t>Mass of calcic limestone (CaCO</t>
    </r>
    <r>
      <rPr>
        <vertAlign val="subscript"/>
        <sz val="11"/>
        <rFont val="Arial"/>
        <family val="2"/>
      </rPr>
      <t>3</t>
    </r>
    <r>
      <rPr>
        <sz val="11"/>
        <rFont val="Arial"/>
        <family val="2"/>
      </rPr>
      <t xml:space="preserve">) applied or implementation of the project activities in the project area and the activity area in year </t>
    </r>
    <r>
      <rPr>
        <i/>
        <sz val="11"/>
        <rFont val="Arial"/>
        <family val="2"/>
      </rPr>
      <t>y</t>
    </r>
    <phoneticPr fontId="9"/>
  </si>
  <si>
    <r>
      <t xml:space="preserve">Carbon stock change in the project area from changes of land use category </t>
    </r>
    <r>
      <rPr>
        <i/>
        <sz val="11"/>
        <rFont val="Arial"/>
        <family val="2"/>
      </rPr>
      <t>i</t>
    </r>
    <r>
      <rPr>
        <sz val="11"/>
        <rFont val="Arial"/>
        <family val="2"/>
      </rPr>
      <t xml:space="preserve"> to </t>
    </r>
    <r>
      <rPr>
        <i/>
        <sz val="11"/>
        <rFont val="Arial"/>
        <family val="2"/>
      </rPr>
      <t xml:space="preserve">j </t>
    </r>
    <r>
      <rPr>
        <sz val="11"/>
        <rFont val="Arial"/>
        <family val="2"/>
      </rPr>
      <t xml:space="preserve">in year </t>
    </r>
    <r>
      <rPr>
        <i/>
        <sz val="11"/>
        <rFont val="Arial"/>
        <family val="2"/>
      </rPr>
      <t>y</t>
    </r>
    <phoneticPr fontId="9"/>
  </si>
  <si>
    <t>Monitoring Plan Sheet (Input Sheet) [Attachment to Project Design Document]</t>
  </si>
  <si>
    <t>Monitoring Plan Sheet (Calculation Process Sheet) [Attachment to Project Design Document]</t>
  </si>
  <si>
    <t>Reference Number:</t>
  </si>
  <si>
    <t>Monitoring Spreadsheet: JCM_KH_AM004_ver01.0</t>
    <phoneticPr fontId="9"/>
  </si>
  <si>
    <t>Input on "MPS(input_PJ_Opt1)" sheet</t>
    <phoneticPr fontId="9"/>
  </si>
  <si>
    <t>Input on "MPS(input_RL_Opt1)" sheet</t>
    <phoneticPr fontId="9"/>
  </si>
  <si>
    <t>Input on "MPS(input_PJ_Opt2)" sheet</t>
    <phoneticPr fontId="9"/>
  </si>
  <si>
    <t>Input on "MPS(input_PJ_DP_Opt2)" sheet</t>
    <phoneticPr fontId="9"/>
  </si>
  <si>
    <t>Input on "MPS(input_PJ_all_Opt2)" sheet</t>
    <phoneticPr fontId="9"/>
  </si>
  <si>
    <t>Input on "MPS(input_RL_Opt2)" sheet</t>
    <phoneticPr fontId="9"/>
  </si>
  <si>
    <t>Input on "MPS(input_PJ_DR_Opt2)" sheet</t>
    <phoneticPr fontId="9"/>
  </si>
  <si>
    <t>Efuel y</t>
    <phoneticPr fontId="9"/>
  </si>
  <si>
    <r>
      <t>E</t>
    </r>
    <r>
      <rPr>
        <sz val="11"/>
        <color rgb="FF000000"/>
        <rFont val="Arial"/>
        <family val="2"/>
      </rPr>
      <t>fertilizer y</t>
    </r>
    <phoneticPr fontId="9"/>
  </si>
  <si>
    <r>
      <t>E</t>
    </r>
    <r>
      <rPr>
        <sz val="11"/>
        <color rgb="FF000000"/>
        <rFont val="Arial"/>
        <family val="2"/>
      </rPr>
      <t>fuel y</t>
    </r>
    <phoneticPr fontId="9"/>
  </si>
  <si>
    <r>
      <t xml:space="preserve">Average specific energy consumption of vehicle or equipment type </t>
    </r>
    <r>
      <rPr>
        <i/>
        <sz val="11"/>
        <rFont val="Arial"/>
        <family val="2"/>
      </rPr>
      <t>j</t>
    </r>
    <r>
      <rPr>
        <sz val="11"/>
        <rFont val="Arial"/>
        <family val="2"/>
      </rPr>
      <t xml:space="preserve"> for fuel type </t>
    </r>
    <r>
      <rPr>
        <i/>
        <sz val="11"/>
        <rFont val="Arial"/>
        <family val="2"/>
      </rPr>
      <t>j</t>
    </r>
    <phoneticPr fontId="9"/>
  </si>
  <si>
    <t>Monitoring Structure Sheet [Attachment to Project Design Document]</t>
    <phoneticPr fontId="2"/>
  </si>
  <si>
    <t>Responsible personnel</t>
  </si>
  <si>
    <t>Role</t>
    <phoneticPr fontId="2"/>
  </si>
  <si>
    <t>Input on "MRS(input_PJ_Opt1)" sheet</t>
  </si>
  <si>
    <t>Input on "MRS(input_PJ_Opt2)" sheet</t>
  </si>
  <si>
    <t>Input on "MRS(input_PJ_DP_Opt2)" sheet</t>
  </si>
  <si>
    <t>Input on "MRS(input_PJ_all_Opt2)" sheet</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</si>
  <si>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</si>
  <si>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</si>
  <si>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 to be credited</t>
    </r>
    <phoneticPr fontId="2"/>
  </si>
  <si>
    <t>Monitored Values</t>
    <phoneticPr fontId="2"/>
  </si>
  <si>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 to be credited</t>
    </r>
    <phoneticPr fontId="2"/>
  </si>
  <si>
    <t>Monitoring Report Sheet (Input Sheet) [For Verification]</t>
  </si>
  <si>
    <t>Monitoring Report Sheet (Calculation Process Sheet) [For Verification]</t>
  </si>
  <si>
    <t>Monitoring period</t>
    <phoneticPr fontId="2"/>
  </si>
  <si>
    <t>(k)</t>
    <phoneticPr fontId="2"/>
  </si>
  <si>
    <t>(1)</t>
    <phoneticPr fontId="9"/>
  </si>
  <si>
    <t>(3)</t>
  </si>
  <si>
    <t>(2)</t>
  </si>
  <si>
    <t>(4)</t>
  </si>
  <si>
    <t>(5)</t>
  </si>
  <si>
    <t>(6)</t>
  </si>
  <si>
    <t>(7)</t>
  </si>
  <si>
    <t>(8)</t>
  </si>
  <si>
    <t>(9)</t>
  </si>
  <si>
    <t>(10)</t>
  </si>
  <si>
    <t>(11)</t>
  </si>
  <si>
    <t>(12)</t>
  </si>
  <si>
    <t>(13)</t>
  </si>
  <si>
    <t>(14)</t>
  </si>
  <si>
    <t>(15)</t>
  </si>
  <si>
    <t>(16)</t>
  </si>
  <si>
    <t>(17)</t>
  </si>
  <si>
    <t>(18)</t>
  </si>
  <si>
    <t>(19)</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</si>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</sst>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
    <numFmt numFmtId="177" formatCode="#,##0.000;[Red]\-#,##0.000"/>
    <numFmt numFmtId="178" formatCode="#,##0.0000;[Red]\-#,##0.0000"/>
    <numFmt numFmtId="179" formatCode="#,##0.0;[Red]\-#,##0.0"/>
    <numFmt numFmtId="180" formatCode="0_);[Red]\(0\)"/>
    <numFmt numFmtId="181" formatCode=";;&quot;&quot;"/>
    <numFmt numFmtId="182" formatCode="0.0"/>
    <numFmt numFmtId="183" formatCode="0.0000"/>
    <numFmt numFmtId="184" formatCode="#;#;&quot;&quot;"/>
    <numFmt numFmtId="185" formatCode="#0.0000;\-0.0000;&quot;&quot;"/>
    <numFmt numFmtId="186" formatCode="0.0000;\-0.0000;&quot;&quot;"/>
  </numFmts>
  <fonts count="3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6"/>
      <name val="ＭＳ Ｐゴシック"/>
      <family val="3"/>
      <charset val="128"/>
      <scheme val="minor"/>
    </font>
    <font>
      <b/>
      <sz val="11"/>
      <color theme="0"/>
      <name val="Arial"/>
      <family val="2"/>
    </font>
    <font>
      <sz val="11"/>
      <color theme="1"/>
      <name val="Arial"/>
      <family val="2"/>
    </font>
    <font>
      <sz val="11"/>
      <color theme="1"/>
      <name val="ＭＳ Ｐゴシック"/>
      <family val="3"/>
      <charset val="128"/>
    </font>
    <font>
      <b/>
      <sz val="11"/>
      <color theme="1"/>
      <name val="Arial"/>
      <family val="2"/>
    </font>
    <font>
      <sz val="11"/>
      <color theme="1"/>
      <name val="ＭＳ Ｐゴシック"/>
      <family val="3"/>
      <charset val="128"/>
      <scheme val="minor"/>
    </font>
    <font>
      <u/>
      <sz val="11"/>
      <color theme="10"/>
      <name val="ＭＳ Ｐゴシック"/>
      <family val="3"/>
      <charset val="128"/>
      <scheme val="minor"/>
    </font>
    <font>
      <b/>
      <i/>
      <sz val="11"/>
      <color indexed="8"/>
      <name val="Arial"/>
      <family val="2"/>
    </font>
    <font>
      <sz val="11"/>
      <color rgb="FFFF0000"/>
      <name val="Arial"/>
      <family val="2"/>
    </font>
    <font>
      <sz val="11"/>
      <color indexed="10"/>
      <name val="Arial"/>
      <family val="2"/>
    </font>
    <font>
      <b/>
      <vertAlign val="subscript"/>
      <sz val="11"/>
      <color indexed="8"/>
      <name val="Arial"/>
      <family val="2"/>
    </font>
    <font>
      <b/>
      <vertAlign val="subscript"/>
      <sz val="11"/>
      <color indexed="9"/>
      <name val="Arial"/>
      <family val="2"/>
    </font>
    <font>
      <b/>
      <i/>
      <sz val="11"/>
      <color theme="0"/>
      <name val="Arial"/>
      <family val="2"/>
    </font>
    <font>
      <sz val="11"/>
      <color theme="1" tint="0.499984740745262"/>
      <name val="Arial"/>
      <family val="2"/>
    </font>
    <font>
      <i/>
      <sz val="11"/>
      <name val="Arial"/>
      <family val="2"/>
    </font>
    <font>
      <vertAlign val="subscript"/>
      <sz val="11"/>
      <name val="Arial"/>
      <family val="2"/>
    </font>
    <font>
      <vertAlign val="superscript"/>
      <sz val="11"/>
      <name val="Arial"/>
      <family val="2"/>
    </font>
    <font>
      <strike/>
      <sz val="11"/>
      <name val="Arial"/>
      <family val="2"/>
    </font>
    <font>
      <sz val="11"/>
      <name val="ＭＳ Ｐゴシック"/>
      <family val="3"/>
      <charset val="128"/>
    </font>
    <font>
      <b/>
      <sz val="11"/>
      <name val="Arial"/>
      <family val="2"/>
    </font>
    <font>
      <b/>
      <strike/>
      <sz val="11"/>
      <color theme="0"/>
      <name val="Arial"/>
      <family val="2"/>
    </font>
    <font>
      <sz val="11"/>
      <color rgb="FF000000"/>
      <name val="Arial"/>
      <family val="2"/>
    </font>
    <font>
      <sz val="11"/>
      <color rgb="FF000000"/>
      <name val="Calibri"/>
      <family val="2"/>
    </font>
  </fonts>
  <fills count="13">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249977111117893"/>
        <bgColor indexed="64"/>
      </patternFill>
    </fill>
    <fill>
      <patternFill patternType="solid">
        <fgColor theme="9" tint="0.59999389629810485"/>
        <bgColor indexed="65"/>
      </patternFill>
    </fill>
  </fills>
  <borders count="40">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theme="1" tint="0.34998626667073579"/>
      </left>
      <right/>
      <top/>
      <bottom/>
      <diagonal/>
    </border>
    <border>
      <left/>
      <right style="thin">
        <color theme="1" tint="0.34998626667073579"/>
      </right>
      <top/>
      <bottom style="thin">
        <color theme="1" tint="0.34998626667073579"/>
      </bottom>
      <diagonal/>
    </border>
    <border>
      <left/>
      <right/>
      <top style="thin">
        <color theme="1" tint="0.34998626667073579"/>
      </top>
      <bottom/>
      <diagonal/>
    </border>
    <border>
      <left style="thin">
        <color indexed="23"/>
      </left>
      <right style="thin">
        <color indexed="23"/>
      </right>
      <top/>
      <bottom style="thin">
        <color indexed="23"/>
      </bottom>
      <diagonal/>
    </border>
    <border>
      <left/>
      <right style="thin">
        <color theme="1" tint="0.34998626667073579"/>
      </right>
      <top style="thin">
        <color theme="1"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style="thin">
        <color theme="1" tint="0.34998626667073579"/>
      </left>
      <right/>
      <top style="thin">
        <color theme="1" tint="0.34998626667073579"/>
      </top>
      <bottom style="thin">
        <color indexed="64"/>
      </bottom>
      <diagonal/>
    </border>
    <border>
      <left style="thin">
        <color theme="1" tint="0.34998626667073579"/>
      </left>
      <right/>
      <top/>
      <bottom style="thin">
        <color theme="1" tint="0.34998626667073579"/>
      </bottom>
      <diagonal/>
    </border>
    <border>
      <left style="thin">
        <color theme="0" tint="-0.499984740745262"/>
      </left>
      <right style="thin">
        <color theme="0" tint="-0.499984740745262"/>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right/>
      <top style="thin">
        <color theme="0" tint="-0.499984740745262"/>
      </top>
      <bottom/>
      <diagonal/>
    </border>
    <border>
      <left style="thin">
        <color indexed="23"/>
      </left>
      <right/>
      <top style="thin">
        <color theme="0" tint="-0.499984740745262"/>
      </top>
      <bottom/>
      <diagonal/>
    </border>
  </borders>
  <cellStyleXfs count="6">
    <xf numFmtId="0" fontId="0" fillId="0" borderId="0">
      <alignment vertical="center"/>
    </xf>
    <xf numFmtId="38" fontId="1" fillId="0" borderId="0" applyFont="0" applyFill="0" applyBorder="0" applyAlignment="0" applyProtection="0">
      <alignment vertical="center"/>
    </xf>
    <xf numFmtId="9"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4" fillId="12" borderId="0" applyNumberFormat="0" applyBorder="0" applyAlignment="0" applyProtection="0">
      <alignment vertical="center"/>
    </xf>
    <xf numFmtId="0" fontId="14" fillId="0" borderId="0">
      <alignment vertical="center"/>
    </xf>
  </cellStyleXfs>
  <cellXfs count="310">
    <xf numFmtId="0" fontId="0" fillId="0" borderId="0" xfId="0">
      <alignment vertical="center"/>
    </xf>
    <xf numFmtId="0" fontId="11" fillId="0" borderId="0" xfId="0" applyFont="1" applyAlignment="1">
      <alignment vertical="center" wrapText="1"/>
    </xf>
    <xf numFmtId="40" fontId="11" fillId="0" borderId="0" xfId="1" applyNumberFormat="1" applyFont="1" applyAlignment="1">
      <alignment vertical="center" wrapText="1"/>
    </xf>
    <xf numFmtId="38" fontId="11" fillId="0" borderId="0" xfId="0" applyNumberFormat="1" applyFont="1" applyAlignment="1">
      <alignment vertical="center" wrapText="1"/>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83" fontId="7" fillId="0" borderId="1" xfId="0" applyNumberFormat="1" applyFont="1" applyBorder="1" applyProtection="1">
      <alignment vertical="center"/>
      <protection locked="0"/>
    </xf>
    <xf numFmtId="2" fontId="7" fillId="0" borderId="1" xfId="0" applyNumberFormat="1" applyFont="1" applyBorder="1" applyProtection="1">
      <alignment vertical="center"/>
      <protection locked="0"/>
    </xf>
    <xf numFmtId="0" fontId="3" fillId="0" borderId="0" xfId="0" applyFont="1" applyProtection="1">
      <alignment vertical="center"/>
    </xf>
    <xf numFmtId="0" fontId="3" fillId="0" borderId="0" xfId="0" applyFont="1" applyAlignment="1" applyProtection="1">
      <alignment vertical="center" wrapText="1"/>
    </xf>
    <xf numFmtId="0" fontId="5" fillId="3" borderId="0" xfId="0" applyFont="1" applyFill="1" applyProtection="1">
      <alignment vertical="center"/>
    </xf>
    <xf numFmtId="0" fontId="5" fillId="3" borderId="0" xfId="0" applyFont="1" applyFill="1" applyAlignment="1" applyProtection="1">
      <alignment vertical="center" wrapText="1"/>
    </xf>
    <xf numFmtId="0" fontId="5" fillId="3" borderId="0" xfId="0" applyFont="1" applyFill="1" applyAlignment="1" applyProtection="1">
      <alignment horizontal="right" vertical="center"/>
    </xf>
    <xf numFmtId="0" fontId="6" fillId="0" borderId="0" xfId="0" applyFont="1" applyProtection="1">
      <alignment vertical="center"/>
    </xf>
    <xf numFmtId="0" fontId="5" fillId="4" borderId="1" xfId="0" applyFont="1" applyFill="1" applyBorder="1" applyAlignment="1" applyProtection="1">
      <alignment horizontal="center" vertical="center" wrapText="1"/>
    </xf>
    <xf numFmtId="0" fontId="7" fillId="0" borderId="0" xfId="0" applyFont="1" applyProtection="1">
      <alignment vertical="center"/>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38" fontId="7" fillId="5" borderId="1" xfId="1" quotePrefix="1"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7" fillId="5" borderId="2" xfId="0" applyFont="1" applyFill="1" applyBorder="1" applyProtection="1">
      <alignment vertical="center"/>
    </xf>
    <xf numFmtId="0" fontId="7" fillId="5" borderId="2" xfId="0" applyFont="1" applyFill="1" applyBorder="1" applyAlignment="1" applyProtection="1">
      <alignment vertical="center" wrapText="1"/>
    </xf>
    <xf numFmtId="38" fontId="7" fillId="5" borderId="2" xfId="1" quotePrefix="1" applyFont="1" applyFill="1" applyBorder="1" applyAlignment="1" applyProtection="1">
      <alignment horizontal="center" vertical="center"/>
    </xf>
    <xf numFmtId="0" fontId="7" fillId="5" borderId="16" xfId="0" applyFont="1" applyFill="1" applyBorder="1" applyProtection="1">
      <alignment vertical="center"/>
    </xf>
    <xf numFmtId="0" fontId="7" fillId="5" borderId="16" xfId="0" applyFont="1" applyFill="1" applyBorder="1" applyAlignment="1" applyProtection="1">
      <alignment vertical="center" wrapText="1"/>
    </xf>
    <xf numFmtId="38" fontId="7" fillId="5" borderId="16" xfId="1" quotePrefix="1" applyFont="1" applyFill="1" applyBorder="1" applyAlignment="1" applyProtection="1">
      <alignment horizontal="center" vertical="center"/>
    </xf>
    <xf numFmtId="0" fontId="7" fillId="5" borderId="14" xfId="0" applyFont="1" applyFill="1" applyBorder="1" applyProtection="1">
      <alignment vertical="center"/>
    </xf>
    <xf numFmtId="0" fontId="7" fillId="5" borderId="14" xfId="0" applyFont="1" applyFill="1" applyBorder="1" applyAlignment="1" applyProtection="1">
      <alignment vertical="center" wrapText="1"/>
    </xf>
    <xf numFmtId="38" fontId="7" fillId="5" borderId="14" xfId="1" quotePrefix="1" applyFont="1" applyFill="1" applyBorder="1" applyAlignment="1" applyProtection="1">
      <alignment horizontal="center" vertical="center"/>
    </xf>
    <xf numFmtId="0" fontId="17" fillId="0" borderId="0" xfId="0" quotePrefix="1" applyFont="1" applyAlignment="1" applyProtection="1">
      <alignment horizontal="center" vertical="center"/>
    </xf>
    <xf numFmtId="0" fontId="17" fillId="0" borderId="0" xfId="0" applyFont="1" applyProtection="1">
      <alignment vertical="center"/>
    </xf>
    <xf numFmtId="0" fontId="17" fillId="0" borderId="0" xfId="0" applyFont="1" applyAlignment="1" applyProtection="1">
      <alignment vertical="center" wrapText="1"/>
    </xf>
    <xf numFmtId="38" fontId="18" fillId="0" borderId="0" xfId="1" applyFont="1" applyProtection="1">
      <alignment vertical="center"/>
    </xf>
    <xf numFmtId="0" fontId="18" fillId="0" borderId="0" xfId="0" applyFont="1" applyProtection="1">
      <alignment vertical="center"/>
    </xf>
    <xf numFmtId="0" fontId="18" fillId="0" borderId="0" xfId="0" applyFont="1" applyAlignment="1" applyProtection="1">
      <alignment vertical="center" wrapText="1"/>
    </xf>
    <xf numFmtId="0" fontId="5" fillId="4" borderId="2" xfId="0" applyFont="1" applyFill="1" applyBorder="1" applyAlignment="1" applyProtection="1">
      <alignment horizontal="center" vertical="center" wrapText="1"/>
    </xf>
    <xf numFmtId="38" fontId="18" fillId="2" borderId="19" xfId="1" applyFont="1" applyFill="1" applyBorder="1" applyProtection="1">
      <alignment vertical="center"/>
    </xf>
    <xf numFmtId="0" fontId="7" fillId="5" borderId="17" xfId="0" applyFont="1" applyFill="1" applyBorder="1" applyProtection="1">
      <alignment vertical="center"/>
    </xf>
    <xf numFmtId="0" fontId="7" fillId="5" borderId="18" xfId="0" applyFont="1" applyFill="1" applyBorder="1" applyProtection="1">
      <alignment vertical="center"/>
    </xf>
    <xf numFmtId="38" fontId="3" fillId="0" borderId="0" xfId="1" applyFont="1" applyAlignment="1" applyProtection="1">
      <alignment vertical="center" wrapText="1"/>
    </xf>
    <xf numFmtId="38" fontId="3" fillId="0" borderId="0" xfId="1" applyFont="1" applyProtection="1">
      <alignment vertical="center"/>
    </xf>
    <xf numFmtId="0" fontId="3" fillId="0" borderId="3" xfId="0" applyFont="1" applyBorder="1" applyProtection="1">
      <alignment vertical="center"/>
    </xf>
    <xf numFmtId="0" fontId="3" fillId="0" borderId="0" xfId="0" applyFont="1" applyAlignment="1" applyProtection="1">
      <alignment horizontal="left" vertical="center" wrapText="1"/>
    </xf>
    <xf numFmtId="180" fontId="7" fillId="0" borderId="20" xfId="1" applyNumberFormat="1" applyFont="1" applyBorder="1" applyAlignment="1" applyProtection="1">
      <alignment vertical="center" wrapText="1"/>
      <protection locked="0"/>
    </xf>
    <xf numFmtId="38" fontId="7" fillId="0" borderId="20" xfId="1" applyNumberFormat="1" applyFont="1" applyBorder="1" applyAlignment="1" applyProtection="1">
      <alignment vertical="center" wrapText="1"/>
      <protection locked="0"/>
    </xf>
    <xf numFmtId="0" fontId="11" fillId="0" borderId="0" xfId="0" applyFont="1" applyAlignment="1" applyProtection="1">
      <alignment vertical="center" wrapText="1"/>
    </xf>
    <xf numFmtId="40" fontId="11" fillId="0" borderId="0" xfId="1" applyNumberFormat="1" applyFont="1" applyAlignment="1" applyProtection="1">
      <alignment vertical="center" wrapText="1"/>
    </xf>
    <xf numFmtId="0" fontId="11" fillId="0" borderId="0" xfId="0" applyFont="1" applyAlignment="1" applyProtection="1">
      <alignment horizontal="right" vertical="center"/>
    </xf>
    <xf numFmtId="0" fontId="7" fillId="5" borderId="20" xfId="0" applyFont="1" applyFill="1" applyBorder="1" applyAlignment="1" applyProtection="1">
      <alignment horizontal="center" vertical="center" wrapText="1"/>
    </xf>
    <xf numFmtId="40" fontId="7" fillId="5" borderId="20" xfId="1" applyNumberFormat="1" applyFont="1" applyFill="1" applyBorder="1" applyAlignment="1" applyProtection="1">
      <alignment vertical="center" wrapText="1"/>
    </xf>
    <xf numFmtId="0" fontId="7" fillId="5" borderId="20" xfId="0" applyFont="1" applyFill="1" applyBorder="1" applyAlignment="1" applyProtection="1">
      <alignment vertical="center" wrapText="1"/>
    </xf>
    <xf numFmtId="38" fontId="7" fillId="5" borderId="20" xfId="1" applyFont="1" applyFill="1" applyBorder="1" applyAlignment="1" applyProtection="1">
      <alignment vertical="center" wrapText="1"/>
    </xf>
    <xf numFmtId="0" fontId="10" fillId="11" borderId="20" xfId="0" applyFont="1" applyFill="1" applyBorder="1" applyAlignment="1" applyProtection="1">
      <alignment vertical="center" wrapText="1"/>
    </xf>
    <xf numFmtId="38" fontId="11" fillId="5" borderId="20" xfId="1" applyNumberFormat="1" applyFont="1" applyFill="1" applyBorder="1" applyAlignment="1" applyProtection="1">
      <alignment horizontal="center" vertical="center" wrapText="1"/>
    </xf>
    <xf numFmtId="180" fontId="10" fillId="11" borderId="20" xfId="1" applyNumberFormat="1" applyFont="1" applyFill="1" applyBorder="1" applyAlignment="1" applyProtection="1">
      <alignment vertical="center" wrapText="1"/>
    </xf>
    <xf numFmtId="38" fontId="11" fillId="5" borderId="20" xfId="1" applyNumberFormat="1" applyFont="1" applyFill="1" applyBorder="1" applyAlignment="1" applyProtection="1">
      <alignment vertical="center" wrapText="1"/>
    </xf>
    <xf numFmtId="38" fontId="11" fillId="5" borderId="20" xfId="0" applyNumberFormat="1" applyFont="1" applyFill="1" applyBorder="1" applyAlignment="1" applyProtection="1">
      <alignment vertical="center" wrapText="1"/>
    </xf>
    <xf numFmtId="0" fontId="11" fillId="11" borderId="20" xfId="0" applyFont="1" applyFill="1" applyBorder="1" applyAlignment="1" applyProtection="1">
      <alignment vertical="center" wrapText="1"/>
    </xf>
    <xf numFmtId="0" fontId="11" fillId="5" borderId="20" xfId="0" applyFont="1" applyFill="1" applyBorder="1" applyAlignment="1" applyProtection="1">
      <alignment vertical="center" wrapText="1"/>
    </xf>
    <xf numFmtId="40" fontId="11" fillId="5" borderId="20" xfId="1" applyNumberFormat="1" applyFont="1" applyFill="1" applyBorder="1" applyAlignment="1" applyProtection="1">
      <alignment horizontal="right" vertical="center" wrapText="1"/>
    </xf>
    <xf numFmtId="38" fontId="7" fillId="0" borderId="20" xfId="1" applyNumberFormat="1" applyFont="1" applyFill="1" applyBorder="1" applyAlignment="1" applyProtection="1">
      <alignment vertical="center" wrapText="1"/>
      <protection locked="0"/>
    </xf>
    <xf numFmtId="38" fontId="7" fillId="0" borderId="20" xfId="1" applyFont="1" applyFill="1" applyBorder="1" applyAlignment="1" applyProtection="1">
      <alignment vertical="center" wrapText="1"/>
      <protection locked="0"/>
    </xf>
    <xf numFmtId="178" fontId="7" fillId="0" borderId="20" xfId="1" applyNumberFormat="1" applyFont="1" applyBorder="1" applyAlignment="1" applyProtection="1">
      <alignment vertical="center" wrapText="1"/>
      <protection locked="0"/>
    </xf>
    <xf numFmtId="183" fontId="7" fillId="0" borderId="20" xfId="1" applyNumberFormat="1" applyFont="1" applyBorder="1" applyAlignment="1" applyProtection="1">
      <alignment vertical="center" wrapText="1"/>
      <protection locked="0"/>
    </xf>
    <xf numFmtId="0" fontId="7" fillId="0" borderId="20" xfId="0" applyFont="1" applyFill="1" applyBorder="1" applyAlignment="1" applyProtection="1">
      <alignment vertical="center" wrapText="1"/>
      <protection locked="0"/>
    </xf>
    <xf numFmtId="179" fontId="7" fillId="10" borderId="20" xfId="0" applyNumberFormat="1" applyFont="1" applyFill="1" applyBorder="1" applyAlignment="1" applyProtection="1">
      <alignment vertical="center" wrapText="1"/>
      <protection locked="0"/>
    </xf>
    <xf numFmtId="179" fontId="7" fillId="10" borderId="20" xfId="1" applyNumberFormat="1" applyFont="1" applyFill="1" applyBorder="1" applyAlignment="1" applyProtection="1">
      <alignment vertical="center" wrapText="1"/>
      <protection locked="0"/>
    </xf>
    <xf numFmtId="179" fontId="7" fillId="0" borderId="20" xfId="1" applyNumberFormat="1" applyFont="1" applyBorder="1" applyAlignment="1" applyProtection="1">
      <alignment vertical="center" wrapText="1"/>
      <protection locked="0"/>
    </xf>
    <xf numFmtId="40" fontId="7" fillId="0" borderId="20" xfId="1" applyNumberFormat="1" applyFont="1" applyFill="1" applyBorder="1" applyAlignment="1" applyProtection="1">
      <alignment horizontal="center" vertical="center" wrapText="1"/>
      <protection locked="0"/>
    </xf>
    <xf numFmtId="40" fontId="7" fillId="0" borderId="20" xfId="1" applyNumberFormat="1" applyFont="1" applyBorder="1" applyAlignment="1" applyProtection="1">
      <alignment vertical="center" wrapText="1"/>
      <protection locked="0"/>
    </xf>
    <xf numFmtId="176" fontId="7" fillId="0" borderId="20" xfId="1" applyNumberFormat="1" applyFont="1" applyBorder="1" applyAlignment="1" applyProtection="1">
      <alignment vertical="center" wrapText="1"/>
      <protection locked="0"/>
    </xf>
    <xf numFmtId="176" fontId="7" fillId="0" borderId="20" xfId="0" applyNumberFormat="1" applyFont="1" applyBorder="1" applyAlignment="1" applyProtection="1">
      <alignment vertical="center" wrapText="1"/>
      <protection locked="0"/>
    </xf>
    <xf numFmtId="182" fontId="7" fillId="0" borderId="20" xfId="1" applyNumberFormat="1" applyFont="1" applyBorder="1" applyAlignment="1" applyProtection="1">
      <alignment vertical="center" wrapText="1"/>
      <protection locked="0"/>
    </xf>
    <xf numFmtId="182" fontId="7" fillId="0" borderId="20" xfId="0" applyNumberFormat="1" applyFont="1" applyBorder="1" applyAlignment="1" applyProtection="1">
      <alignment vertical="center" wrapText="1"/>
      <protection locked="0"/>
    </xf>
    <xf numFmtId="38" fontId="7" fillId="10" borderId="20" xfId="1" applyNumberFormat="1" applyFont="1" applyFill="1" applyBorder="1" applyAlignment="1" applyProtection="1">
      <alignment vertical="center" wrapText="1"/>
      <protection locked="0"/>
    </xf>
    <xf numFmtId="0" fontId="13" fillId="0" borderId="0" xfId="0" applyFont="1" applyAlignment="1" applyProtection="1">
      <alignment vertical="center"/>
    </xf>
    <xf numFmtId="40" fontId="7" fillId="5" borderId="20" xfId="0" applyNumberFormat="1" applyFont="1" applyFill="1" applyBorder="1" applyAlignment="1" applyProtection="1">
      <alignment vertical="center" wrapText="1"/>
    </xf>
    <xf numFmtId="40" fontId="7" fillId="5" borderId="20" xfId="1" applyNumberFormat="1" applyFont="1" applyFill="1" applyBorder="1" applyAlignment="1" applyProtection="1">
      <alignment horizontal="right" vertical="center" wrapText="1"/>
    </xf>
    <xf numFmtId="40" fontId="13" fillId="0" borderId="0" xfId="1" applyNumberFormat="1" applyFont="1" applyAlignment="1" applyProtection="1">
      <alignment vertical="center"/>
    </xf>
    <xf numFmtId="184" fontId="7" fillId="5" borderId="20" xfId="1" applyNumberFormat="1" applyFont="1" applyFill="1" applyBorder="1" applyAlignment="1" applyProtection="1">
      <alignment vertical="center" wrapText="1"/>
    </xf>
    <xf numFmtId="178" fontId="7" fillId="5" borderId="20" xfId="0" applyNumberFormat="1" applyFont="1" applyFill="1" applyBorder="1" applyAlignment="1" applyProtection="1">
      <alignment vertical="center" wrapText="1"/>
    </xf>
    <xf numFmtId="178" fontId="7" fillId="5" borderId="20" xfId="0" applyNumberFormat="1" applyFont="1" applyFill="1" applyBorder="1" applyProtection="1">
      <alignment vertical="center"/>
    </xf>
    <xf numFmtId="183" fontId="7" fillId="5" borderId="20" xfId="0" applyNumberFormat="1" applyFont="1" applyFill="1" applyBorder="1" applyAlignment="1" applyProtection="1">
      <alignment vertical="center" wrapText="1"/>
    </xf>
    <xf numFmtId="0" fontId="0" fillId="0" borderId="0" xfId="0" applyFont="1" applyProtection="1">
      <alignment vertical="center"/>
    </xf>
    <xf numFmtId="179" fontId="7" fillId="5" borderId="20" xfId="1" applyNumberFormat="1" applyFont="1" applyFill="1" applyBorder="1" applyAlignment="1" applyProtection="1">
      <alignment vertical="center" wrapText="1"/>
    </xf>
    <xf numFmtId="0" fontId="15" fillId="0" borderId="0" xfId="3" applyFont="1" applyProtection="1">
      <alignment vertical="center"/>
    </xf>
    <xf numFmtId="178" fontId="7" fillId="5" borderId="20" xfId="1" applyNumberFormat="1" applyFont="1" applyFill="1" applyBorder="1" applyAlignment="1" applyProtection="1">
      <alignment vertical="center" wrapText="1"/>
    </xf>
    <xf numFmtId="0" fontId="11" fillId="0" borderId="0" xfId="0" applyFont="1" applyFill="1" applyAlignment="1" applyProtection="1">
      <alignment vertical="center"/>
    </xf>
    <xf numFmtId="178" fontId="11" fillId="0" borderId="0" xfId="1" applyNumberFormat="1" applyFont="1" applyAlignment="1" applyProtection="1">
      <alignment vertical="center" wrapText="1"/>
    </xf>
    <xf numFmtId="40" fontId="7" fillId="5" borderId="20" xfId="1" applyNumberFormat="1" applyFont="1" applyFill="1" applyBorder="1" applyAlignment="1" applyProtection="1">
      <alignment horizontal="center" vertical="center" wrapText="1"/>
    </xf>
    <xf numFmtId="181" fontId="7" fillId="5" borderId="20" xfId="1" applyNumberFormat="1" applyFont="1" applyFill="1" applyBorder="1" applyAlignment="1" applyProtection="1">
      <alignment horizontal="center" vertical="center" wrapText="1"/>
    </xf>
    <xf numFmtId="181" fontId="7" fillId="5" borderId="20" xfId="0" applyNumberFormat="1"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182" fontId="7" fillId="5" borderId="20" xfId="0" applyNumberFormat="1" applyFont="1" applyFill="1" applyBorder="1" applyAlignment="1" applyProtection="1">
      <alignment vertical="center" wrapText="1"/>
    </xf>
    <xf numFmtId="182" fontId="7" fillId="5" borderId="20" xfId="1" applyNumberFormat="1" applyFont="1" applyFill="1" applyBorder="1" applyAlignment="1" applyProtection="1">
      <alignment vertical="center" wrapText="1"/>
    </xf>
    <xf numFmtId="38" fontId="7" fillId="5" borderId="20" xfId="1" applyNumberFormat="1" applyFont="1" applyFill="1" applyBorder="1" applyAlignment="1" applyProtection="1">
      <alignment horizontal="center" vertical="center" wrapText="1"/>
    </xf>
    <xf numFmtId="38" fontId="7" fillId="5" borderId="20" xfId="1" applyFont="1" applyFill="1" applyBorder="1" applyAlignment="1" applyProtection="1">
      <alignment horizontal="center" vertical="center" wrapText="1"/>
    </xf>
    <xf numFmtId="38" fontId="7" fillId="5" borderId="20" xfId="1" applyNumberFormat="1" applyFont="1" applyFill="1" applyBorder="1" applyAlignment="1" applyProtection="1">
      <alignment vertical="center" wrapText="1"/>
    </xf>
    <xf numFmtId="179" fontId="7" fillId="5" borderId="20" xfId="0" applyNumberFormat="1" applyFont="1" applyFill="1" applyBorder="1" applyAlignment="1" applyProtection="1">
      <alignment vertical="center" wrapText="1"/>
    </xf>
    <xf numFmtId="179" fontId="11" fillId="5" borderId="20" xfId="1" applyNumberFormat="1" applyFont="1" applyFill="1" applyBorder="1" applyAlignment="1" applyProtection="1">
      <alignment vertical="center" wrapText="1"/>
    </xf>
    <xf numFmtId="0" fontId="3" fillId="0" borderId="0" xfId="0" applyFont="1" applyAlignment="1" applyProtection="1">
      <alignment horizontal="center" vertical="center" shrinkToFit="1"/>
    </xf>
    <xf numFmtId="0" fontId="5" fillId="4" borderId="7" xfId="0" applyFont="1" applyFill="1" applyBorder="1" applyProtection="1">
      <alignment vertical="center"/>
    </xf>
    <xf numFmtId="0" fontId="3" fillId="4" borderId="3" xfId="0" applyFont="1" applyFill="1" applyBorder="1" applyProtection="1">
      <alignment vertical="center"/>
    </xf>
    <xf numFmtId="0" fontId="5" fillId="4" borderId="3" xfId="0" applyFont="1" applyFill="1" applyBorder="1" applyProtection="1">
      <alignment vertical="center"/>
    </xf>
    <xf numFmtId="0" fontId="5" fillId="4" borderId="3"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5" fillId="4" borderId="3" xfId="0" applyFont="1" applyFill="1" applyBorder="1" applyAlignment="1" applyProtection="1">
      <alignment horizontal="center" vertical="center" shrinkToFit="1"/>
    </xf>
    <xf numFmtId="0" fontId="7" fillId="4" borderId="8" xfId="0" applyFont="1" applyFill="1" applyBorder="1" applyProtection="1">
      <alignment vertical="center"/>
    </xf>
    <xf numFmtId="0" fontId="7" fillId="6" borderId="3" xfId="0" applyFont="1" applyFill="1" applyBorder="1" applyProtection="1">
      <alignment vertical="center"/>
    </xf>
    <xf numFmtId="0" fontId="7" fillId="0" borderId="4" xfId="0" applyFont="1" applyBorder="1" applyProtection="1">
      <alignment vertical="center"/>
    </xf>
    <xf numFmtId="179" fontId="7" fillId="0" borderId="19" xfId="1" applyNumberFormat="1" applyFont="1" applyBorder="1" applyProtection="1">
      <alignment vertical="center"/>
    </xf>
    <xf numFmtId="0" fontId="7" fillId="0" borderId="6" xfId="0" applyFont="1" applyBorder="1" applyProtection="1">
      <alignment vertical="center"/>
    </xf>
    <xf numFmtId="0" fontId="7" fillId="0" borderId="3" xfId="0" applyFont="1" applyBorder="1" applyAlignment="1" applyProtection="1">
      <alignment horizontal="center" vertical="center" shrinkToFit="1"/>
    </xf>
    <xf numFmtId="0" fontId="7" fillId="4" borderId="9" xfId="0" applyFont="1" applyFill="1" applyBorder="1" applyProtection="1">
      <alignment vertical="center"/>
    </xf>
    <xf numFmtId="0" fontId="7" fillId="6" borderId="11" xfId="0" applyFont="1" applyFill="1" applyBorder="1" applyProtection="1">
      <alignment vertical="center"/>
    </xf>
    <xf numFmtId="0" fontId="7" fillId="8" borderId="10" xfId="0" applyFont="1" applyFill="1" applyBorder="1" applyProtection="1">
      <alignment vertical="center"/>
    </xf>
    <xf numFmtId="0" fontId="7" fillId="8" borderId="6" xfId="0" applyFont="1" applyFill="1" applyBorder="1" applyProtection="1">
      <alignment vertical="center"/>
    </xf>
    <xf numFmtId="0" fontId="7" fillId="8" borderId="6" xfId="0" applyFont="1" applyFill="1" applyBorder="1" applyAlignment="1" applyProtection="1">
      <alignment horizontal="left" vertical="center"/>
    </xf>
    <xf numFmtId="38" fontId="7" fillId="8" borderId="8" xfId="1" applyNumberFormat="1" applyFont="1" applyFill="1" applyBorder="1" applyProtection="1">
      <alignment vertical="center"/>
    </xf>
    <xf numFmtId="0" fontId="7" fillId="8" borderId="3" xfId="0" applyFont="1" applyFill="1" applyBorder="1" applyProtection="1">
      <alignment vertical="center"/>
    </xf>
    <xf numFmtId="0" fontId="7" fillId="8" borderId="3" xfId="0" applyFont="1" applyFill="1" applyBorder="1" applyAlignment="1" applyProtection="1">
      <alignment horizontal="center" vertical="center" shrinkToFit="1"/>
    </xf>
    <xf numFmtId="0" fontId="7" fillId="6" borderId="9" xfId="0" applyFont="1" applyFill="1" applyBorder="1" applyProtection="1">
      <alignment vertical="center"/>
    </xf>
    <xf numFmtId="0" fontId="7" fillId="5" borderId="12" xfId="0" applyFont="1" applyFill="1" applyBorder="1" applyProtection="1">
      <alignment vertical="center"/>
    </xf>
    <xf numFmtId="0" fontId="7" fillId="0" borderId="3" xfId="0" applyFont="1" applyBorder="1" applyAlignment="1" applyProtection="1">
      <alignment horizontal="left" vertical="center"/>
    </xf>
    <xf numFmtId="179" fontId="7" fillId="0" borderId="3" xfId="1" applyNumberFormat="1" applyFont="1" applyBorder="1" applyProtection="1">
      <alignment vertical="center"/>
    </xf>
    <xf numFmtId="0" fontId="7" fillId="0" borderId="3" xfId="0" applyFont="1" applyBorder="1" applyProtection="1">
      <alignment vertical="center"/>
    </xf>
    <xf numFmtId="38" fontId="5" fillId="4" borderId="7" xfId="1" applyNumberFormat="1" applyFont="1" applyFill="1" applyBorder="1" applyProtection="1">
      <alignment vertical="center"/>
    </xf>
    <xf numFmtId="0" fontId="7" fillId="6" borderId="7" xfId="0" applyFont="1" applyFill="1" applyBorder="1" applyProtection="1">
      <alignment vertical="center"/>
    </xf>
    <xf numFmtId="0" fontId="3" fillId="4" borderId="9" xfId="0" applyFont="1" applyFill="1" applyBorder="1" applyProtection="1">
      <alignment vertical="center"/>
    </xf>
    <xf numFmtId="0" fontId="3" fillId="6" borderId="9" xfId="0" applyFont="1" applyFill="1" applyBorder="1" applyProtection="1">
      <alignment vertical="center"/>
    </xf>
    <xf numFmtId="0" fontId="3" fillId="5" borderId="12" xfId="0" applyFont="1" applyFill="1" applyBorder="1" applyProtection="1">
      <alignment vertical="center"/>
    </xf>
    <xf numFmtId="0" fontId="3" fillId="0" borderId="3" xfId="0" applyFont="1" applyBorder="1" applyAlignment="1" applyProtection="1">
      <alignment horizontal="left" vertical="center"/>
    </xf>
    <xf numFmtId="179" fontId="3" fillId="0" borderId="3" xfId="1" applyNumberFormat="1" applyFont="1" applyBorder="1" applyProtection="1">
      <alignment vertical="center"/>
    </xf>
    <xf numFmtId="0" fontId="3" fillId="0" borderId="3" xfId="0" applyFont="1" applyBorder="1" applyAlignment="1" applyProtection="1">
      <alignment horizontal="center" vertical="center" shrinkToFit="1"/>
    </xf>
    <xf numFmtId="179" fontId="7" fillId="0" borderId="3" xfId="1" applyNumberFormat="1" applyFont="1" applyFill="1" applyBorder="1" applyProtection="1">
      <alignment vertical="center"/>
    </xf>
    <xf numFmtId="179" fontId="3" fillId="0" borderId="3" xfId="1" applyNumberFormat="1" applyFont="1" applyFill="1" applyBorder="1" applyProtection="1">
      <alignment vertical="center"/>
    </xf>
    <xf numFmtId="0" fontId="3" fillId="0" borderId="6" xfId="0" applyFont="1" applyBorder="1" applyProtection="1">
      <alignment vertical="center"/>
    </xf>
    <xf numFmtId="0" fontId="3" fillId="6" borderId="11" xfId="0" applyFont="1" applyFill="1" applyBorder="1" applyProtection="1">
      <alignment vertical="center"/>
    </xf>
    <xf numFmtId="0" fontId="3" fillId="8" borderId="6" xfId="0" applyFont="1" applyFill="1" applyBorder="1" applyProtection="1">
      <alignment vertical="center"/>
    </xf>
    <xf numFmtId="0" fontId="3" fillId="8" borderId="6" xfId="0" applyFont="1" applyFill="1" applyBorder="1" applyAlignment="1" applyProtection="1">
      <alignment horizontal="left" vertical="center"/>
    </xf>
    <xf numFmtId="38" fontId="3" fillId="8" borderId="8" xfId="1" applyNumberFormat="1" applyFont="1" applyFill="1" applyBorder="1" applyProtection="1">
      <alignment vertical="center"/>
    </xf>
    <xf numFmtId="0" fontId="3" fillId="8" borderId="3" xfId="0" applyFont="1" applyFill="1" applyBorder="1" applyProtection="1">
      <alignment vertical="center"/>
    </xf>
    <xf numFmtId="0" fontId="3" fillId="8" borderId="3" xfId="0" applyFont="1" applyFill="1" applyBorder="1" applyAlignment="1" applyProtection="1">
      <alignment horizontal="center" vertical="center" shrinkToFit="1"/>
    </xf>
    <xf numFmtId="0" fontId="3" fillId="4" borderId="8" xfId="0" applyFont="1" applyFill="1" applyBorder="1" applyProtection="1">
      <alignment vertical="center"/>
    </xf>
    <xf numFmtId="0" fontId="3" fillId="6" borderId="3" xfId="0" applyFont="1" applyFill="1" applyBorder="1" applyProtection="1">
      <alignment vertical="center"/>
    </xf>
    <xf numFmtId="0" fontId="3" fillId="8" borderId="5" xfId="0" applyFont="1" applyFill="1" applyBorder="1" applyProtection="1">
      <alignment vertical="center"/>
    </xf>
    <xf numFmtId="0" fontId="3" fillId="0" borderId="4" xfId="0" applyFont="1" applyBorder="1" applyProtection="1">
      <alignment vertical="center"/>
    </xf>
    <xf numFmtId="0" fontId="3" fillId="0" borderId="19" xfId="0" applyFont="1" applyBorder="1" applyProtection="1">
      <alignment vertical="center"/>
    </xf>
    <xf numFmtId="0" fontId="3" fillId="0" borderId="13" xfId="0" applyFont="1" applyBorder="1" applyProtection="1">
      <alignment vertical="center"/>
    </xf>
    <xf numFmtId="0" fontId="7" fillId="0" borderId="0" xfId="0" applyFont="1" applyAlignment="1" applyProtection="1">
      <alignment horizontal="left" vertical="center"/>
    </xf>
    <xf numFmtId="0" fontId="7" fillId="7" borderId="32" xfId="0" applyFont="1" applyFill="1" applyBorder="1" applyProtection="1">
      <alignment vertical="center"/>
    </xf>
    <xf numFmtId="40" fontId="7" fillId="7" borderId="6" xfId="0" applyNumberFormat="1" applyFont="1" applyFill="1" applyBorder="1" applyAlignment="1" applyProtection="1">
      <alignment horizontal="left" vertical="center" wrapText="1"/>
    </xf>
    <xf numFmtId="40" fontId="7" fillId="7" borderId="6" xfId="0" applyNumberFormat="1" applyFont="1" applyFill="1" applyBorder="1" applyAlignment="1" applyProtection="1">
      <alignment horizontal="right" vertical="center"/>
    </xf>
    <xf numFmtId="40" fontId="7" fillId="7" borderId="5" xfId="0" applyNumberFormat="1" applyFont="1" applyFill="1" applyBorder="1" applyAlignment="1" applyProtection="1">
      <alignment horizontal="left" vertical="center" wrapText="1"/>
    </xf>
    <xf numFmtId="0" fontId="7" fillId="7" borderId="3" xfId="0" applyFont="1" applyFill="1" applyBorder="1" applyAlignment="1" applyProtection="1">
      <alignment horizontal="left" vertical="center" shrinkToFit="1"/>
    </xf>
    <xf numFmtId="0" fontId="7" fillId="7" borderId="33" xfId="0" applyFont="1" applyFill="1" applyBorder="1" applyProtection="1">
      <alignment vertical="center"/>
    </xf>
    <xf numFmtId="177" fontId="7" fillId="7" borderId="6" xfId="0" applyNumberFormat="1" applyFont="1" applyFill="1" applyBorder="1" applyAlignment="1" applyProtection="1">
      <alignment horizontal="right" vertical="center"/>
    </xf>
    <xf numFmtId="0" fontId="7" fillId="7" borderId="4" xfId="0" applyFont="1" applyFill="1" applyBorder="1" applyProtection="1">
      <alignment vertical="center"/>
    </xf>
    <xf numFmtId="178" fontId="7" fillId="7" borderId="6" xfId="0" applyNumberFormat="1" applyFont="1" applyFill="1" applyBorder="1" applyAlignment="1" applyProtection="1">
      <alignment horizontal="right" vertical="center"/>
    </xf>
    <xf numFmtId="0" fontId="3" fillId="0" borderId="0" xfId="0" applyFont="1" applyAlignment="1" applyProtection="1">
      <alignment horizontal="center" vertical="center"/>
    </xf>
    <xf numFmtId="0" fontId="7" fillId="7" borderId="10" xfId="0" applyFont="1" applyFill="1" applyBorder="1" applyProtection="1">
      <alignment vertical="center"/>
    </xf>
    <xf numFmtId="38" fontId="7" fillId="7" borderId="15" xfId="0" applyNumberFormat="1" applyFont="1" applyFill="1" applyBorder="1" applyAlignment="1" applyProtection="1">
      <alignment horizontal="right" vertical="center"/>
    </xf>
    <xf numFmtId="0" fontId="7" fillId="0" borderId="20" xfId="0" applyFont="1" applyBorder="1" applyAlignment="1" applyProtection="1">
      <alignment vertical="center" wrapText="1"/>
      <protection locked="0"/>
    </xf>
    <xf numFmtId="0" fontId="7" fillId="2" borderId="20" xfId="0" applyFont="1" applyFill="1" applyBorder="1" applyAlignment="1" applyProtection="1">
      <alignment vertical="center" wrapText="1"/>
      <protection locked="0"/>
    </xf>
    <xf numFmtId="0" fontId="7" fillId="0" borderId="20" xfId="0" applyFont="1" applyBorder="1" applyAlignment="1" applyProtection="1">
      <alignment horizontal="left" vertical="center" wrapText="1"/>
      <protection locked="0"/>
    </xf>
    <xf numFmtId="0" fontId="5" fillId="4" borderId="20" xfId="0" applyFont="1" applyFill="1" applyBorder="1" applyAlignment="1" applyProtection="1">
      <alignment horizontal="center" vertical="center" wrapText="1"/>
    </xf>
    <xf numFmtId="38" fontId="7" fillId="5" borderId="20" xfId="1" quotePrefix="1" applyFont="1" applyFill="1" applyBorder="1" applyAlignment="1" applyProtection="1">
      <alignment horizontal="center" vertical="center"/>
    </xf>
    <xf numFmtId="0" fontId="7" fillId="5" borderId="20" xfId="0" applyFont="1" applyFill="1" applyBorder="1" applyProtection="1">
      <alignment vertical="center"/>
    </xf>
    <xf numFmtId="0" fontId="7" fillId="5" borderId="17" xfId="0" applyFont="1" applyFill="1" applyBorder="1" applyAlignment="1" applyProtection="1">
      <alignment vertical="center" wrapText="1"/>
    </xf>
    <xf numFmtId="0" fontId="6" fillId="0" borderId="20" xfId="0" applyFont="1" applyBorder="1" applyProtection="1">
      <alignment vertical="center"/>
    </xf>
    <xf numFmtId="0" fontId="3" fillId="0" borderId="20" xfId="0" applyFont="1" applyBorder="1" applyProtection="1">
      <alignment vertical="center"/>
    </xf>
    <xf numFmtId="0" fontId="5" fillId="4" borderId="20" xfId="0" applyFont="1" applyFill="1" applyBorder="1" applyAlignment="1" applyProtection="1">
      <alignment horizontal="center" vertical="center"/>
    </xf>
    <xf numFmtId="0" fontId="3" fillId="5" borderId="29" xfId="0" applyFont="1" applyFill="1" applyBorder="1" applyProtection="1">
      <alignment vertical="center"/>
    </xf>
    <xf numFmtId="38" fontId="7" fillId="5" borderId="20" xfId="1" applyFont="1" applyFill="1" applyBorder="1" applyAlignment="1" applyProtection="1">
      <alignment vertical="center"/>
    </xf>
    <xf numFmtId="0" fontId="3" fillId="5" borderId="28" xfId="0" applyFont="1" applyFill="1" applyBorder="1" applyProtection="1">
      <alignment vertical="center"/>
    </xf>
    <xf numFmtId="38" fontId="7" fillId="0" borderId="20" xfId="1" applyFont="1" applyBorder="1" applyAlignment="1" applyProtection="1">
      <alignment vertical="center" wrapText="1"/>
      <protection locked="0"/>
    </xf>
    <xf numFmtId="176" fontId="7" fillId="0" borderId="20" xfId="0" applyNumberFormat="1" applyFont="1" applyBorder="1" applyAlignment="1" applyProtection="1">
      <alignment horizontal="right" vertical="center" wrapText="1"/>
      <protection locked="0"/>
    </xf>
    <xf numFmtId="176" fontId="7" fillId="0" borderId="20" xfId="0" quotePrefix="1" applyNumberFormat="1" applyFont="1" applyBorder="1" applyAlignment="1" applyProtection="1">
      <alignment horizontal="right" vertical="center"/>
      <protection locked="0"/>
    </xf>
    <xf numFmtId="2" fontId="7" fillId="0" borderId="20" xfId="0" applyNumberFormat="1" applyFont="1" applyBorder="1" applyAlignment="1" applyProtection="1">
      <alignment horizontal="right" vertical="center" wrapText="1"/>
      <protection locked="0"/>
    </xf>
    <xf numFmtId="2" fontId="7" fillId="0" borderId="20" xfId="0" quotePrefix="1" applyNumberFormat="1" applyFont="1" applyBorder="1" applyAlignment="1" applyProtection="1">
      <alignment horizontal="right" vertical="center"/>
      <protection locked="0"/>
    </xf>
    <xf numFmtId="0" fontId="28" fillId="0" borderId="0" xfId="0" applyFont="1" applyAlignment="1" applyProtection="1">
      <alignment vertical="center"/>
    </xf>
    <xf numFmtId="40" fontId="11" fillId="0" borderId="0" xfId="1" applyNumberFormat="1" applyFont="1" applyFill="1" applyBorder="1" applyAlignment="1" applyProtection="1">
      <alignment horizontal="center" vertical="center" wrapText="1"/>
    </xf>
    <xf numFmtId="40" fontId="7" fillId="0" borderId="0" xfId="1" applyNumberFormat="1" applyFont="1" applyFill="1" applyBorder="1" applyAlignment="1" applyProtection="1">
      <alignment vertical="center" wrapText="1"/>
    </xf>
    <xf numFmtId="38" fontId="22" fillId="0" borderId="0" xfId="1" applyFont="1" applyFill="1" applyBorder="1" applyAlignment="1" applyProtection="1">
      <alignment vertical="center" wrapText="1"/>
    </xf>
    <xf numFmtId="40" fontId="7" fillId="0" borderId="0" xfId="1" applyNumberFormat="1" applyFont="1" applyAlignment="1" applyProtection="1">
      <alignment vertical="center" wrapText="1"/>
    </xf>
    <xf numFmtId="40" fontId="11" fillId="0" borderId="0" xfId="1" applyNumberFormat="1" applyFont="1" applyFill="1" applyAlignment="1" applyProtection="1">
      <alignment vertical="center" wrapText="1"/>
    </xf>
    <xf numFmtId="0" fontId="31" fillId="0" borderId="0" xfId="0" applyFont="1" applyProtection="1">
      <alignment vertical="center"/>
    </xf>
    <xf numFmtId="9" fontId="11" fillId="0" borderId="0" xfId="2"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176" fontId="7" fillId="0" borderId="0" xfId="0" applyNumberFormat="1" applyFont="1" applyBorder="1" applyAlignment="1" applyProtection="1">
      <alignment horizontal="right" vertical="center" wrapText="1"/>
    </xf>
    <xf numFmtId="176" fontId="7" fillId="0" borderId="0" xfId="0" quotePrefix="1" applyNumberFormat="1" applyFont="1" applyBorder="1" applyAlignment="1" applyProtection="1">
      <alignment horizontal="right" vertical="center"/>
    </xf>
    <xf numFmtId="3" fontId="7" fillId="5" borderId="20" xfId="1" applyNumberFormat="1" applyFont="1" applyFill="1" applyBorder="1" applyAlignment="1" applyProtection="1">
      <alignment vertical="center" wrapText="1"/>
    </xf>
    <xf numFmtId="3" fontId="7" fillId="5" borderId="20" xfId="1" applyNumberFormat="1" applyFont="1" applyFill="1" applyBorder="1" applyProtection="1">
      <alignment vertical="center"/>
    </xf>
    <xf numFmtId="3" fontId="7" fillId="5" borderId="20" xfId="1" quotePrefix="1" applyNumberFormat="1" applyFont="1" applyFill="1" applyBorder="1" applyAlignment="1" applyProtection="1">
      <alignment vertical="center" wrapText="1"/>
    </xf>
    <xf numFmtId="38" fontId="11" fillId="5" borderId="20" xfId="1" applyFont="1" applyFill="1" applyBorder="1" applyAlignment="1" applyProtection="1">
      <alignment vertical="center" wrapText="1"/>
    </xf>
    <xf numFmtId="3" fontId="7" fillId="0" borderId="20" xfId="1" applyNumberFormat="1" applyFont="1" applyFill="1" applyBorder="1" applyAlignment="1" applyProtection="1">
      <alignment vertical="center" wrapText="1"/>
      <protection locked="0"/>
    </xf>
    <xf numFmtId="0" fontId="13" fillId="0" borderId="0" xfId="0" applyFont="1" applyBorder="1" applyAlignment="1" applyProtection="1">
      <alignment vertical="center"/>
    </xf>
    <xf numFmtId="0" fontId="11" fillId="0" borderId="0" xfId="0" applyFont="1" applyBorder="1" applyAlignment="1" applyProtection="1">
      <alignment vertical="center" wrapText="1"/>
    </xf>
    <xf numFmtId="40" fontId="11" fillId="0" borderId="0" xfId="1" applyNumberFormat="1" applyFont="1" applyBorder="1" applyAlignment="1" applyProtection="1">
      <alignment vertical="center" wrapText="1"/>
    </xf>
    <xf numFmtId="0" fontId="11" fillId="5" borderId="27" xfId="0" applyFont="1" applyFill="1" applyBorder="1" applyAlignment="1" applyProtection="1">
      <alignment horizontal="center" vertical="center" wrapText="1"/>
    </xf>
    <xf numFmtId="0" fontId="11" fillId="5" borderId="20" xfId="0" applyFont="1" applyFill="1" applyBorder="1" applyAlignment="1" applyProtection="1">
      <alignment horizontal="center" vertical="center" wrapText="1"/>
    </xf>
    <xf numFmtId="38" fontId="11" fillId="9" borderId="20" xfId="1" applyFont="1" applyFill="1" applyBorder="1" applyAlignment="1" applyProtection="1">
      <alignment vertical="center" wrapText="1"/>
    </xf>
    <xf numFmtId="0" fontId="7" fillId="9" borderId="20" xfId="0" applyFont="1" applyFill="1" applyBorder="1" applyAlignment="1" applyProtection="1">
      <alignment vertical="center" wrapText="1"/>
    </xf>
    <xf numFmtId="0" fontId="11" fillId="0" borderId="0" xfId="0" applyFont="1" applyAlignment="1" applyProtection="1">
      <alignment horizontal="right" vertical="center" wrapText="1"/>
    </xf>
    <xf numFmtId="40" fontId="11" fillId="0" borderId="0" xfId="1" applyNumberFormat="1" applyFont="1" applyAlignment="1" applyProtection="1">
      <alignment horizontal="right" vertical="center" wrapText="1"/>
    </xf>
    <xf numFmtId="0" fontId="7" fillId="5" borderId="20" xfId="0" applyFont="1" applyFill="1" applyBorder="1" applyAlignment="1" applyProtection="1">
      <alignment horizontal="right" vertical="center" wrapText="1"/>
    </xf>
    <xf numFmtId="38" fontId="7" fillId="10" borderId="20" xfId="1" applyFont="1" applyFill="1" applyBorder="1" applyAlignment="1" applyProtection="1">
      <alignment vertical="center" wrapText="1"/>
      <protection locked="0"/>
    </xf>
    <xf numFmtId="183" fontId="7" fillId="0" borderId="20" xfId="0" applyNumberFormat="1" applyFont="1" applyBorder="1" applyAlignment="1" applyProtection="1">
      <alignment vertical="center" wrapText="1"/>
      <protection locked="0"/>
    </xf>
    <xf numFmtId="0" fontId="7" fillId="10" borderId="20" xfId="0" applyFont="1" applyFill="1" applyBorder="1" applyAlignment="1" applyProtection="1">
      <alignment vertical="center" wrapText="1"/>
      <protection locked="0"/>
    </xf>
    <xf numFmtId="184" fontId="7" fillId="5" borderId="20" xfId="1" applyNumberFormat="1" applyFont="1" applyFill="1" applyBorder="1" applyAlignment="1" applyProtection="1">
      <alignment horizontal="center" vertical="center" wrapText="1"/>
    </xf>
    <xf numFmtId="184" fontId="7" fillId="5" borderId="20" xfId="0" applyNumberFormat="1" applyFont="1" applyFill="1" applyBorder="1" applyAlignment="1" applyProtection="1">
      <alignment horizontal="center" vertical="center" wrapText="1"/>
    </xf>
    <xf numFmtId="182" fontId="7" fillId="5" borderId="20" xfId="1" applyNumberFormat="1" applyFont="1" applyFill="1" applyBorder="1" applyAlignment="1" applyProtection="1">
      <alignment horizontal="right" vertical="center" wrapText="1"/>
    </xf>
    <xf numFmtId="40" fontId="5" fillId="4" borderId="7" xfId="1" applyNumberFormat="1" applyFont="1" applyFill="1" applyBorder="1" applyProtection="1">
      <alignment vertical="center"/>
    </xf>
    <xf numFmtId="40" fontId="7" fillId="8" borderId="8" xfId="1" applyNumberFormat="1" applyFont="1" applyFill="1" applyBorder="1" applyProtection="1">
      <alignment vertical="center"/>
    </xf>
    <xf numFmtId="0" fontId="3" fillId="8" borderId="10" xfId="0" applyFont="1" applyFill="1" applyBorder="1" applyProtection="1">
      <alignment vertical="center"/>
    </xf>
    <xf numFmtId="40" fontId="3" fillId="8" borderId="8" xfId="1" applyNumberFormat="1" applyFont="1" applyFill="1" applyBorder="1" applyProtection="1">
      <alignment vertical="center"/>
    </xf>
    <xf numFmtId="0" fontId="3" fillId="7" borderId="4" xfId="0" applyFont="1" applyFill="1" applyBorder="1" applyProtection="1">
      <alignment vertical="center"/>
    </xf>
    <xf numFmtId="0" fontId="3" fillId="7" borderId="10" xfId="0" applyFont="1" applyFill="1" applyBorder="1" applyProtection="1">
      <alignment vertical="center"/>
    </xf>
    <xf numFmtId="0" fontId="14" fillId="0" borderId="0" xfId="5">
      <alignment vertical="center"/>
    </xf>
    <xf numFmtId="0" fontId="3" fillId="0" borderId="0" xfId="5" applyFont="1" applyAlignment="1">
      <alignment horizontal="right" vertical="center"/>
    </xf>
    <xf numFmtId="0" fontId="5" fillId="4" borderId="3" xfId="5" applyFont="1" applyFill="1" applyBorder="1" applyAlignment="1">
      <alignment horizontal="center" vertical="center" wrapText="1"/>
    </xf>
    <xf numFmtId="0" fontId="7" fillId="0" borderId="3" xfId="5" applyFont="1" applyBorder="1" applyAlignment="1" applyProtection="1">
      <alignment vertical="center" wrapText="1"/>
      <protection locked="0"/>
    </xf>
    <xf numFmtId="0" fontId="8" fillId="3" borderId="0" xfId="0" applyFont="1" applyFill="1" applyAlignment="1">
      <alignment vertical="center"/>
    </xf>
    <xf numFmtId="0" fontId="8" fillId="3" borderId="0" xfId="0" applyFont="1" applyFill="1" applyAlignment="1">
      <alignment vertical="center"/>
    </xf>
    <xf numFmtId="0" fontId="8" fillId="3" borderId="0" xfId="0" applyFont="1" applyFill="1" applyAlignment="1">
      <alignment vertical="center"/>
    </xf>
    <xf numFmtId="0" fontId="8" fillId="3" borderId="0" xfId="0" applyFont="1" applyFill="1" applyAlignment="1">
      <alignment vertical="center"/>
    </xf>
    <xf numFmtId="183" fontId="7" fillId="5" borderId="1" xfId="0" applyNumberFormat="1" applyFont="1" applyFill="1" applyBorder="1" applyProtection="1">
      <alignment vertical="center"/>
    </xf>
    <xf numFmtId="180" fontId="7" fillId="5" borderId="20" xfId="1" applyNumberFormat="1" applyFont="1" applyFill="1" applyBorder="1" applyAlignment="1" applyProtection="1">
      <alignment vertical="center" wrapText="1"/>
    </xf>
    <xf numFmtId="176" fontId="7" fillId="5" borderId="20" xfId="0" applyNumberFormat="1" applyFont="1" applyFill="1" applyBorder="1" applyAlignment="1" applyProtection="1">
      <alignment horizontal="right" vertical="center" wrapText="1"/>
    </xf>
    <xf numFmtId="185" fontId="7" fillId="5" borderId="20" xfId="1" applyNumberFormat="1" applyFont="1" applyFill="1" applyBorder="1" applyAlignment="1" applyProtection="1">
      <alignment vertical="center" wrapText="1"/>
    </xf>
    <xf numFmtId="186" fontId="7" fillId="5" borderId="20" xfId="1" applyNumberFormat="1" applyFont="1" applyFill="1" applyBorder="1" applyAlignment="1" applyProtection="1">
      <alignment vertical="center" wrapText="1"/>
    </xf>
    <xf numFmtId="0" fontId="7" fillId="0" borderId="1" xfId="0" quotePrefix="1"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7" fillId="0" borderId="2" xfId="0" quotePrefix="1" applyFont="1" applyFill="1" applyBorder="1" applyAlignment="1" applyProtection="1">
      <alignment horizontal="center" vertical="center" wrapText="1"/>
      <protection locked="0"/>
    </xf>
    <xf numFmtId="0" fontId="7" fillId="0" borderId="16" xfId="0" quotePrefix="1" applyFont="1" applyFill="1" applyBorder="1" applyAlignment="1" applyProtection="1">
      <alignment horizontal="center" vertical="center" wrapText="1"/>
      <protection locked="0"/>
    </xf>
    <xf numFmtId="0" fontId="7" fillId="0" borderId="14" xfId="0" quotePrefix="1"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shrinkToFit="1"/>
      <protection locked="0"/>
    </xf>
    <xf numFmtId="0" fontId="5" fillId="4" borderId="35" xfId="0" applyFont="1" applyFill="1" applyBorder="1" applyAlignment="1" applyProtection="1">
      <alignment horizontal="center" vertical="center" wrapText="1"/>
    </xf>
    <xf numFmtId="0" fontId="5" fillId="4" borderId="36" xfId="0" applyFont="1" applyFill="1" applyBorder="1" applyAlignment="1" applyProtection="1">
      <alignment horizontal="center" vertical="center" wrapText="1"/>
    </xf>
    <xf numFmtId="0" fontId="5" fillId="4" borderId="37"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protection locked="0"/>
    </xf>
    <xf numFmtId="0" fontId="7" fillId="5"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3" fillId="0" borderId="3" xfId="0" applyFont="1" applyBorder="1" applyAlignment="1" applyProtection="1">
      <alignment vertical="center" wrapText="1"/>
    </xf>
    <xf numFmtId="0" fontId="7" fillId="5" borderId="18" xfId="0" applyFont="1" applyFill="1" applyBorder="1" applyAlignment="1" applyProtection="1">
      <alignment vertical="center" wrapText="1"/>
    </xf>
    <xf numFmtId="0" fontId="7" fillId="5" borderId="17" xfId="0" applyFont="1" applyFill="1" applyBorder="1" applyAlignment="1" applyProtection="1">
      <alignment vertical="center" wrapText="1"/>
    </xf>
    <xf numFmtId="0" fontId="7" fillId="5" borderId="1"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10" fillId="11" borderId="20" xfId="0" applyFont="1" applyFill="1" applyBorder="1" applyAlignment="1" applyProtection="1">
      <alignment horizontal="left" vertical="center" wrapText="1"/>
    </xf>
    <xf numFmtId="0" fontId="10" fillId="11" borderId="30" xfId="0" applyFont="1" applyFill="1" applyBorder="1" applyAlignment="1" applyProtection="1">
      <alignment horizontal="center" vertical="center" wrapText="1"/>
    </xf>
    <xf numFmtId="0" fontId="10" fillId="11" borderId="34" xfId="0" applyFont="1" applyFill="1" applyBorder="1" applyAlignment="1" applyProtection="1">
      <alignment horizontal="center" vertical="center" wrapText="1"/>
    </xf>
    <xf numFmtId="0" fontId="10" fillId="11" borderId="27" xfId="0" applyFont="1" applyFill="1" applyBorder="1" applyAlignment="1" applyProtection="1">
      <alignment horizontal="center" vertical="center" wrapText="1"/>
    </xf>
    <xf numFmtId="40" fontId="7" fillId="5" borderId="20" xfId="1" applyNumberFormat="1" applyFont="1" applyFill="1" applyBorder="1" applyAlignment="1" applyProtection="1">
      <alignment horizontal="center" vertical="center" wrapText="1"/>
    </xf>
    <xf numFmtId="0" fontId="7" fillId="5" borderId="20" xfId="0" applyFont="1" applyFill="1" applyBorder="1" applyAlignment="1" applyProtection="1">
      <alignment horizontal="center" vertical="center" wrapText="1"/>
    </xf>
    <xf numFmtId="179" fontId="7" fillId="5" borderId="20" xfId="1" applyNumberFormat="1" applyFont="1" applyFill="1" applyBorder="1" applyAlignment="1" applyProtection="1">
      <alignment vertical="center" wrapText="1"/>
    </xf>
    <xf numFmtId="38" fontId="7" fillId="5" borderId="20" xfId="1" applyNumberFormat="1" applyFont="1" applyFill="1" applyBorder="1" applyAlignment="1" applyProtection="1">
      <alignment vertical="center" wrapText="1"/>
    </xf>
    <xf numFmtId="0" fontId="7" fillId="5" borderId="20" xfId="0" applyFont="1" applyFill="1" applyBorder="1" applyAlignment="1" applyProtection="1">
      <alignment vertical="center" wrapText="1"/>
    </xf>
    <xf numFmtId="0" fontId="10" fillId="11" borderId="20" xfId="0" applyFont="1" applyFill="1" applyBorder="1" applyAlignment="1" applyProtection="1">
      <alignment horizontal="center" vertical="center" wrapText="1"/>
    </xf>
    <xf numFmtId="40" fontId="10" fillId="11" borderId="20" xfId="1" applyNumberFormat="1" applyFont="1" applyFill="1" applyBorder="1" applyAlignment="1" applyProtection="1">
      <alignment horizontal="left" vertical="center"/>
    </xf>
    <xf numFmtId="0" fontId="10" fillId="11" borderId="21" xfId="0" applyFont="1" applyFill="1" applyBorder="1" applyAlignment="1" applyProtection="1">
      <alignment horizontal="left" wrapText="1"/>
    </xf>
    <xf numFmtId="0" fontId="10" fillId="11" borderId="22" xfId="0" applyFont="1" applyFill="1" applyBorder="1" applyAlignment="1" applyProtection="1">
      <alignment horizontal="left" wrapText="1"/>
    </xf>
    <xf numFmtId="0" fontId="10" fillId="11" borderId="23" xfId="0" applyFont="1" applyFill="1" applyBorder="1" applyAlignment="1" applyProtection="1">
      <alignment horizontal="left" wrapText="1"/>
    </xf>
    <xf numFmtId="0" fontId="10" fillId="11" borderId="24" xfId="0" applyFont="1" applyFill="1" applyBorder="1" applyAlignment="1" applyProtection="1">
      <alignment horizontal="left" wrapText="1"/>
    </xf>
    <xf numFmtId="0" fontId="10" fillId="11" borderId="25" xfId="0" applyFont="1" applyFill="1" applyBorder="1" applyAlignment="1" applyProtection="1">
      <alignment horizontal="left" wrapText="1"/>
    </xf>
    <xf numFmtId="0" fontId="10" fillId="11" borderId="26" xfId="0" applyFont="1" applyFill="1" applyBorder="1" applyAlignment="1" applyProtection="1">
      <alignment horizontal="left" wrapText="1"/>
    </xf>
    <xf numFmtId="0" fontId="5" fillId="4" borderId="20" xfId="0" applyFont="1" applyFill="1" applyBorder="1" applyAlignment="1" applyProtection="1">
      <alignment horizontal="center" vertical="center" wrapText="1"/>
    </xf>
    <xf numFmtId="0" fontId="7" fillId="0" borderId="20" xfId="0" applyFont="1" applyBorder="1" applyAlignment="1" applyProtection="1">
      <alignment horizontal="left" vertical="center" wrapText="1"/>
      <protection locked="0"/>
    </xf>
    <xf numFmtId="38" fontId="7" fillId="5" borderId="20" xfId="1" applyFont="1" applyFill="1" applyBorder="1" applyAlignment="1" applyProtection="1">
      <alignment horizontal="center" vertical="center"/>
    </xf>
    <xf numFmtId="38" fontId="7" fillId="5" borderId="28" xfId="1" applyFont="1" applyFill="1" applyBorder="1" applyAlignment="1" applyProtection="1">
      <alignment horizontal="center" vertical="center"/>
    </xf>
    <xf numFmtId="0" fontId="5" fillId="4" borderId="21" xfId="0" applyFont="1" applyFill="1" applyBorder="1" applyAlignment="1" applyProtection="1">
      <alignment horizontal="center" vertical="center"/>
    </xf>
    <xf numFmtId="0" fontId="5" fillId="4" borderId="38" xfId="0" applyFont="1" applyFill="1" applyBorder="1" applyAlignment="1" applyProtection="1">
      <alignment horizontal="center" vertical="center"/>
    </xf>
    <xf numFmtId="0" fontId="5" fillId="4" borderId="22" xfId="0" applyFont="1" applyFill="1" applyBorder="1" applyAlignment="1" applyProtection="1">
      <alignment horizontal="center" vertical="center"/>
    </xf>
    <xf numFmtId="0" fontId="7" fillId="5" borderId="20" xfId="0" quotePrefix="1" applyFont="1" applyFill="1" applyBorder="1" applyAlignment="1" applyProtection="1">
      <alignment horizontal="center" vertical="center" textRotation="90" wrapText="1"/>
    </xf>
    <xf numFmtId="0" fontId="10" fillId="11" borderId="21" xfId="0" quotePrefix="1" applyFont="1" applyFill="1" applyBorder="1" applyAlignment="1" applyProtection="1">
      <alignment horizontal="left" vertical="center"/>
    </xf>
    <xf numFmtId="0" fontId="10" fillId="11" borderId="22" xfId="0" quotePrefix="1" applyFont="1" applyFill="1" applyBorder="1" applyAlignment="1" applyProtection="1">
      <alignment horizontal="left" vertical="center"/>
    </xf>
    <xf numFmtId="0" fontId="10" fillId="11" borderId="25" xfId="0" quotePrefix="1" applyFont="1" applyFill="1" applyBorder="1" applyAlignment="1" applyProtection="1">
      <alignment horizontal="left" vertical="center"/>
    </xf>
    <xf numFmtId="0" fontId="10" fillId="11" borderId="26" xfId="0" quotePrefix="1" applyFont="1" applyFill="1" applyBorder="1" applyAlignment="1" applyProtection="1">
      <alignment horizontal="left" vertical="center"/>
    </xf>
    <xf numFmtId="40" fontId="11" fillId="5" borderId="20" xfId="1" applyNumberFormat="1" applyFont="1" applyFill="1" applyBorder="1" applyAlignment="1" applyProtection="1">
      <alignment horizontal="center" vertical="center" wrapText="1"/>
    </xf>
    <xf numFmtId="0" fontId="7" fillId="5" borderId="21" xfId="0" quotePrefix="1" applyFont="1" applyFill="1" applyBorder="1" applyAlignment="1" applyProtection="1">
      <alignment horizontal="center" vertical="center"/>
    </xf>
    <xf numFmtId="0" fontId="7" fillId="5" borderId="22" xfId="0" quotePrefix="1" applyFont="1" applyFill="1" applyBorder="1" applyAlignment="1" applyProtection="1">
      <alignment horizontal="center" vertical="center"/>
    </xf>
    <xf numFmtId="0" fontId="7" fillId="5" borderId="25" xfId="0" quotePrefix="1" applyFont="1" applyFill="1" applyBorder="1" applyAlignment="1" applyProtection="1">
      <alignment horizontal="center" vertical="center"/>
    </xf>
    <xf numFmtId="0" fontId="7" fillId="5" borderId="26" xfId="0" quotePrefix="1" applyFont="1" applyFill="1" applyBorder="1" applyAlignment="1" applyProtection="1">
      <alignment horizontal="center" vertical="center"/>
    </xf>
    <xf numFmtId="40" fontId="7" fillId="5" borderId="28" xfId="1" applyNumberFormat="1" applyFont="1" applyFill="1" applyBorder="1" applyAlignment="1" applyProtection="1">
      <alignment horizontal="center" vertical="center" wrapText="1"/>
    </xf>
    <xf numFmtId="40" fontId="7" fillId="5" borderId="31" xfId="1" applyNumberFormat="1" applyFont="1" applyFill="1" applyBorder="1" applyAlignment="1" applyProtection="1">
      <alignment horizontal="center" vertical="center" wrapText="1"/>
    </xf>
    <xf numFmtId="40" fontId="7" fillId="5" borderId="29" xfId="1" applyNumberFormat="1" applyFont="1" applyFill="1" applyBorder="1" applyAlignment="1" applyProtection="1">
      <alignment horizontal="center" vertical="center" wrapText="1"/>
    </xf>
    <xf numFmtId="0" fontId="10" fillId="11" borderId="20" xfId="0" quotePrefix="1" applyFont="1" applyFill="1" applyBorder="1" applyAlignment="1" applyProtection="1">
      <alignment horizontal="left" vertical="center"/>
    </xf>
    <xf numFmtId="0" fontId="7" fillId="5" borderId="30" xfId="0" quotePrefix="1" applyFont="1" applyFill="1" applyBorder="1" applyAlignment="1" applyProtection="1">
      <alignment horizontal="center" vertical="center" textRotation="90" wrapText="1"/>
    </xf>
    <xf numFmtId="0" fontId="7" fillId="5" borderId="34" xfId="0" quotePrefix="1" applyFont="1" applyFill="1" applyBorder="1" applyAlignment="1" applyProtection="1">
      <alignment horizontal="center" vertical="center" textRotation="90" wrapText="1"/>
    </xf>
    <xf numFmtId="0" fontId="7" fillId="5" borderId="27" xfId="0" quotePrefix="1" applyFont="1" applyFill="1" applyBorder="1" applyAlignment="1" applyProtection="1">
      <alignment horizontal="center" vertical="center" textRotation="90" wrapText="1"/>
    </xf>
    <xf numFmtId="0" fontId="10" fillId="11" borderId="21" xfId="0" applyFont="1" applyFill="1" applyBorder="1" applyAlignment="1" applyProtection="1">
      <alignment wrapText="1"/>
    </xf>
    <xf numFmtId="0" fontId="10" fillId="11" borderId="22" xfId="0" applyFont="1" applyFill="1" applyBorder="1" applyAlignment="1" applyProtection="1">
      <alignment wrapText="1"/>
    </xf>
    <xf numFmtId="0" fontId="10" fillId="11" borderId="23" xfId="0" applyFont="1" applyFill="1" applyBorder="1" applyAlignment="1" applyProtection="1">
      <alignment wrapText="1"/>
    </xf>
    <xf numFmtId="0" fontId="10" fillId="11" borderId="24" xfId="0" applyFont="1" applyFill="1" applyBorder="1" applyAlignment="1" applyProtection="1">
      <alignment wrapText="1"/>
    </xf>
    <xf numFmtId="0" fontId="10" fillId="11" borderId="25" xfId="0" applyFont="1" applyFill="1" applyBorder="1" applyAlignment="1" applyProtection="1">
      <alignment wrapText="1"/>
    </xf>
    <xf numFmtId="0" fontId="10" fillId="11" borderId="26" xfId="0" applyFont="1" applyFill="1" applyBorder="1" applyAlignment="1" applyProtection="1">
      <alignment wrapText="1"/>
    </xf>
    <xf numFmtId="40" fontId="7" fillId="5" borderId="20" xfId="1" applyNumberFormat="1" applyFont="1" applyFill="1" applyBorder="1" applyAlignment="1" applyProtection="1">
      <alignment vertical="center" wrapText="1"/>
    </xf>
    <xf numFmtId="0" fontId="8" fillId="3" borderId="0" xfId="0" applyFont="1" applyFill="1" applyProtection="1">
      <alignment vertical="center"/>
    </xf>
    <xf numFmtId="0" fontId="8" fillId="3" borderId="0" xfId="5" applyFont="1" applyFill="1" applyAlignment="1">
      <alignment horizontal="left" vertical="center"/>
    </xf>
    <xf numFmtId="0" fontId="7" fillId="5" borderId="1" xfId="0" applyFont="1" applyFill="1" applyBorder="1" applyAlignment="1" applyProtection="1">
      <alignment horizontal="left" vertical="center" wrapText="1"/>
    </xf>
    <xf numFmtId="181" fontId="7" fillId="5" borderId="1" xfId="0" applyNumberFormat="1" applyFont="1" applyFill="1" applyBorder="1" applyAlignment="1" applyProtection="1">
      <alignment horizontal="center" vertical="center" wrapText="1"/>
    </xf>
    <xf numFmtId="0" fontId="5" fillId="4" borderId="39" xfId="0" applyFont="1" applyFill="1" applyBorder="1" applyAlignment="1" applyProtection="1">
      <alignment horizontal="center" vertical="center"/>
    </xf>
    <xf numFmtId="0" fontId="7" fillId="5" borderId="20" xfId="0" applyFont="1" applyFill="1" applyBorder="1" applyAlignment="1" applyProtection="1">
      <alignment horizontal="left" vertical="center" wrapText="1"/>
    </xf>
  </cellXfs>
  <cellStyles count="6">
    <cellStyle name="40% - アクセント 6 2" xfId="4" xr:uid="{BA52B9AC-6BAF-4B09-87DD-32A152177D8F}"/>
    <cellStyle name="パーセント" xfId="2" builtinId="5"/>
    <cellStyle name="ハイパーリンク" xfId="3" builtinId="8"/>
    <cellStyle name="桁区切り" xfId="1" builtinId="6"/>
    <cellStyle name="標準" xfId="0" builtinId="0"/>
    <cellStyle name="標準 3" xfId="5" xr:uid="{03807C12-5AB3-4E42-ABCA-D68DB7BC9E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P180330801_&#20108;&#22269;&#38291;&#12463;&#12524;&#12472;&#12483;&#12488;&#21046;&#24230;&#12398;&#21177;&#29575;&#30340;&#12394;&#36939;&#29992;&#12398;&#12383;&#12417;&#12398;&#26908;&#35342;&#12539;&#23455;&#26045;&#20107;&#26989;/02_&#20316;&#26989;/02_&#21508;&#31278;&#30003;&#35531;/01_Methodology/15_MM/MM_PM004(&#12501;&#12472;&#12479;&#12289;&#12418;&#12415;&#27579;)/5_MM_AM004_ver01.0/JCM_MM_AM004_ver01.0_in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sheetData sheetId="1">
        <row r="25">
          <cell r="G25">
            <v>0.8</v>
          </cell>
        </row>
        <row r="26">
          <cell r="G26">
            <v>0.46</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90"/>
  <sheetViews>
    <sheetView tabSelected="1" view="pageBreakPreview" zoomScale="70" zoomScaleNormal="100" zoomScaleSheetLayoutView="70" workbookViewId="0"/>
  </sheetViews>
  <sheetFormatPr defaultColWidth="9" defaultRowHeight="14" x14ac:dyDescent="0.2"/>
  <cols>
    <col min="1" max="1" width="3.6328125" style="11" customWidth="1"/>
    <col min="2" max="2" width="17.453125" style="11" bestFit="1" customWidth="1"/>
    <col min="3" max="3" width="21.08984375" style="11" bestFit="1" customWidth="1"/>
    <col min="4" max="4" width="39.90625" style="11" customWidth="1"/>
    <col min="5" max="5" width="16.90625" style="11" bestFit="1" customWidth="1"/>
    <col min="6" max="6" width="15.90625" style="12" customWidth="1"/>
    <col min="7" max="7" width="15.453125" style="11" customWidth="1"/>
    <col min="8" max="8" width="21.36328125" style="11" customWidth="1"/>
    <col min="9" max="9" width="63.453125" style="12" customWidth="1"/>
    <col min="10" max="10" width="15.90625" style="12" customWidth="1"/>
    <col min="11" max="11" width="26.453125" style="11" customWidth="1"/>
    <col min="12" max="16384" width="9" style="11"/>
  </cols>
  <sheetData>
    <row r="1" spans="1:11" x14ac:dyDescent="0.2">
      <c r="K1" s="4" t="s">
        <v>441</v>
      </c>
    </row>
    <row r="2" spans="1:11" x14ac:dyDescent="0.2">
      <c r="K2" s="4" t="s">
        <v>440</v>
      </c>
    </row>
    <row r="3" spans="1:11" ht="15.5" x14ac:dyDescent="0.2">
      <c r="A3" s="5" t="s">
        <v>438</v>
      </c>
      <c r="B3" s="13"/>
      <c r="C3" s="13"/>
      <c r="D3" s="13"/>
      <c r="E3" s="13"/>
      <c r="F3" s="14"/>
      <c r="G3" s="13"/>
      <c r="H3" s="13"/>
      <c r="I3" s="14"/>
      <c r="J3" s="14"/>
      <c r="K3" s="15"/>
    </row>
    <row r="5" spans="1:11" x14ac:dyDescent="0.2">
      <c r="A5" s="16" t="s">
        <v>164</v>
      </c>
      <c r="B5" s="16"/>
    </row>
    <row r="6" spans="1:11" x14ac:dyDescent="0.2">
      <c r="A6" s="16"/>
      <c r="B6" s="17" t="s">
        <v>4</v>
      </c>
      <c r="C6" s="17" t="s">
        <v>5</v>
      </c>
      <c r="D6" s="17" t="s">
        <v>6</v>
      </c>
      <c r="E6" s="17" t="s">
        <v>7</v>
      </c>
      <c r="F6" s="17" t="s">
        <v>8</v>
      </c>
      <c r="G6" s="17" t="s">
        <v>9</v>
      </c>
      <c r="H6" s="17" t="s">
        <v>10</v>
      </c>
      <c r="I6" s="17" t="s">
        <v>11</v>
      </c>
      <c r="J6" s="17" t="s">
        <v>12</v>
      </c>
      <c r="K6" s="17" t="s">
        <v>13</v>
      </c>
    </row>
    <row r="7" spans="1:11" s="12" customFormat="1" ht="28" x14ac:dyDescent="0.2">
      <c r="B7" s="17" t="s">
        <v>14</v>
      </c>
      <c r="C7" s="17" t="s">
        <v>15</v>
      </c>
      <c r="D7" s="17" t="s">
        <v>16</v>
      </c>
      <c r="E7" s="17" t="s">
        <v>17</v>
      </c>
      <c r="F7" s="17" t="s">
        <v>18</v>
      </c>
      <c r="G7" s="17" t="s">
        <v>19</v>
      </c>
      <c r="H7" s="17" t="s">
        <v>20</v>
      </c>
      <c r="I7" s="17" t="s">
        <v>21</v>
      </c>
      <c r="J7" s="17" t="s">
        <v>22</v>
      </c>
      <c r="K7" s="17" t="s">
        <v>23</v>
      </c>
    </row>
    <row r="8" spans="1:11" s="18" customFormat="1" ht="29" x14ac:dyDescent="0.2">
      <c r="B8" s="19" t="s">
        <v>469</v>
      </c>
      <c r="C8" s="20" t="s">
        <v>289</v>
      </c>
      <c r="D8" s="21" t="s">
        <v>290</v>
      </c>
      <c r="E8" s="22" t="s">
        <v>100</v>
      </c>
      <c r="F8" s="21" t="s">
        <v>40</v>
      </c>
      <c r="G8" s="7" t="s">
        <v>43</v>
      </c>
      <c r="H8" s="7" t="s">
        <v>41</v>
      </c>
      <c r="I8" s="8" t="s">
        <v>100</v>
      </c>
      <c r="J8" s="8" t="s">
        <v>100</v>
      </c>
      <c r="K8" s="8" t="s">
        <v>442</v>
      </c>
    </row>
    <row r="9" spans="1:11" s="18" customFormat="1" ht="43" x14ac:dyDescent="0.2">
      <c r="B9" s="19" t="s">
        <v>471</v>
      </c>
      <c r="C9" s="20" t="s">
        <v>291</v>
      </c>
      <c r="D9" s="21" t="s">
        <v>292</v>
      </c>
      <c r="E9" s="22" t="s">
        <v>100</v>
      </c>
      <c r="F9" s="21" t="s">
        <v>40</v>
      </c>
      <c r="G9" s="7" t="s">
        <v>43</v>
      </c>
      <c r="H9" s="7" t="s">
        <v>41</v>
      </c>
      <c r="I9" s="8" t="s">
        <v>100</v>
      </c>
      <c r="J9" s="8" t="s">
        <v>100</v>
      </c>
      <c r="K9" s="8" t="s">
        <v>442</v>
      </c>
    </row>
    <row r="10" spans="1:11" s="18" customFormat="1" ht="29" x14ac:dyDescent="0.2">
      <c r="B10" s="19" t="s">
        <v>470</v>
      </c>
      <c r="C10" s="20" t="s">
        <v>203</v>
      </c>
      <c r="D10" s="21" t="s">
        <v>204</v>
      </c>
      <c r="E10" s="22" t="s">
        <v>100</v>
      </c>
      <c r="F10" s="21" t="s">
        <v>127</v>
      </c>
      <c r="G10" s="7" t="s">
        <v>45</v>
      </c>
      <c r="H10" s="7" t="s">
        <v>63</v>
      </c>
      <c r="I10" s="7" t="s">
        <v>65</v>
      </c>
      <c r="J10" s="7" t="s">
        <v>71</v>
      </c>
      <c r="K10" s="8" t="s">
        <v>442</v>
      </c>
    </row>
    <row r="11" spans="1:11" s="18" customFormat="1" ht="28.5" x14ac:dyDescent="0.2">
      <c r="B11" s="19" t="s">
        <v>472</v>
      </c>
      <c r="C11" s="20" t="s">
        <v>205</v>
      </c>
      <c r="D11" s="21" t="s">
        <v>206</v>
      </c>
      <c r="E11" s="22" t="s">
        <v>100</v>
      </c>
      <c r="F11" s="21" t="s">
        <v>179</v>
      </c>
      <c r="G11" s="7" t="s">
        <v>44</v>
      </c>
      <c r="H11" s="7" t="s">
        <v>66</v>
      </c>
      <c r="I11" s="7" t="s">
        <v>207</v>
      </c>
      <c r="J11" s="7" t="s">
        <v>71</v>
      </c>
      <c r="K11" s="8" t="s">
        <v>442</v>
      </c>
    </row>
    <row r="12" spans="1:11" s="18" customFormat="1" ht="57.65" customHeight="1" x14ac:dyDescent="0.2">
      <c r="B12" s="19" t="s">
        <v>473</v>
      </c>
      <c r="C12" s="20" t="s">
        <v>293</v>
      </c>
      <c r="D12" s="21" t="s">
        <v>209</v>
      </c>
      <c r="E12" s="22" t="s">
        <v>88</v>
      </c>
      <c r="F12" s="21" t="s">
        <v>181</v>
      </c>
      <c r="G12" s="7" t="s">
        <v>44</v>
      </c>
      <c r="H12" s="7" t="s">
        <v>64</v>
      </c>
      <c r="I12" s="7" t="s">
        <v>163</v>
      </c>
      <c r="J12" s="7" t="s">
        <v>71</v>
      </c>
      <c r="K12" s="8" t="s">
        <v>442</v>
      </c>
    </row>
    <row r="13" spans="1:11" s="18" customFormat="1" ht="42" x14ac:dyDescent="0.2">
      <c r="B13" s="19" t="s">
        <v>474</v>
      </c>
      <c r="C13" s="20" t="s">
        <v>210</v>
      </c>
      <c r="D13" s="21" t="s">
        <v>211</v>
      </c>
      <c r="E13" s="23" t="s">
        <v>88</v>
      </c>
      <c r="F13" s="21" t="s">
        <v>212</v>
      </c>
      <c r="G13" s="7" t="s">
        <v>69</v>
      </c>
      <c r="H13" s="7" t="s">
        <v>70</v>
      </c>
      <c r="I13" s="7" t="s">
        <v>67</v>
      </c>
      <c r="J13" s="7" t="s">
        <v>68</v>
      </c>
      <c r="K13" s="8" t="s">
        <v>442</v>
      </c>
    </row>
    <row r="14" spans="1:11" s="18" customFormat="1" ht="57" x14ac:dyDescent="0.2">
      <c r="B14" s="19" t="s">
        <v>475</v>
      </c>
      <c r="C14" s="20" t="s">
        <v>213</v>
      </c>
      <c r="D14" s="21" t="s">
        <v>422</v>
      </c>
      <c r="E14" s="22" t="s">
        <v>100</v>
      </c>
      <c r="F14" s="21" t="s">
        <v>42</v>
      </c>
      <c r="G14" s="7" t="s">
        <v>45</v>
      </c>
      <c r="H14" s="7" t="s">
        <v>63</v>
      </c>
      <c r="I14" s="7" t="s">
        <v>72</v>
      </c>
      <c r="J14" s="7" t="s">
        <v>71</v>
      </c>
      <c r="K14" s="8" t="s">
        <v>442</v>
      </c>
    </row>
    <row r="15" spans="1:11" s="18" customFormat="1" ht="85" x14ac:dyDescent="0.2">
      <c r="B15" s="19" t="s">
        <v>476</v>
      </c>
      <c r="C15" s="20" t="s">
        <v>214</v>
      </c>
      <c r="D15" s="21" t="s">
        <v>423</v>
      </c>
      <c r="E15" s="22" t="s">
        <v>100</v>
      </c>
      <c r="F15" s="21" t="s">
        <v>42</v>
      </c>
      <c r="G15" s="7" t="s">
        <v>45</v>
      </c>
      <c r="H15" s="7" t="s">
        <v>63</v>
      </c>
      <c r="I15" s="7" t="s">
        <v>73</v>
      </c>
      <c r="J15" s="7" t="s">
        <v>71</v>
      </c>
      <c r="K15" s="8" t="s">
        <v>442</v>
      </c>
    </row>
    <row r="16" spans="1:11" s="18" customFormat="1" ht="28.5" x14ac:dyDescent="0.2">
      <c r="B16" s="19" t="s">
        <v>477</v>
      </c>
      <c r="C16" s="20" t="s">
        <v>215</v>
      </c>
      <c r="D16" s="21" t="s">
        <v>216</v>
      </c>
      <c r="E16" s="22" t="s">
        <v>88</v>
      </c>
      <c r="F16" s="21" t="s">
        <v>217</v>
      </c>
      <c r="G16" s="7" t="s">
        <v>43</v>
      </c>
      <c r="H16" s="7" t="s">
        <v>82</v>
      </c>
      <c r="I16" s="7" t="s">
        <v>88</v>
      </c>
      <c r="J16" s="7" t="s">
        <v>68</v>
      </c>
      <c r="K16" s="8" t="s">
        <v>442</v>
      </c>
    </row>
    <row r="17" spans="1:11" s="18" customFormat="1" ht="28.5" x14ac:dyDescent="0.2">
      <c r="B17" s="19" t="s">
        <v>478</v>
      </c>
      <c r="C17" s="20" t="s">
        <v>218</v>
      </c>
      <c r="D17" s="21" t="s">
        <v>219</v>
      </c>
      <c r="E17" s="22" t="s">
        <v>88</v>
      </c>
      <c r="F17" s="21" t="s">
        <v>217</v>
      </c>
      <c r="G17" s="7" t="s">
        <v>43</v>
      </c>
      <c r="H17" s="7" t="s">
        <v>83</v>
      </c>
      <c r="I17" s="7" t="s">
        <v>88</v>
      </c>
      <c r="J17" s="7" t="s">
        <v>68</v>
      </c>
      <c r="K17" s="8" t="s">
        <v>442</v>
      </c>
    </row>
    <row r="18" spans="1:11" s="18" customFormat="1" ht="70.75" customHeight="1" x14ac:dyDescent="0.2">
      <c r="B18" s="19" t="s">
        <v>479</v>
      </c>
      <c r="C18" s="20" t="s">
        <v>220</v>
      </c>
      <c r="D18" s="21" t="s">
        <v>424</v>
      </c>
      <c r="E18" s="22" t="s">
        <v>88</v>
      </c>
      <c r="F18" s="21" t="s">
        <v>221</v>
      </c>
      <c r="G18" s="7" t="s">
        <v>69</v>
      </c>
      <c r="H18" s="7" t="s">
        <v>222</v>
      </c>
      <c r="I18" s="7" t="s">
        <v>223</v>
      </c>
      <c r="J18" s="7" t="s">
        <v>71</v>
      </c>
      <c r="K18" s="8" t="s">
        <v>442</v>
      </c>
    </row>
    <row r="19" spans="1:11" s="18" customFormat="1" ht="57.5" x14ac:dyDescent="0.2">
      <c r="B19" s="19" t="s">
        <v>480</v>
      </c>
      <c r="C19" s="20" t="s">
        <v>224</v>
      </c>
      <c r="D19" s="21" t="s">
        <v>425</v>
      </c>
      <c r="E19" s="22" t="s">
        <v>88</v>
      </c>
      <c r="F19" s="21" t="s">
        <v>40</v>
      </c>
      <c r="G19" s="7" t="s">
        <v>44</v>
      </c>
      <c r="H19" s="7" t="s">
        <v>66</v>
      </c>
      <c r="I19" s="7" t="s">
        <v>74</v>
      </c>
      <c r="J19" s="7" t="s">
        <v>71</v>
      </c>
      <c r="K19" s="8" t="s">
        <v>442</v>
      </c>
    </row>
    <row r="20" spans="1:11" s="18" customFormat="1" ht="34.4" customHeight="1" x14ac:dyDescent="0.2">
      <c r="B20" s="19" t="s">
        <v>481</v>
      </c>
      <c r="C20" s="20" t="s">
        <v>225</v>
      </c>
      <c r="D20" s="21" t="s">
        <v>226</v>
      </c>
      <c r="E20" s="22" t="s">
        <v>88</v>
      </c>
      <c r="F20" s="21" t="s">
        <v>227</v>
      </c>
      <c r="G20" s="7" t="s">
        <v>69</v>
      </c>
      <c r="H20" s="7" t="s">
        <v>162</v>
      </c>
      <c r="I20" s="7" t="s">
        <v>159</v>
      </c>
      <c r="J20" s="7" t="s">
        <v>68</v>
      </c>
      <c r="K20" s="8" t="s">
        <v>442</v>
      </c>
    </row>
    <row r="21" spans="1:11" s="18" customFormat="1" ht="28.5" x14ac:dyDescent="0.2">
      <c r="B21" s="19" t="s">
        <v>482</v>
      </c>
      <c r="C21" s="20" t="s">
        <v>228</v>
      </c>
      <c r="D21" s="21" t="s">
        <v>229</v>
      </c>
      <c r="E21" s="22" t="s">
        <v>88</v>
      </c>
      <c r="F21" s="21" t="s">
        <v>227</v>
      </c>
      <c r="G21" s="7" t="s">
        <v>69</v>
      </c>
      <c r="H21" s="7" t="s">
        <v>162</v>
      </c>
      <c r="I21" s="7" t="s">
        <v>159</v>
      </c>
      <c r="J21" s="7" t="s">
        <v>68</v>
      </c>
      <c r="K21" s="8" t="s">
        <v>442</v>
      </c>
    </row>
    <row r="22" spans="1:11" s="18" customFormat="1" ht="43" customHeight="1" x14ac:dyDescent="0.2">
      <c r="B22" s="19" t="s">
        <v>483</v>
      </c>
      <c r="C22" s="20" t="s">
        <v>230</v>
      </c>
      <c r="D22" s="21" t="s">
        <v>231</v>
      </c>
      <c r="E22" s="22" t="s">
        <v>88</v>
      </c>
      <c r="F22" s="21" t="s">
        <v>232</v>
      </c>
      <c r="G22" s="7" t="s">
        <v>43</v>
      </c>
      <c r="H22" s="7" t="s">
        <v>83</v>
      </c>
      <c r="I22" s="7" t="s">
        <v>111</v>
      </c>
      <c r="J22" s="7" t="s">
        <v>68</v>
      </c>
      <c r="K22" s="8" t="s">
        <v>442</v>
      </c>
    </row>
    <row r="23" spans="1:11" s="18" customFormat="1" ht="43" customHeight="1" x14ac:dyDescent="0.2">
      <c r="B23" s="19" t="s">
        <v>484</v>
      </c>
      <c r="C23" s="20" t="s">
        <v>233</v>
      </c>
      <c r="D23" s="21" t="s">
        <v>234</v>
      </c>
      <c r="E23" s="22" t="s">
        <v>88</v>
      </c>
      <c r="F23" s="21" t="s">
        <v>232</v>
      </c>
      <c r="G23" s="7" t="s">
        <v>43</v>
      </c>
      <c r="H23" s="7" t="s">
        <v>83</v>
      </c>
      <c r="I23" s="7" t="s">
        <v>111</v>
      </c>
      <c r="J23" s="7" t="s">
        <v>68</v>
      </c>
      <c r="K23" s="8" t="s">
        <v>442</v>
      </c>
    </row>
    <row r="24" spans="1:11" s="18" customFormat="1" ht="28.5" x14ac:dyDescent="0.2">
      <c r="B24" s="19" t="s">
        <v>485</v>
      </c>
      <c r="C24" s="20" t="s">
        <v>235</v>
      </c>
      <c r="D24" s="21" t="s">
        <v>236</v>
      </c>
      <c r="E24" s="22" t="s">
        <v>88</v>
      </c>
      <c r="F24" s="21" t="s">
        <v>112</v>
      </c>
      <c r="G24" s="7" t="s">
        <v>44</v>
      </c>
      <c r="H24" s="7" t="s">
        <v>161</v>
      </c>
      <c r="I24" s="7" t="s">
        <v>84</v>
      </c>
      <c r="J24" s="7" t="s">
        <v>68</v>
      </c>
      <c r="K24" s="8" t="s">
        <v>442</v>
      </c>
    </row>
    <row r="25" spans="1:11" s="18" customFormat="1" ht="58.5" x14ac:dyDescent="0.2">
      <c r="B25" s="19" t="s">
        <v>486</v>
      </c>
      <c r="C25" s="24" t="s">
        <v>237</v>
      </c>
      <c r="D25" s="25" t="s">
        <v>426</v>
      </c>
      <c r="E25" s="26" t="s">
        <v>100</v>
      </c>
      <c r="F25" s="21" t="s">
        <v>42</v>
      </c>
      <c r="G25" s="7" t="s">
        <v>45</v>
      </c>
      <c r="H25" s="7" t="s">
        <v>63</v>
      </c>
      <c r="I25" s="7" t="s">
        <v>75</v>
      </c>
      <c r="J25" s="7" t="s">
        <v>71</v>
      </c>
      <c r="K25" s="8" t="s">
        <v>442</v>
      </c>
    </row>
    <row r="26" spans="1:11" s="18" customFormat="1" ht="44.5" x14ac:dyDescent="0.2">
      <c r="B26" s="19" t="s">
        <v>487</v>
      </c>
      <c r="C26" s="27" t="s">
        <v>238</v>
      </c>
      <c r="D26" s="28" t="s">
        <v>427</v>
      </c>
      <c r="E26" s="29" t="s">
        <v>100</v>
      </c>
      <c r="F26" s="21" t="s">
        <v>42</v>
      </c>
      <c r="G26" s="7" t="s">
        <v>45</v>
      </c>
      <c r="H26" s="7" t="s">
        <v>63</v>
      </c>
      <c r="I26" s="7" t="s">
        <v>76</v>
      </c>
      <c r="J26" s="7" t="s">
        <v>71</v>
      </c>
      <c r="K26" s="8" t="s">
        <v>442</v>
      </c>
    </row>
    <row r="27" spans="1:11" s="18" customFormat="1" ht="42.5" x14ac:dyDescent="0.2">
      <c r="B27" s="19" t="s">
        <v>488</v>
      </c>
      <c r="C27" s="30" t="s">
        <v>239</v>
      </c>
      <c r="D27" s="31" t="s">
        <v>428</v>
      </c>
      <c r="E27" s="32" t="s">
        <v>100</v>
      </c>
      <c r="F27" s="21" t="s">
        <v>42</v>
      </c>
      <c r="G27" s="7" t="s">
        <v>45</v>
      </c>
      <c r="H27" s="7" t="s">
        <v>63</v>
      </c>
      <c r="I27" s="7" t="s">
        <v>77</v>
      </c>
      <c r="J27" s="7" t="s">
        <v>71</v>
      </c>
      <c r="K27" s="8" t="s">
        <v>442</v>
      </c>
    </row>
    <row r="28" spans="1:11" x14ac:dyDescent="0.2">
      <c r="B28" s="33"/>
      <c r="C28" s="34"/>
      <c r="D28" s="35"/>
      <c r="E28" s="36"/>
      <c r="F28" s="35"/>
      <c r="G28" s="37"/>
      <c r="H28" s="37"/>
      <c r="I28" s="38"/>
      <c r="J28" s="38"/>
      <c r="K28" s="37"/>
    </row>
    <row r="30" spans="1:11" x14ac:dyDescent="0.2">
      <c r="A30" s="16" t="s">
        <v>165</v>
      </c>
    </row>
    <row r="31" spans="1:11" x14ac:dyDescent="0.2">
      <c r="B31" s="17" t="s">
        <v>4</v>
      </c>
      <c r="C31" s="249" t="s">
        <v>5</v>
      </c>
      <c r="D31" s="249"/>
      <c r="E31" s="17" t="s">
        <v>6</v>
      </c>
      <c r="F31" s="17" t="s">
        <v>7</v>
      </c>
      <c r="G31" s="249" t="s">
        <v>8</v>
      </c>
      <c r="H31" s="249"/>
      <c r="I31" s="249"/>
      <c r="J31" s="249" t="s">
        <v>9</v>
      </c>
      <c r="K31" s="249"/>
    </row>
    <row r="32" spans="1:11" x14ac:dyDescent="0.2">
      <c r="B32" s="39" t="s">
        <v>15</v>
      </c>
      <c r="C32" s="250" t="s">
        <v>16</v>
      </c>
      <c r="D32" s="250"/>
      <c r="E32" s="39" t="s">
        <v>17</v>
      </c>
      <c r="F32" s="39" t="s">
        <v>18</v>
      </c>
      <c r="G32" s="250" t="s">
        <v>20</v>
      </c>
      <c r="H32" s="250"/>
      <c r="I32" s="250"/>
      <c r="J32" s="250" t="s">
        <v>23</v>
      </c>
      <c r="K32" s="250"/>
    </row>
    <row r="33" spans="2:11" s="18" customFormat="1" ht="33" customHeight="1" x14ac:dyDescent="0.2">
      <c r="B33" s="20" t="s">
        <v>182</v>
      </c>
      <c r="C33" s="252" t="s">
        <v>240</v>
      </c>
      <c r="D33" s="253"/>
      <c r="E33" s="23" t="s">
        <v>100</v>
      </c>
      <c r="F33" s="20" t="s">
        <v>40</v>
      </c>
      <c r="G33" s="248" t="s">
        <v>78</v>
      </c>
      <c r="H33" s="248"/>
      <c r="I33" s="248"/>
      <c r="J33" s="246" t="s">
        <v>443</v>
      </c>
      <c r="K33" s="246"/>
    </row>
    <row r="34" spans="2:11" s="18" customFormat="1" ht="33.65" customHeight="1" x14ac:dyDescent="0.2">
      <c r="B34" s="20" t="s">
        <v>184</v>
      </c>
      <c r="C34" s="247" t="s">
        <v>241</v>
      </c>
      <c r="D34" s="247"/>
      <c r="E34" s="23" t="s">
        <v>88</v>
      </c>
      <c r="F34" s="20" t="s">
        <v>40</v>
      </c>
      <c r="G34" s="248" t="s">
        <v>78</v>
      </c>
      <c r="H34" s="248"/>
      <c r="I34" s="248"/>
      <c r="J34" s="246" t="s">
        <v>443</v>
      </c>
      <c r="K34" s="246"/>
    </row>
    <row r="35" spans="2:11" s="18" customFormat="1" ht="30" customHeight="1" x14ac:dyDescent="0.2">
      <c r="B35" s="20" t="s">
        <v>242</v>
      </c>
      <c r="C35" s="247" t="s">
        <v>90</v>
      </c>
      <c r="D35" s="247"/>
      <c r="E35" s="9"/>
      <c r="F35" s="21" t="s">
        <v>112</v>
      </c>
      <c r="G35" s="248" t="s">
        <v>79</v>
      </c>
      <c r="H35" s="248"/>
      <c r="I35" s="248"/>
      <c r="J35" s="246"/>
      <c r="K35" s="246"/>
    </row>
    <row r="36" spans="2:11" s="18" customFormat="1" ht="30" customHeight="1" x14ac:dyDescent="0.2">
      <c r="B36" s="20" t="s">
        <v>243</v>
      </c>
      <c r="C36" s="247" t="s">
        <v>91</v>
      </c>
      <c r="D36" s="247"/>
      <c r="E36" s="9"/>
      <c r="F36" s="21" t="s">
        <v>112</v>
      </c>
      <c r="G36" s="248" t="s">
        <v>79</v>
      </c>
      <c r="H36" s="248"/>
      <c r="I36" s="248"/>
      <c r="J36" s="246"/>
      <c r="K36" s="246"/>
    </row>
    <row r="37" spans="2:11" s="18" customFormat="1" ht="30" customHeight="1" x14ac:dyDescent="0.2">
      <c r="B37" s="20" t="s">
        <v>244</v>
      </c>
      <c r="C37" s="247" t="s">
        <v>92</v>
      </c>
      <c r="D37" s="247"/>
      <c r="E37" s="9"/>
      <c r="F37" s="21" t="s">
        <v>112</v>
      </c>
      <c r="G37" s="248" t="s">
        <v>79</v>
      </c>
      <c r="H37" s="248"/>
      <c r="I37" s="248"/>
      <c r="J37" s="246"/>
      <c r="K37" s="246"/>
    </row>
    <row r="38" spans="2:11" s="18" customFormat="1" ht="30" customHeight="1" x14ac:dyDescent="0.2">
      <c r="B38" s="20" t="s">
        <v>245</v>
      </c>
      <c r="C38" s="247" t="s">
        <v>93</v>
      </c>
      <c r="D38" s="247"/>
      <c r="E38" s="9"/>
      <c r="F38" s="21" t="s">
        <v>112</v>
      </c>
      <c r="G38" s="248" t="s">
        <v>79</v>
      </c>
      <c r="H38" s="248"/>
      <c r="I38" s="248"/>
      <c r="J38" s="246"/>
      <c r="K38" s="246"/>
    </row>
    <row r="39" spans="2:11" s="18" customFormat="1" ht="30" customHeight="1" x14ac:dyDescent="0.2">
      <c r="B39" s="20" t="s">
        <v>246</v>
      </c>
      <c r="C39" s="247" t="s">
        <v>94</v>
      </c>
      <c r="D39" s="247"/>
      <c r="E39" s="9"/>
      <c r="F39" s="21" t="s">
        <v>112</v>
      </c>
      <c r="G39" s="248" t="s">
        <v>79</v>
      </c>
      <c r="H39" s="248"/>
      <c r="I39" s="248"/>
      <c r="J39" s="246"/>
      <c r="K39" s="246"/>
    </row>
    <row r="40" spans="2:11" s="18" customFormat="1" ht="30" customHeight="1" x14ac:dyDescent="0.2">
      <c r="B40" s="20" t="s">
        <v>247</v>
      </c>
      <c r="C40" s="247" t="s">
        <v>248</v>
      </c>
      <c r="D40" s="247"/>
      <c r="E40" s="9"/>
      <c r="F40" s="21" t="s">
        <v>112</v>
      </c>
      <c r="G40" s="248" t="s">
        <v>79</v>
      </c>
      <c r="H40" s="248"/>
      <c r="I40" s="248"/>
      <c r="J40" s="246"/>
      <c r="K40" s="246"/>
    </row>
    <row r="41" spans="2:11" s="18" customFormat="1" ht="30" customHeight="1" x14ac:dyDescent="0.2">
      <c r="B41" s="20" t="s">
        <v>249</v>
      </c>
      <c r="C41" s="247" t="s">
        <v>95</v>
      </c>
      <c r="D41" s="247"/>
      <c r="E41" s="9"/>
      <c r="F41" s="21" t="s">
        <v>112</v>
      </c>
      <c r="G41" s="248" t="s">
        <v>79</v>
      </c>
      <c r="H41" s="248"/>
      <c r="I41" s="248"/>
      <c r="J41" s="246"/>
      <c r="K41" s="246"/>
    </row>
    <row r="42" spans="2:11" s="18" customFormat="1" ht="30" customHeight="1" x14ac:dyDescent="0.2">
      <c r="B42" s="20" t="s">
        <v>250</v>
      </c>
      <c r="C42" s="247" t="s">
        <v>96</v>
      </c>
      <c r="D42" s="247"/>
      <c r="E42" s="9"/>
      <c r="F42" s="21" t="s">
        <v>112</v>
      </c>
      <c r="G42" s="248" t="s">
        <v>79</v>
      </c>
      <c r="H42" s="248"/>
      <c r="I42" s="248"/>
      <c r="J42" s="246"/>
      <c r="K42" s="246"/>
    </row>
    <row r="43" spans="2:11" s="18" customFormat="1" ht="30" customHeight="1" x14ac:dyDescent="0.2">
      <c r="B43" s="20" t="s">
        <v>251</v>
      </c>
      <c r="C43" s="247" t="s">
        <v>97</v>
      </c>
      <c r="D43" s="247"/>
      <c r="E43" s="9"/>
      <c r="F43" s="21" t="s">
        <v>112</v>
      </c>
      <c r="G43" s="248" t="s">
        <v>79</v>
      </c>
      <c r="H43" s="248"/>
      <c r="I43" s="248"/>
      <c r="J43" s="246"/>
      <c r="K43" s="246"/>
    </row>
    <row r="44" spans="2:11" s="18" customFormat="1" ht="30" customHeight="1" x14ac:dyDescent="0.2">
      <c r="B44" s="20" t="s">
        <v>252</v>
      </c>
      <c r="C44" s="247" t="s">
        <v>98</v>
      </c>
      <c r="D44" s="247"/>
      <c r="E44" s="9"/>
      <c r="F44" s="21" t="s">
        <v>112</v>
      </c>
      <c r="G44" s="248" t="s">
        <v>79</v>
      </c>
      <c r="H44" s="248"/>
      <c r="I44" s="248"/>
      <c r="J44" s="246"/>
      <c r="K44" s="246"/>
    </row>
    <row r="45" spans="2:11" s="18" customFormat="1" ht="30" customHeight="1" x14ac:dyDescent="0.2">
      <c r="B45" s="20" t="s">
        <v>253</v>
      </c>
      <c r="C45" s="247" t="s">
        <v>99</v>
      </c>
      <c r="D45" s="247"/>
      <c r="E45" s="9"/>
      <c r="F45" s="21" t="s">
        <v>112</v>
      </c>
      <c r="G45" s="248" t="s">
        <v>79</v>
      </c>
      <c r="H45" s="248"/>
      <c r="I45" s="248"/>
      <c r="J45" s="246"/>
      <c r="K45" s="246"/>
    </row>
    <row r="46" spans="2:11" s="18" customFormat="1" ht="30" customHeight="1" x14ac:dyDescent="0.2">
      <c r="B46" s="20" t="s">
        <v>254</v>
      </c>
      <c r="C46" s="247" t="s">
        <v>131</v>
      </c>
      <c r="D46" s="247"/>
      <c r="E46" s="9"/>
      <c r="F46" s="21" t="s">
        <v>112</v>
      </c>
      <c r="G46" s="248" t="s">
        <v>180</v>
      </c>
      <c r="H46" s="248"/>
      <c r="I46" s="248"/>
      <c r="J46" s="246"/>
      <c r="K46" s="246"/>
    </row>
    <row r="47" spans="2:11" s="18" customFormat="1" ht="30" customHeight="1" x14ac:dyDescent="0.2">
      <c r="B47" s="20" t="s">
        <v>255</v>
      </c>
      <c r="C47" s="247" t="s">
        <v>132</v>
      </c>
      <c r="D47" s="247"/>
      <c r="E47" s="9"/>
      <c r="F47" s="21" t="s">
        <v>112</v>
      </c>
      <c r="G47" s="248" t="s">
        <v>180</v>
      </c>
      <c r="H47" s="248"/>
      <c r="I47" s="248"/>
      <c r="J47" s="246"/>
      <c r="K47" s="246"/>
    </row>
    <row r="48" spans="2:11" s="18" customFormat="1" ht="30" customHeight="1" x14ac:dyDescent="0.2">
      <c r="B48" s="20" t="s">
        <v>256</v>
      </c>
      <c r="C48" s="247" t="s">
        <v>133</v>
      </c>
      <c r="D48" s="247"/>
      <c r="E48" s="9"/>
      <c r="F48" s="21" t="s">
        <v>112</v>
      </c>
      <c r="G48" s="248" t="s">
        <v>180</v>
      </c>
      <c r="H48" s="248"/>
      <c r="I48" s="248"/>
      <c r="J48" s="246"/>
      <c r="K48" s="246"/>
    </row>
    <row r="49" spans="2:11" s="18" customFormat="1" ht="30" customHeight="1" x14ac:dyDescent="0.2">
      <c r="B49" s="20" t="s">
        <v>257</v>
      </c>
      <c r="C49" s="247" t="s">
        <v>134</v>
      </c>
      <c r="D49" s="247"/>
      <c r="E49" s="9"/>
      <c r="F49" s="21" t="s">
        <v>112</v>
      </c>
      <c r="G49" s="248" t="s">
        <v>180</v>
      </c>
      <c r="H49" s="248"/>
      <c r="I49" s="248"/>
      <c r="J49" s="246"/>
      <c r="K49" s="246"/>
    </row>
    <row r="50" spans="2:11" s="18" customFormat="1" ht="30" customHeight="1" x14ac:dyDescent="0.2">
      <c r="B50" s="20" t="s">
        <v>258</v>
      </c>
      <c r="C50" s="247" t="s">
        <v>135</v>
      </c>
      <c r="D50" s="247"/>
      <c r="E50" s="9"/>
      <c r="F50" s="21" t="s">
        <v>112</v>
      </c>
      <c r="G50" s="248" t="s">
        <v>180</v>
      </c>
      <c r="H50" s="248"/>
      <c r="I50" s="248"/>
      <c r="J50" s="246"/>
      <c r="K50" s="246"/>
    </row>
    <row r="51" spans="2:11" s="18" customFormat="1" ht="30" customHeight="1" x14ac:dyDescent="0.2">
      <c r="B51" s="20" t="s">
        <v>259</v>
      </c>
      <c r="C51" s="247" t="s">
        <v>260</v>
      </c>
      <c r="D51" s="247"/>
      <c r="E51" s="9"/>
      <c r="F51" s="21" t="s">
        <v>112</v>
      </c>
      <c r="G51" s="248" t="s">
        <v>180</v>
      </c>
      <c r="H51" s="248"/>
      <c r="I51" s="248"/>
      <c r="J51" s="246"/>
      <c r="K51" s="246"/>
    </row>
    <row r="52" spans="2:11" s="18" customFormat="1" ht="30" customHeight="1" x14ac:dyDescent="0.2">
      <c r="B52" s="20" t="s">
        <v>261</v>
      </c>
      <c r="C52" s="247" t="s">
        <v>136</v>
      </c>
      <c r="D52" s="247"/>
      <c r="E52" s="9"/>
      <c r="F52" s="21" t="s">
        <v>112</v>
      </c>
      <c r="G52" s="248" t="s">
        <v>180</v>
      </c>
      <c r="H52" s="248"/>
      <c r="I52" s="248"/>
      <c r="J52" s="246"/>
      <c r="K52" s="246"/>
    </row>
    <row r="53" spans="2:11" s="18" customFormat="1" ht="30" customHeight="1" x14ac:dyDescent="0.2">
      <c r="B53" s="20" t="s">
        <v>262</v>
      </c>
      <c r="C53" s="247" t="s">
        <v>137</v>
      </c>
      <c r="D53" s="247"/>
      <c r="E53" s="9"/>
      <c r="F53" s="21" t="s">
        <v>112</v>
      </c>
      <c r="G53" s="248" t="s">
        <v>180</v>
      </c>
      <c r="H53" s="248"/>
      <c r="I53" s="248"/>
      <c r="J53" s="246"/>
      <c r="K53" s="246"/>
    </row>
    <row r="54" spans="2:11" s="18" customFormat="1" ht="30" customHeight="1" x14ac:dyDescent="0.2">
      <c r="B54" s="20" t="s">
        <v>263</v>
      </c>
      <c r="C54" s="247" t="s">
        <v>138</v>
      </c>
      <c r="D54" s="247"/>
      <c r="E54" s="9"/>
      <c r="F54" s="21" t="s">
        <v>112</v>
      </c>
      <c r="G54" s="248" t="s">
        <v>180</v>
      </c>
      <c r="H54" s="248"/>
      <c r="I54" s="248"/>
      <c r="J54" s="246"/>
      <c r="K54" s="246"/>
    </row>
    <row r="55" spans="2:11" s="18" customFormat="1" ht="30" customHeight="1" x14ac:dyDescent="0.2">
      <c r="B55" s="20" t="s">
        <v>264</v>
      </c>
      <c r="C55" s="247" t="s">
        <v>139</v>
      </c>
      <c r="D55" s="247"/>
      <c r="E55" s="9"/>
      <c r="F55" s="21" t="s">
        <v>112</v>
      </c>
      <c r="G55" s="248" t="s">
        <v>180</v>
      </c>
      <c r="H55" s="248"/>
      <c r="I55" s="248"/>
      <c r="J55" s="246"/>
      <c r="K55" s="246"/>
    </row>
    <row r="56" spans="2:11" s="18" customFormat="1" ht="30" customHeight="1" x14ac:dyDescent="0.2">
      <c r="B56" s="20" t="s">
        <v>265</v>
      </c>
      <c r="C56" s="247" t="s">
        <v>140</v>
      </c>
      <c r="D56" s="247"/>
      <c r="E56" s="9"/>
      <c r="F56" s="21" t="s">
        <v>112</v>
      </c>
      <c r="G56" s="248" t="s">
        <v>180</v>
      </c>
      <c r="H56" s="248"/>
      <c r="I56" s="248"/>
      <c r="J56" s="246"/>
      <c r="K56" s="246"/>
    </row>
    <row r="57" spans="2:11" s="18" customFormat="1" ht="16.5" x14ac:dyDescent="0.2">
      <c r="B57" s="20" t="s">
        <v>266</v>
      </c>
      <c r="C57" s="247" t="s">
        <v>267</v>
      </c>
      <c r="D57" s="247"/>
      <c r="E57" s="10"/>
      <c r="F57" s="20" t="s">
        <v>192</v>
      </c>
      <c r="G57" s="248" t="s">
        <v>79</v>
      </c>
      <c r="H57" s="248"/>
      <c r="I57" s="248"/>
      <c r="J57" s="246"/>
      <c r="K57" s="246"/>
    </row>
    <row r="58" spans="2:11" s="18" customFormat="1" ht="16.5" x14ac:dyDescent="0.2">
      <c r="B58" s="20" t="s">
        <v>268</v>
      </c>
      <c r="C58" s="247" t="s">
        <v>269</v>
      </c>
      <c r="D58" s="247"/>
      <c r="E58" s="10"/>
      <c r="F58" s="20" t="s">
        <v>192</v>
      </c>
      <c r="G58" s="248" t="s">
        <v>79</v>
      </c>
      <c r="H58" s="248"/>
      <c r="I58" s="248"/>
      <c r="J58" s="246"/>
      <c r="K58" s="246"/>
    </row>
    <row r="59" spans="2:11" s="18" customFormat="1" ht="16.5" x14ac:dyDescent="0.2">
      <c r="B59" s="20" t="s">
        <v>270</v>
      </c>
      <c r="C59" s="247" t="s">
        <v>271</v>
      </c>
      <c r="D59" s="247"/>
      <c r="E59" s="10"/>
      <c r="F59" s="20" t="s">
        <v>192</v>
      </c>
      <c r="G59" s="248" t="s">
        <v>79</v>
      </c>
      <c r="H59" s="248"/>
      <c r="I59" s="248"/>
      <c r="J59" s="246"/>
      <c r="K59" s="246"/>
    </row>
    <row r="60" spans="2:11" s="18" customFormat="1" ht="16.5" x14ac:dyDescent="0.2">
      <c r="B60" s="20" t="s">
        <v>272</v>
      </c>
      <c r="C60" s="247" t="s">
        <v>273</v>
      </c>
      <c r="D60" s="247"/>
      <c r="E60" s="10"/>
      <c r="F60" s="20" t="s">
        <v>192</v>
      </c>
      <c r="G60" s="248" t="s">
        <v>79</v>
      </c>
      <c r="H60" s="248"/>
      <c r="I60" s="248"/>
      <c r="J60" s="246"/>
      <c r="K60" s="246"/>
    </row>
    <row r="61" spans="2:11" s="18" customFormat="1" ht="16.5" x14ac:dyDescent="0.2">
      <c r="B61" s="20" t="s">
        <v>274</v>
      </c>
      <c r="C61" s="247" t="s">
        <v>275</v>
      </c>
      <c r="D61" s="247"/>
      <c r="E61" s="10"/>
      <c r="F61" s="20" t="s">
        <v>192</v>
      </c>
      <c r="G61" s="248" t="s">
        <v>79</v>
      </c>
      <c r="H61" s="248"/>
      <c r="I61" s="248"/>
      <c r="J61" s="246"/>
      <c r="K61" s="246"/>
    </row>
    <row r="62" spans="2:11" s="18" customFormat="1" ht="16.5" x14ac:dyDescent="0.2">
      <c r="B62" s="20" t="s">
        <v>276</v>
      </c>
      <c r="C62" s="247" t="s">
        <v>277</v>
      </c>
      <c r="D62" s="247"/>
      <c r="E62" s="10"/>
      <c r="F62" s="20" t="s">
        <v>192</v>
      </c>
      <c r="G62" s="248" t="s">
        <v>79</v>
      </c>
      <c r="H62" s="248"/>
      <c r="I62" s="248"/>
      <c r="J62" s="246"/>
      <c r="K62" s="246"/>
    </row>
    <row r="63" spans="2:11" s="18" customFormat="1" ht="16.5" x14ac:dyDescent="0.2">
      <c r="B63" s="20" t="s">
        <v>278</v>
      </c>
      <c r="C63" s="247" t="s">
        <v>279</v>
      </c>
      <c r="D63" s="247"/>
      <c r="E63" s="10"/>
      <c r="F63" s="20" t="s">
        <v>192</v>
      </c>
      <c r="G63" s="248" t="s">
        <v>79</v>
      </c>
      <c r="H63" s="248"/>
      <c r="I63" s="248"/>
      <c r="J63" s="246"/>
      <c r="K63" s="246"/>
    </row>
    <row r="64" spans="2:11" s="18" customFormat="1" ht="16.5" x14ac:dyDescent="0.2">
      <c r="B64" s="20" t="s">
        <v>280</v>
      </c>
      <c r="C64" s="247" t="s">
        <v>281</v>
      </c>
      <c r="D64" s="247"/>
      <c r="E64" s="10"/>
      <c r="F64" s="20" t="s">
        <v>192</v>
      </c>
      <c r="G64" s="248" t="s">
        <v>79</v>
      </c>
      <c r="H64" s="248"/>
      <c r="I64" s="248"/>
      <c r="J64" s="246"/>
      <c r="K64" s="246"/>
    </row>
    <row r="65" spans="1:11" s="18" customFormat="1" ht="16.5" x14ac:dyDescent="0.2">
      <c r="B65" s="20" t="s">
        <v>282</v>
      </c>
      <c r="C65" s="247" t="s">
        <v>283</v>
      </c>
      <c r="D65" s="247"/>
      <c r="E65" s="10"/>
      <c r="F65" s="20" t="s">
        <v>192</v>
      </c>
      <c r="G65" s="248" t="s">
        <v>79</v>
      </c>
      <c r="H65" s="248"/>
      <c r="I65" s="248"/>
      <c r="J65" s="246"/>
      <c r="K65" s="246"/>
    </row>
    <row r="66" spans="1:11" s="18" customFormat="1" ht="16.5" x14ac:dyDescent="0.2">
      <c r="B66" s="20" t="s">
        <v>284</v>
      </c>
      <c r="C66" s="247" t="s">
        <v>285</v>
      </c>
      <c r="D66" s="247"/>
      <c r="E66" s="10"/>
      <c r="F66" s="20" t="s">
        <v>192</v>
      </c>
      <c r="G66" s="248" t="s">
        <v>79</v>
      </c>
      <c r="H66" s="248"/>
      <c r="I66" s="248"/>
      <c r="J66" s="246"/>
      <c r="K66" s="246"/>
    </row>
    <row r="67" spans="1:11" s="18" customFormat="1" ht="16.5" x14ac:dyDescent="0.2">
      <c r="B67" s="20" t="s">
        <v>286</v>
      </c>
      <c r="C67" s="247" t="s">
        <v>287</v>
      </c>
      <c r="D67" s="247"/>
      <c r="E67" s="10"/>
      <c r="F67" s="20" t="s">
        <v>192</v>
      </c>
      <c r="G67" s="248" t="s">
        <v>79</v>
      </c>
      <c r="H67" s="248"/>
      <c r="I67" s="248"/>
      <c r="J67" s="246"/>
      <c r="K67" s="246"/>
    </row>
    <row r="68" spans="1:11" s="18" customFormat="1" ht="16.5" x14ac:dyDescent="0.2">
      <c r="B68" s="20" t="s">
        <v>193</v>
      </c>
      <c r="C68" s="247" t="s">
        <v>194</v>
      </c>
      <c r="D68" s="247"/>
      <c r="E68" s="23" t="s">
        <v>88</v>
      </c>
      <c r="F68" s="21" t="s">
        <v>288</v>
      </c>
      <c r="G68" s="248" t="s">
        <v>81</v>
      </c>
      <c r="H68" s="248"/>
      <c r="I68" s="248"/>
      <c r="J68" s="246" t="s">
        <v>442</v>
      </c>
      <c r="K68" s="246"/>
    </row>
    <row r="69" spans="1:11" s="18" customFormat="1" ht="16.5" customHeight="1" x14ac:dyDescent="0.2">
      <c r="B69" s="20" t="s">
        <v>196</v>
      </c>
      <c r="C69" s="247" t="s">
        <v>197</v>
      </c>
      <c r="D69" s="247"/>
      <c r="E69" s="23" t="s">
        <v>88</v>
      </c>
      <c r="F69" s="20" t="s">
        <v>198</v>
      </c>
      <c r="G69" s="248" t="s">
        <v>80</v>
      </c>
      <c r="H69" s="248"/>
      <c r="I69" s="248"/>
      <c r="J69" s="246" t="s">
        <v>442</v>
      </c>
      <c r="K69" s="246"/>
    </row>
    <row r="71" spans="1:11" ht="17" x14ac:dyDescent="0.2">
      <c r="A71" s="16" t="s">
        <v>166</v>
      </c>
      <c r="B71" s="16"/>
    </row>
    <row r="72" spans="1:11" ht="17.5" customHeight="1" thickBot="1" x14ac:dyDescent="0.25">
      <c r="B72" s="243" t="s">
        <v>167</v>
      </c>
      <c r="C72" s="244"/>
      <c r="D72" s="245"/>
      <c r="E72" s="17" t="s">
        <v>1</v>
      </c>
    </row>
    <row r="73" spans="1:11" ht="16.5" thickBot="1" x14ac:dyDescent="0.25">
      <c r="B73" s="254" t="s">
        <v>174</v>
      </c>
      <c r="C73" s="255"/>
      <c r="D73" s="40">
        <f>SUM(D74:D85)</f>
        <v>0</v>
      </c>
      <c r="E73" s="41" t="s">
        <v>168</v>
      </c>
    </row>
    <row r="74" spans="1:11" ht="16.5" thickBot="1" x14ac:dyDescent="0.25">
      <c r="B74" s="20" t="s">
        <v>89</v>
      </c>
      <c r="C74" s="42">
        <f>'MPS(input_RL_Opt1)'!B7+1</f>
        <v>2019</v>
      </c>
      <c r="D74" s="40">
        <f>ROUNDDOWN('MPS(calc_process_Option1)'!F8,0)</f>
        <v>0</v>
      </c>
      <c r="E74" s="41" t="s">
        <v>169</v>
      </c>
    </row>
    <row r="75" spans="1:11" ht="16.5" thickBot="1" x14ac:dyDescent="0.25">
      <c r="B75" s="20"/>
      <c r="C75" s="42">
        <f>C74+1</f>
        <v>2020</v>
      </c>
      <c r="D75" s="40">
        <f>ROUNDDOWN('MPS(calc_process_Option1)'!F9,0)</f>
        <v>0</v>
      </c>
      <c r="E75" s="41" t="s">
        <v>169</v>
      </c>
    </row>
    <row r="76" spans="1:11" ht="16.5" thickBot="1" x14ac:dyDescent="0.25">
      <c r="B76" s="20"/>
      <c r="C76" s="42">
        <f t="shared" ref="C76:C85" si="0">C75+1</f>
        <v>2021</v>
      </c>
      <c r="D76" s="40">
        <f>ROUNDDOWN('MPS(calc_process_Option1)'!F10,0)</f>
        <v>0</v>
      </c>
      <c r="E76" s="41" t="s">
        <v>169</v>
      </c>
    </row>
    <row r="77" spans="1:11" ht="16.5" thickBot="1" x14ac:dyDescent="0.25">
      <c r="B77" s="20"/>
      <c r="C77" s="42">
        <f t="shared" si="0"/>
        <v>2022</v>
      </c>
      <c r="D77" s="40">
        <f>ROUNDDOWN('MPS(calc_process_Option1)'!F11,0)</f>
        <v>0</v>
      </c>
      <c r="E77" s="41" t="s">
        <v>169</v>
      </c>
    </row>
    <row r="78" spans="1:11" ht="16.5" thickBot="1" x14ac:dyDescent="0.25">
      <c r="B78" s="20"/>
      <c r="C78" s="42">
        <f t="shared" si="0"/>
        <v>2023</v>
      </c>
      <c r="D78" s="40">
        <f>ROUNDDOWN('MPS(calc_process_Option1)'!F12,0)</f>
        <v>0</v>
      </c>
      <c r="E78" s="41" t="s">
        <v>169</v>
      </c>
    </row>
    <row r="79" spans="1:11" ht="16.5" thickBot="1" x14ac:dyDescent="0.25">
      <c r="B79" s="20"/>
      <c r="C79" s="42">
        <f t="shared" si="0"/>
        <v>2024</v>
      </c>
      <c r="D79" s="40">
        <f>ROUNDDOWN('MPS(calc_process_Option1)'!F13,0)</f>
        <v>0</v>
      </c>
      <c r="E79" s="41" t="s">
        <v>169</v>
      </c>
    </row>
    <row r="80" spans="1:11" ht="16.5" thickBot="1" x14ac:dyDescent="0.25">
      <c r="B80" s="20"/>
      <c r="C80" s="42">
        <f t="shared" si="0"/>
        <v>2025</v>
      </c>
      <c r="D80" s="40">
        <f>ROUNDDOWN('MPS(calc_process_Option1)'!F14,0)</f>
        <v>0</v>
      </c>
      <c r="E80" s="41" t="s">
        <v>169</v>
      </c>
    </row>
    <row r="81" spans="1:10" ht="16.5" thickBot="1" x14ac:dyDescent="0.25">
      <c r="B81" s="20"/>
      <c r="C81" s="42">
        <f t="shared" si="0"/>
        <v>2026</v>
      </c>
      <c r="D81" s="40">
        <f>ROUNDDOWN('MPS(calc_process_Option1)'!F15,0)</f>
        <v>0</v>
      </c>
      <c r="E81" s="41" t="s">
        <v>169</v>
      </c>
    </row>
    <row r="82" spans="1:10" ht="16.5" thickBot="1" x14ac:dyDescent="0.25">
      <c r="B82" s="20"/>
      <c r="C82" s="42">
        <f t="shared" si="0"/>
        <v>2027</v>
      </c>
      <c r="D82" s="40">
        <f>ROUNDDOWN('MPS(calc_process_Option1)'!F16,0)</f>
        <v>0</v>
      </c>
      <c r="E82" s="41" t="s">
        <v>169</v>
      </c>
    </row>
    <row r="83" spans="1:10" ht="16.5" thickBot="1" x14ac:dyDescent="0.25">
      <c r="B83" s="20"/>
      <c r="C83" s="42">
        <f t="shared" si="0"/>
        <v>2028</v>
      </c>
      <c r="D83" s="40">
        <f>ROUNDDOWN('MPS(calc_process_Option1)'!F17,0)</f>
        <v>0</v>
      </c>
      <c r="E83" s="41" t="s">
        <v>169</v>
      </c>
    </row>
    <row r="84" spans="1:10" ht="16.5" thickBot="1" x14ac:dyDescent="0.25">
      <c r="B84" s="20"/>
      <c r="C84" s="42">
        <f t="shared" si="0"/>
        <v>2029</v>
      </c>
      <c r="D84" s="40">
        <f>ROUNDDOWN('MPS(calc_process_Option1)'!F18,0)</f>
        <v>0</v>
      </c>
      <c r="E84" s="41" t="s">
        <v>169</v>
      </c>
    </row>
    <row r="85" spans="1:10" ht="16.5" thickBot="1" x14ac:dyDescent="0.25">
      <c r="B85" s="20"/>
      <c r="C85" s="42">
        <f t="shared" si="0"/>
        <v>2030</v>
      </c>
      <c r="D85" s="40">
        <f>ROUNDDOWN('MPS(calc_process_Option1)'!F19,0)</f>
        <v>0</v>
      </c>
      <c r="E85" s="41" t="s">
        <v>169</v>
      </c>
    </row>
    <row r="86" spans="1:10" x14ac:dyDescent="0.2">
      <c r="F86" s="43"/>
      <c r="G86" s="44"/>
    </row>
    <row r="87" spans="1:10" x14ac:dyDescent="0.2">
      <c r="A87" s="16" t="s">
        <v>3</v>
      </c>
    </row>
    <row r="88" spans="1:10" x14ac:dyDescent="0.2">
      <c r="B88" s="45" t="s">
        <v>25</v>
      </c>
      <c r="C88" s="251" t="s">
        <v>26</v>
      </c>
      <c r="D88" s="251"/>
      <c r="E88" s="251"/>
      <c r="F88" s="251"/>
      <c r="G88" s="251"/>
      <c r="H88" s="251"/>
      <c r="I88" s="251"/>
      <c r="J88" s="46"/>
    </row>
    <row r="89" spans="1:10" x14ac:dyDescent="0.2">
      <c r="B89" s="45" t="s">
        <v>24</v>
      </c>
      <c r="C89" s="251" t="s">
        <v>27</v>
      </c>
      <c r="D89" s="251"/>
      <c r="E89" s="251"/>
      <c r="F89" s="251"/>
      <c r="G89" s="251"/>
      <c r="H89" s="251"/>
      <c r="I89" s="251"/>
      <c r="J89" s="46"/>
    </row>
    <row r="90" spans="1:10" x14ac:dyDescent="0.2">
      <c r="B90" s="45" t="s">
        <v>28</v>
      </c>
      <c r="C90" s="251" t="s">
        <v>29</v>
      </c>
      <c r="D90" s="251"/>
      <c r="E90" s="251"/>
      <c r="F90" s="251"/>
      <c r="G90" s="251"/>
      <c r="H90" s="251"/>
      <c r="I90" s="251"/>
      <c r="J90" s="46"/>
    </row>
  </sheetData>
  <sheetProtection algorithmName="SHA-512" hashValue="qVKRhDe6j1NhDN/UuKJcnqZGbX+mnUe2SMQCEmICQHE6UapS+oukWz3EkisQJa5Qnwd5msbjC+byYJd4eQBUEw==" saltValue="hvVLwnGFdI2T44bSk1Q5fw==" spinCount="100000" sheet="1" objects="1" scenarios="1" formatCells="0" formatRows="0"/>
  <mergeCells count="122">
    <mergeCell ref="J57:K57"/>
    <mergeCell ref="J59:K59"/>
    <mergeCell ref="C58:D58"/>
    <mergeCell ref="G58:I58"/>
    <mergeCell ref="J58:K58"/>
    <mergeCell ref="J56:K56"/>
    <mergeCell ref="C53:D53"/>
    <mergeCell ref="G53:I53"/>
    <mergeCell ref="J53:K53"/>
    <mergeCell ref="C54:D54"/>
    <mergeCell ref="G54:I54"/>
    <mergeCell ref="J54:K54"/>
    <mergeCell ref="C55:D55"/>
    <mergeCell ref="G55:I55"/>
    <mergeCell ref="J55:K55"/>
    <mergeCell ref="C89:I89"/>
    <mergeCell ref="C90:I90"/>
    <mergeCell ref="C33:D33"/>
    <mergeCell ref="G33:I33"/>
    <mergeCell ref="J33:K33"/>
    <mergeCell ref="B73:C73"/>
    <mergeCell ref="C88:I88"/>
    <mergeCell ref="C35:D35"/>
    <mergeCell ref="C36:D36"/>
    <mergeCell ref="G35:I35"/>
    <mergeCell ref="J35:K35"/>
    <mergeCell ref="G36:I36"/>
    <mergeCell ref="J36:K36"/>
    <mergeCell ref="G69:I69"/>
    <mergeCell ref="J69:K69"/>
    <mergeCell ref="C47:D47"/>
    <mergeCell ref="G47:I47"/>
    <mergeCell ref="J47:K47"/>
    <mergeCell ref="C51:D51"/>
    <mergeCell ref="G51:I51"/>
    <mergeCell ref="C66:D66"/>
    <mergeCell ref="G66:I66"/>
    <mergeCell ref="C67:D67"/>
    <mergeCell ref="G56:I56"/>
    <mergeCell ref="J37:K37"/>
    <mergeCell ref="J38:K38"/>
    <mergeCell ref="J39:K39"/>
    <mergeCell ref="J40:K40"/>
    <mergeCell ref="J41:K41"/>
    <mergeCell ref="J66:K66"/>
    <mergeCell ref="J60:K60"/>
    <mergeCell ref="C31:D31"/>
    <mergeCell ref="G31:I31"/>
    <mergeCell ref="J31:K31"/>
    <mergeCell ref="C32:D32"/>
    <mergeCell ref="G32:I32"/>
    <mergeCell ref="J32:K32"/>
    <mergeCell ref="J42:K42"/>
    <mergeCell ref="J43:K43"/>
    <mergeCell ref="J44:K44"/>
    <mergeCell ref="C42:D42"/>
    <mergeCell ref="J34:K34"/>
    <mergeCell ref="J51:K51"/>
    <mergeCell ref="C52:D52"/>
    <mergeCell ref="G52:I52"/>
    <mergeCell ref="J52:K52"/>
    <mergeCell ref="C56:D56"/>
    <mergeCell ref="J50:K50"/>
    <mergeCell ref="C43:D43"/>
    <mergeCell ref="C44:D44"/>
    <mergeCell ref="C45:D45"/>
    <mergeCell ref="G37:I37"/>
    <mergeCell ref="G38:I38"/>
    <mergeCell ref="G39:I39"/>
    <mergeCell ref="G40:I40"/>
    <mergeCell ref="G41:I41"/>
    <mergeCell ref="G42:I42"/>
    <mergeCell ref="G43:I43"/>
    <mergeCell ref="G44:I44"/>
    <mergeCell ref="G46:I46"/>
    <mergeCell ref="J46:K46"/>
    <mergeCell ref="C48:D48"/>
    <mergeCell ref="G48:I48"/>
    <mergeCell ref="J48:K48"/>
    <mergeCell ref="C49:D49"/>
    <mergeCell ref="G49:I49"/>
    <mergeCell ref="J49:K49"/>
    <mergeCell ref="C50:D50"/>
    <mergeCell ref="G50:I50"/>
    <mergeCell ref="C46:D46"/>
    <mergeCell ref="J45:K45"/>
    <mergeCell ref="C34:D34"/>
    <mergeCell ref="G34:I34"/>
    <mergeCell ref="C68:D68"/>
    <mergeCell ref="G63:I63"/>
    <mergeCell ref="G45:I45"/>
    <mergeCell ref="C37:D37"/>
    <mergeCell ref="C38:D38"/>
    <mergeCell ref="C39:D39"/>
    <mergeCell ref="C40:D40"/>
    <mergeCell ref="C41:D41"/>
    <mergeCell ref="C60:D60"/>
    <mergeCell ref="G60:I60"/>
    <mergeCell ref="C57:D57"/>
    <mergeCell ref="G57:I57"/>
    <mergeCell ref="G68:I68"/>
    <mergeCell ref="G67:I67"/>
    <mergeCell ref="C64:D64"/>
    <mergeCell ref="G64:I64"/>
    <mergeCell ref="C65:D65"/>
    <mergeCell ref="G65:I65"/>
    <mergeCell ref="C62:D62"/>
    <mergeCell ref="G62:I62"/>
    <mergeCell ref="C63:D63"/>
    <mergeCell ref="B72:D72"/>
    <mergeCell ref="J68:K68"/>
    <mergeCell ref="C69:D69"/>
    <mergeCell ref="C59:D59"/>
    <mergeCell ref="G59:I59"/>
    <mergeCell ref="C61:D61"/>
    <mergeCell ref="G61:I61"/>
    <mergeCell ref="J61:K61"/>
    <mergeCell ref="J67:K67"/>
    <mergeCell ref="J64:K64"/>
    <mergeCell ref="J65:K65"/>
    <mergeCell ref="J62:K62"/>
    <mergeCell ref="J63:K63"/>
  </mergeCells>
  <phoneticPr fontId="2"/>
  <pageMargins left="0.70866141732283472" right="0.70866141732283472" top="0.74803149606299213" bottom="0.74803149606299213" header="0.31496062992125984" footer="0.31496062992125984"/>
  <pageSetup paperSize="9" scale="21" orientation="landscape" r:id="rId1"/>
  <rowBreaks count="2" manualBreakCount="2">
    <brk id="91" max="16383" man="1"/>
    <brk id="92" max="16383" man="1"/>
  </rowBreaks>
  <colBreaks count="2" manualBreakCount="2">
    <brk id="4" max="1048575" man="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DF1F-74BD-45D1-AAEE-79729EB763F8}">
  <sheetPr>
    <tabColor theme="3" tint="0.59999389629810485"/>
  </sheetPr>
  <dimension ref="A1:AF100"/>
  <sheetViews>
    <sheetView view="pageBreakPreview" zoomScale="70" zoomScaleNormal="85" zoomScaleSheetLayoutView="70" workbookViewId="0"/>
  </sheetViews>
  <sheetFormatPr defaultColWidth="8.90625" defaultRowHeight="14" x14ac:dyDescent="0.2"/>
  <cols>
    <col min="1" max="1" width="13.08984375" style="49" bestFit="1" customWidth="1"/>
    <col min="2" max="2" width="19.453125" style="49" customWidth="1"/>
    <col min="3" max="14" width="10.6328125" style="50" customWidth="1"/>
    <col min="15" max="27" width="10.6328125" style="49" customWidth="1"/>
    <col min="28" max="32" width="11.90625" style="49" customWidth="1"/>
    <col min="33" max="49" width="8.36328125" style="49" customWidth="1"/>
    <col min="50" max="52" width="20" style="49" customWidth="1"/>
    <col min="53" max="53" width="11.08984375" style="49" customWidth="1"/>
    <col min="54" max="112" width="6.6328125" style="49" customWidth="1"/>
    <col min="113" max="16384" width="8.90625" style="49"/>
  </cols>
  <sheetData>
    <row r="1" spans="1:32" x14ac:dyDescent="0.2">
      <c r="AF1" s="51" t="str">
        <f>'MPS(input_Option1)'!K1</f>
        <v>Monitoring Spreadsheet: JCM_KH_AM004_ver01.0</v>
      </c>
    </row>
    <row r="2" spans="1:32" x14ac:dyDescent="0.2">
      <c r="AF2" s="51" t="str">
        <f>'MPS(input_Option1)'!K2</f>
        <v>Reference Number:</v>
      </c>
    </row>
    <row r="3" spans="1:32" x14ac:dyDescent="0.2">
      <c r="A3" s="82" t="s">
        <v>125</v>
      </c>
    </row>
    <row r="4" spans="1:32" x14ac:dyDescent="0.2">
      <c r="A4" s="256" t="s">
        <v>85</v>
      </c>
      <c r="B4" s="256"/>
      <c r="C4" s="260" t="s">
        <v>193</v>
      </c>
      <c r="D4" s="260"/>
      <c r="E4" s="260"/>
      <c r="F4" s="260"/>
      <c r="G4" s="260"/>
      <c r="H4" s="260" t="s">
        <v>196</v>
      </c>
      <c r="I4" s="260"/>
      <c r="J4" s="260"/>
      <c r="K4" s="260"/>
      <c r="L4" s="260"/>
      <c r="M4" s="49"/>
      <c r="N4" s="49"/>
    </row>
    <row r="5" spans="1:32" x14ac:dyDescent="0.2">
      <c r="A5" s="256" t="s">
        <v>86</v>
      </c>
      <c r="B5" s="256"/>
      <c r="C5" s="260" t="s">
        <v>194</v>
      </c>
      <c r="D5" s="260"/>
      <c r="E5" s="260"/>
      <c r="F5" s="260"/>
      <c r="G5" s="260"/>
      <c r="H5" s="260" t="s">
        <v>197</v>
      </c>
      <c r="I5" s="260"/>
      <c r="J5" s="260"/>
      <c r="K5" s="260"/>
      <c r="L5" s="260"/>
      <c r="M5" s="49"/>
      <c r="N5" s="49"/>
    </row>
    <row r="6" spans="1:32" x14ac:dyDescent="0.2">
      <c r="A6" s="256" t="s">
        <v>87</v>
      </c>
      <c r="B6" s="256"/>
      <c r="C6" s="260" t="s">
        <v>288</v>
      </c>
      <c r="D6" s="260"/>
      <c r="E6" s="260"/>
      <c r="F6" s="260"/>
      <c r="G6" s="260"/>
      <c r="H6" s="260" t="s">
        <v>198</v>
      </c>
      <c r="I6" s="260"/>
      <c r="J6" s="260"/>
      <c r="K6" s="260"/>
      <c r="L6" s="260"/>
      <c r="M6" s="49"/>
      <c r="N6" s="49"/>
    </row>
    <row r="7" spans="1:32" ht="28" x14ac:dyDescent="0.2">
      <c r="A7" s="256" t="s">
        <v>171</v>
      </c>
      <c r="B7" s="256"/>
      <c r="C7" s="54" t="s">
        <v>58</v>
      </c>
      <c r="D7" s="54" t="s">
        <v>59</v>
      </c>
      <c r="E7" s="55" t="s">
        <v>60</v>
      </c>
      <c r="F7" s="212"/>
      <c r="G7" s="212"/>
      <c r="H7" s="54" t="str">
        <f>C7</f>
        <v>Gas/diesel oil</v>
      </c>
      <c r="I7" s="54" t="str">
        <f>D7</f>
        <v>Motor gasoline</v>
      </c>
      <c r="J7" s="55" t="str">
        <f>E7</f>
        <v>Crude oil</v>
      </c>
      <c r="K7" s="83">
        <f>F7</f>
        <v>0</v>
      </c>
      <c r="L7" s="83">
        <f>G7</f>
        <v>0</v>
      </c>
      <c r="M7" s="49"/>
      <c r="N7" s="49"/>
    </row>
    <row r="8" spans="1:32" x14ac:dyDescent="0.2">
      <c r="A8" s="266" t="s">
        <v>126</v>
      </c>
      <c r="B8" s="266"/>
      <c r="C8" s="86">
        <f>'MPS(calc_process_Option2)'!E105</f>
        <v>4.2999999999999997E-2</v>
      </c>
      <c r="D8" s="54">
        <f>'MPS(calc_process_Option2)'!E106</f>
        <v>4.4299999999999999E-2</v>
      </c>
      <c r="E8" s="172">
        <f>'MPS(calc_process_Option2)'!E107</f>
        <v>4.2299999999999997E-2</v>
      </c>
      <c r="F8" s="66"/>
      <c r="G8" s="66"/>
      <c r="H8" s="54">
        <f>'MPS(calc_process_Option2)'!E108</f>
        <v>7.4099999999999999E-2</v>
      </c>
      <c r="I8" s="54">
        <f>'MPS(calc_process_Option2)'!E109</f>
        <v>6.93E-2</v>
      </c>
      <c r="J8" s="54">
        <f>'MPS(calc_process_Option2)'!E110</f>
        <v>7.3300000000000004E-2</v>
      </c>
      <c r="K8" s="213"/>
      <c r="L8" s="213"/>
      <c r="M8" s="49"/>
      <c r="N8" s="49"/>
    </row>
    <row r="9" spans="1:32" x14ac:dyDescent="0.2">
      <c r="A9" s="82"/>
      <c r="R9" s="87"/>
    </row>
    <row r="11" spans="1:32" x14ac:dyDescent="0.2">
      <c r="A11" s="82" t="s">
        <v>103</v>
      </c>
      <c r="B11" s="50"/>
      <c r="Z11" s="49" t="s">
        <v>124</v>
      </c>
    </row>
    <row r="12" spans="1:32" x14ac:dyDescent="0.2">
      <c r="A12" s="256" t="s">
        <v>85</v>
      </c>
      <c r="B12" s="256"/>
      <c r="C12" s="260" t="s">
        <v>203</v>
      </c>
      <c r="D12" s="260"/>
      <c r="E12" s="260"/>
      <c r="F12" s="260"/>
      <c r="G12" s="260"/>
      <c r="H12" s="260" t="s">
        <v>337</v>
      </c>
      <c r="I12" s="260"/>
      <c r="J12" s="260"/>
      <c r="K12" s="260"/>
      <c r="L12" s="260"/>
      <c r="M12" s="261" t="s">
        <v>338</v>
      </c>
      <c r="N12" s="261"/>
    </row>
    <row r="13" spans="1:32" ht="72" customHeight="1" x14ac:dyDescent="0.2">
      <c r="A13" s="256" t="s">
        <v>86</v>
      </c>
      <c r="B13" s="256"/>
      <c r="C13" s="260" t="s">
        <v>410</v>
      </c>
      <c r="D13" s="260"/>
      <c r="E13" s="260"/>
      <c r="F13" s="260"/>
      <c r="G13" s="260"/>
      <c r="H13" s="260" t="s">
        <v>430</v>
      </c>
      <c r="I13" s="260"/>
      <c r="J13" s="260"/>
      <c r="K13" s="260"/>
      <c r="L13" s="260"/>
      <c r="M13" s="264" t="s">
        <v>339</v>
      </c>
      <c r="N13" s="264"/>
    </row>
    <row r="14" spans="1:32" x14ac:dyDescent="0.2">
      <c r="A14" s="256" t="s">
        <v>87</v>
      </c>
      <c r="B14" s="256"/>
      <c r="C14" s="260" t="s">
        <v>127</v>
      </c>
      <c r="D14" s="260"/>
      <c r="E14" s="260"/>
      <c r="F14" s="260"/>
      <c r="G14" s="260"/>
      <c r="H14" s="260" t="s">
        <v>303</v>
      </c>
      <c r="I14" s="260"/>
      <c r="J14" s="260"/>
      <c r="K14" s="260"/>
      <c r="L14" s="260"/>
      <c r="M14" s="261" t="s">
        <v>303</v>
      </c>
      <c r="N14" s="261"/>
    </row>
    <row r="15" spans="1:32" ht="28" x14ac:dyDescent="0.2">
      <c r="A15" s="256" t="s">
        <v>171</v>
      </c>
      <c r="B15" s="256"/>
      <c r="C15" s="54" t="str">
        <f>C7</f>
        <v>Gas/diesel oil</v>
      </c>
      <c r="D15" s="54" t="str">
        <f>D7</f>
        <v>Motor gasoline</v>
      </c>
      <c r="E15" s="55" t="str">
        <f>E7</f>
        <v>Crude oil</v>
      </c>
      <c r="F15" s="83">
        <f>F7</f>
        <v>0</v>
      </c>
      <c r="G15" s="83">
        <f>G7</f>
        <v>0</v>
      </c>
      <c r="H15" s="55" t="str">
        <f>C15</f>
        <v>Gas/diesel oil</v>
      </c>
      <c r="I15" s="55" t="str">
        <f>D15</f>
        <v>Motor gasoline</v>
      </c>
      <c r="J15" s="55" t="str">
        <f>E15</f>
        <v>Crude oil</v>
      </c>
      <c r="K15" s="83">
        <f>F15</f>
        <v>0</v>
      </c>
      <c r="L15" s="83">
        <f>G15</f>
        <v>0</v>
      </c>
      <c r="M15" s="261" t="s">
        <v>88</v>
      </c>
      <c r="N15" s="261"/>
    </row>
    <row r="16" spans="1:32" x14ac:dyDescent="0.2">
      <c r="A16" s="265" t="s">
        <v>89</v>
      </c>
      <c r="B16" s="56">
        <f>'MPS(input_RL_Opt2)'!$B$8+1</f>
        <v>2019</v>
      </c>
      <c r="C16" s="48"/>
      <c r="D16" s="48"/>
      <c r="E16" s="48"/>
      <c r="F16" s="48"/>
      <c r="G16" s="48"/>
      <c r="H16" s="53">
        <f t="shared" ref="H16:L27" si="0">C16*C$8*H$8</f>
        <v>0</v>
      </c>
      <c r="I16" s="53">
        <f t="shared" si="0"/>
        <v>0</v>
      </c>
      <c r="J16" s="53">
        <f t="shared" si="0"/>
        <v>0</v>
      </c>
      <c r="K16" s="53">
        <f t="shared" si="0"/>
        <v>0</v>
      </c>
      <c r="L16" s="53">
        <f t="shared" si="0"/>
        <v>0</v>
      </c>
      <c r="M16" s="303">
        <f>SUM(H16:L16)</f>
        <v>0</v>
      </c>
      <c r="N16" s="303"/>
    </row>
    <row r="17" spans="1:19" x14ac:dyDescent="0.2">
      <c r="A17" s="265"/>
      <c r="B17" s="56">
        <f>B16+1</f>
        <v>2020</v>
      </c>
      <c r="C17" s="48"/>
      <c r="D17" s="48"/>
      <c r="E17" s="48"/>
      <c r="F17" s="48"/>
      <c r="G17" s="48"/>
      <c r="H17" s="53">
        <f t="shared" si="0"/>
        <v>0</v>
      </c>
      <c r="I17" s="53">
        <f t="shared" si="0"/>
        <v>0</v>
      </c>
      <c r="J17" s="53">
        <f t="shared" si="0"/>
        <v>0</v>
      </c>
      <c r="K17" s="53">
        <f t="shared" si="0"/>
        <v>0</v>
      </c>
      <c r="L17" s="53">
        <f t="shared" si="0"/>
        <v>0</v>
      </c>
      <c r="M17" s="303">
        <f t="shared" ref="M17:M27" si="1">SUM(H17:L17)</f>
        <v>0</v>
      </c>
      <c r="N17" s="303"/>
    </row>
    <row r="18" spans="1:19" x14ac:dyDescent="0.2">
      <c r="A18" s="265"/>
      <c r="B18" s="56">
        <f t="shared" ref="B18:B27" si="2">B17+1</f>
        <v>2021</v>
      </c>
      <c r="C18" s="48"/>
      <c r="D18" s="48"/>
      <c r="E18" s="48"/>
      <c r="F18" s="48"/>
      <c r="G18" s="48"/>
      <c r="H18" s="53">
        <f t="shared" si="0"/>
        <v>0</v>
      </c>
      <c r="I18" s="53">
        <f t="shared" si="0"/>
        <v>0</v>
      </c>
      <c r="J18" s="53">
        <f t="shared" si="0"/>
        <v>0</v>
      </c>
      <c r="K18" s="53">
        <f t="shared" si="0"/>
        <v>0</v>
      </c>
      <c r="L18" s="53">
        <f t="shared" si="0"/>
        <v>0</v>
      </c>
      <c r="M18" s="303">
        <f t="shared" si="1"/>
        <v>0</v>
      </c>
      <c r="N18" s="303"/>
      <c r="R18" s="89"/>
    </row>
    <row r="19" spans="1:19" x14ac:dyDescent="0.2">
      <c r="A19" s="265"/>
      <c r="B19" s="56">
        <f t="shared" si="2"/>
        <v>2022</v>
      </c>
      <c r="C19" s="48"/>
      <c r="D19" s="48"/>
      <c r="E19" s="48"/>
      <c r="F19" s="48"/>
      <c r="G19" s="48"/>
      <c r="H19" s="53">
        <f t="shared" si="0"/>
        <v>0</v>
      </c>
      <c r="I19" s="53">
        <f t="shared" si="0"/>
        <v>0</v>
      </c>
      <c r="J19" s="53">
        <f t="shared" si="0"/>
        <v>0</v>
      </c>
      <c r="K19" s="53">
        <f t="shared" si="0"/>
        <v>0</v>
      </c>
      <c r="L19" s="53">
        <f t="shared" si="0"/>
        <v>0</v>
      </c>
      <c r="M19" s="303">
        <f t="shared" si="1"/>
        <v>0</v>
      </c>
      <c r="N19" s="303"/>
    </row>
    <row r="20" spans="1:19" x14ac:dyDescent="0.2">
      <c r="A20" s="265"/>
      <c r="B20" s="56">
        <f t="shared" si="2"/>
        <v>2023</v>
      </c>
      <c r="C20" s="48"/>
      <c r="D20" s="48"/>
      <c r="E20" s="48"/>
      <c r="F20" s="48"/>
      <c r="G20" s="48"/>
      <c r="H20" s="53">
        <f t="shared" si="0"/>
        <v>0</v>
      </c>
      <c r="I20" s="53">
        <f t="shared" si="0"/>
        <v>0</v>
      </c>
      <c r="J20" s="53">
        <f t="shared" si="0"/>
        <v>0</v>
      </c>
      <c r="K20" s="53">
        <f t="shared" si="0"/>
        <v>0</v>
      </c>
      <c r="L20" s="53">
        <f t="shared" si="0"/>
        <v>0</v>
      </c>
      <c r="M20" s="303">
        <f t="shared" si="1"/>
        <v>0</v>
      </c>
      <c r="N20" s="303"/>
    </row>
    <row r="21" spans="1:19" x14ac:dyDescent="0.2">
      <c r="A21" s="265"/>
      <c r="B21" s="56">
        <f t="shared" si="2"/>
        <v>2024</v>
      </c>
      <c r="C21" s="48"/>
      <c r="D21" s="48"/>
      <c r="E21" s="48"/>
      <c r="F21" s="48"/>
      <c r="G21" s="48"/>
      <c r="H21" s="53">
        <f t="shared" si="0"/>
        <v>0</v>
      </c>
      <c r="I21" s="53">
        <f t="shared" si="0"/>
        <v>0</v>
      </c>
      <c r="J21" s="53">
        <f t="shared" si="0"/>
        <v>0</v>
      </c>
      <c r="K21" s="53">
        <f t="shared" si="0"/>
        <v>0</v>
      </c>
      <c r="L21" s="53">
        <f t="shared" si="0"/>
        <v>0</v>
      </c>
      <c r="M21" s="303">
        <f t="shared" si="1"/>
        <v>0</v>
      </c>
      <c r="N21" s="303"/>
    </row>
    <row r="22" spans="1:19" x14ac:dyDescent="0.2">
      <c r="A22" s="265"/>
      <c r="B22" s="56">
        <f t="shared" si="2"/>
        <v>2025</v>
      </c>
      <c r="C22" s="48"/>
      <c r="D22" s="48"/>
      <c r="E22" s="48"/>
      <c r="F22" s="48"/>
      <c r="G22" s="48"/>
      <c r="H22" s="53">
        <f t="shared" si="0"/>
        <v>0</v>
      </c>
      <c r="I22" s="53">
        <f t="shared" si="0"/>
        <v>0</v>
      </c>
      <c r="J22" s="53">
        <f t="shared" si="0"/>
        <v>0</v>
      </c>
      <c r="K22" s="53">
        <f t="shared" si="0"/>
        <v>0</v>
      </c>
      <c r="L22" s="53">
        <f t="shared" si="0"/>
        <v>0</v>
      </c>
      <c r="M22" s="303">
        <f t="shared" si="1"/>
        <v>0</v>
      </c>
      <c r="N22" s="303"/>
    </row>
    <row r="23" spans="1:19" x14ac:dyDescent="0.2">
      <c r="A23" s="265"/>
      <c r="B23" s="56">
        <f t="shared" si="2"/>
        <v>2026</v>
      </c>
      <c r="C23" s="48"/>
      <c r="D23" s="48"/>
      <c r="E23" s="48"/>
      <c r="F23" s="48"/>
      <c r="G23" s="48"/>
      <c r="H23" s="53">
        <f t="shared" si="0"/>
        <v>0</v>
      </c>
      <c r="I23" s="53">
        <f t="shared" si="0"/>
        <v>0</v>
      </c>
      <c r="J23" s="53">
        <f t="shared" si="0"/>
        <v>0</v>
      </c>
      <c r="K23" s="53">
        <f t="shared" si="0"/>
        <v>0</v>
      </c>
      <c r="L23" s="53">
        <f t="shared" si="0"/>
        <v>0</v>
      </c>
      <c r="M23" s="303">
        <f t="shared" si="1"/>
        <v>0</v>
      </c>
      <c r="N23" s="303"/>
    </row>
    <row r="24" spans="1:19" x14ac:dyDescent="0.2">
      <c r="A24" s="265"/>
      <c r="B24" s="56">
        <f t="shared" si="2"/>
        <v>2027</v>
      </c>
      <c r="C24" s="48"/>
      <c r="D24" s="48"/>
      <c r="E24" s="48"/>
      <c r="F24" s="48"/>
      <c r="G24" s="48"/>
      <c r="H24" s="53">
        <f t="shared" si="0"/>
        <v>0</v>
      </c>
      <c r="I24" s="53">
        <f t="shared" si="0"/>
        <v>0</v>
      </c>
      <c r="J24" s="53">
        <f t="shared" si="0"/>
        <v>0</v>
      </c>
      <c r="K24" s="53">
        <f t="shared" si="0"/>
        <v>0</v>
      </c>
      <c r="L24" s="53">
        <f t="shared" si="0"/>
        <v>0</v>
      </c>
      <c r="M24" s="303">
        <f t="shared" si="1"/>
        <v>0</v>
      </c>
      <c r="N24" s="303"/>
    </row>
    <row r="25" spans="1:19" x14ac:dyDescent="0.2">
      <c r="A25" s="265"/>
      <c r="B25" s="56">
        <f t="shared" si="2"/>
        <v>2028</v>
      </c>
      <c r="C25" s="48"/>
      <c r="D25" s="48"/>
      <c r="E25" s="48"/>
      <c r="F25" s="48"/>
      <c r="G25" s="48"/>
      <c r="H25" s="53">
        <f t="shared" si="0"/>
        <v>0</v>
      </c>
      <c r="I25" s="53">
        <f t="shared" si="0"/>
        <v>0</v>
      </c>
      <c r="J25" s="53">
        <f t="shared" si="0"/>
        <v>0</v>
      </c>
      <c r="K25" s="53">
        <f t="shared" si="0"/>
        <v>0</v>
      </c>
      <c r="L25" s="53">
        <f t="shared" si="0"/>
        <v>0</v>
      </c>
      <c r="M25" s="303">
        <f t="shared" si="1"/>
        <v>0</v>
      </c>
      <c r="N25" s="303"/>
    </row>
    <row r="26" spans="1:19" x14ac:dyDescent="0.2">
      <c r="A26" s="265"/>
      <c r="B26" s="56">
        <f t="shared" si="2"/>
        <v>2029</v>
      </c>
      <c r="C26" s="48"/>
      <c r="D26" s="48"/>
      <c r="E26" s="48"/>
      <c r="F26" s="48"/>
      <c r="G26" s="48"/>
      <c r="H26" s="53">
        <f t="shared" si="0"/>
        <v>0</v>
      </c>
      <c r="I26" s="53">
        <f t="shared" si="0"/>
        <v>0</v>
      </c>
      <c r="J26" s="53">
        <f t="shared" si="0"/>
        <v>0</v>
      </c>
      <c r="K26" s="53">
        <f t="shared" si="0"/>
        <v>0</v>
      </c>
      <c r="L26" s="53">
        <f t="shared" si="0"/>
        <v>0</v>
      </c>
      <c r="M26" s="303">
        <f t="shared" si="1"/>
        <v>0</v>
      </c>
      <c r="N26" s="303"/>
    </row>
    <row r="27" spans="1:19" x14ac:dyDescent="0.2">
      <c r="A27" s="265"/>
      <c r="B27" s="56">
        <f t="shared" si="2"/>
        <v>2030</v>
      </c>
      <c r="C27" s="48"/>
      <c r="D27" s="48"/>
      <c r="E27" s="48"/>
      <c r="F27" s="48"/>
      <c r="G27" s="48"/>
      <c r="H27" s="53">
        <f t="shared" si="0"/>
        <v>0</v>
      </c>
      <c r="I27" s="53">
        <f t="shared" si="0"/>
        <v>0</v>
      </c>
      <c r="J27" s="53">
        <f t="shared" si="0"/>
        <v>0</v>
      </c>
      <c r="K27" s="53">
        <f t="shared" si="0"/>
        <v>0</v>
      </c>
      <c r="L27" s="53">
        <f t="shared" si="0"/>
        <v>0</v>
      </c>
      <c r="M27" s="303">
        <f t="shared" si="1"/>
        <v>0</v>
      </c>
      <c r="N27" s="303"/>
    </row>
    <row r="28" spans="1:19" x14ac:dyDescent="0.2">
      <c r="A28" s="61"/>
      <c r="B28" s="62" t="s">
        <v>57</v>
      </c>
      <c r="C28" s="81" t="s">
        <v>88</v>
      </c>
      <c r="D28" s="81" t="s">
        <v>88</v>
      </c>
      <c r="E28" s="81" t="s">
        <v>88</v>
      </c>
      <c r="F28" s="81" t="s">
        <v>88</v>
      </c>
      <c r="G28" s="81" t="s">
        <v>88</v>
      </c>
      <c r="H28" s="81" t="s">
        <v>88</v>
      </c>
      <c r="I28" s="81" t="s">
        <v>88</v>
      </c>
      <c r="J28" s="81" t="s">
        <v>88</v>
      </c>
      <c r="K28" s="81" t="s">
        <v>88</v>
      </c>
      <c r="L28" s="81" t="s">
        <v>88</v>
      </c>
      <c r="M28" s="303">
        <f>SUM(M16:M27)</f>
        <v>0</v>
      </c>
      <c r="N28" s="303"/>
    </row>
    <row r="31" spans="1:19" ht="15" customHeight="1" x14ac:dyDescent="0.2">
      <c r="A31" s="82" t="s">
        <v>105</v>
      </c>
    </row>
    <row r="32" spans="1:19" x14ac:dyDescent="0.2">
      <c r="A32" s="256" t="s">
        <v>123</v>
      </c>
      <c r="B32" s="256"/>
      <c r="C32" s="214"/>
      <c r="D32" s="214"/>
      <c r="E32" s="212"/>
      <c r="F32" s="212"/>
      <c r="G32" s="212"/>
      <c r="H32" s="83">
        <f t="shared" ref="H32:Q33" si="3">C32</f>
        <v>0</v>
      </c>
      <c r="I32" s="83">
        <f t="shared" si="3"/>
        <v>0</v>
      </c>
      <c r="J32" s="83">
        <f t="shared" si="3"/>
        <v>0</v>
      </c>
      <c r="K32" s="83">
        <f t="shared" si="3"/>
        <v>0</v>
      </c>
      <c r="L32" s="83">
        <f t="shared" si="3"/>
        <v>0</v>
      </c>
      <c r="M32" s="83">
        <f t="shared" si="3"/>
        <v>0</v>
      </c>
      <c r="N32" s="83">
        <f t="shared" si="3"/>
        <v>0</v>
      </c>
      <c r="O32" s="83">
        <f t="shared" si="3"/>
        <v>0</v>
      </c>
      <c r="P32" s="83">
        <f t="shared" si="3"/>
        <v>0</v>
      </c>
      <c r="Q32" s="83">
        <f t="shared" si="3"/>
        <v>0</v>
      </c>
      <c r="R32" s="261" t="s">
        <v>88</v>
      </c>
      <c r="S32" s="261"/>
    </row>
    <row r="33" spans="1:19" x14ac:dyDescent="0.2">
      <c r="A33" s="256" t="s">
        <v>171</v>
      </c>
      <c r="B33" s="256"/>
      <c r="C33" s="214"/>
      <c r="D33" s="214"/>
      <c r="E33" s="212"/>
      <c r="F33" s="212"/>
      <c r="G33" s="212"/>
      <c r="H33" s="83">
        <f t="shared" si="3"/>
        <v>0</v>
      </c>
      <c r="I33" s="83">
        <f t="shared" si="3"/>
        <v>0</v>
      </c>
      <c r="J33" s="83">
        <f t="shared" si="3"/>
        <v>0</v>
      </c>
      <c r="K33" s="83">
        <f t="shared" si="3"/>
        <v>0</v>
      </c>
      <c r="L33" s="83">
        <f t="shared" si="3"/>
        <v>0</v>
      </c>
      <c r="M33" s="83">
        <f t="shared" si="3"/>
        <v>0</v>
      </c>
      <c r="N33" s="83">
        <f t="shared" si="3"/>
        <v>0</v>
      </c>
      <c r="O33" s="83">
        <f t="shared" si="3"/>
        <v>0</v>
      </c>
      <c r="P33" s="83">
        <f t="shared" si="3"/>
        <v>0</v>
      </c>
      <c r="Q33" s="83">
        <f t="shared" si="3"/>
        <v>0</v>
      </c>
      <c r="R33" s="261" t="s">
        <v>88</v>
      </c>
      <c r="S33" s="261"/>
    </row>
    <row r="34" spans="1:19" x14ac:dyDescent="0.2">
      <c r="A34" s="297" t="s">
        <v>126</v>
      </c>
      <c r="B34" s="298"/>
      <c r="C34" s="260" t="s">
        <v>210</v>
      </c>
      <c r="D34" s="260"/>
      <c r="E34" s="260"/>
      <c r="F34" s="260"/>
      <c r="G34" s="260"/>
      <c r="H34" s="260" t="s">
        <v>193</v>
      </c>
      <c r="I34" s="260"/>
      <c r="J34" s="260"/>
      <c r="K34" s="260"/>
      <c r="L34" s="260"/>
      <c r="M34" s="261" t="s">
        <v>150</v>
      </c>
      <c r="N34" s="261" t="s">
        <v>150</v>
      </c>
      <c r="O34" s="261" t="s">
        <v>150</v>
      </c>
      <c r="P34" s="261" t="s">
        <v>150</v>
      </c>
      <c r="Q34" s="261" t="s">
        <v>150</v>
      </c>
      <c r="R34" s="261" t="s">
        <v>150</v>
      </c>
      <c r="S34" s="261"/>
    </row>
    <row r="35" spans="1:19" ht="29.15" customHeight="1" x14ac:dyDescent="0.2">
      <c r="A35" s="299"/>
      <c r="B35" s="300"/>
      <c r="C35" s="260" t="s">
        <v>411</v>
      </c>
      <c r="D35" s="260"/>
      <c r="E35" s="260"/>
      <c r="F35" s="260"/>
      <c r="G35" s="260"/>
      <c r="H35" s="90" t="e">
        <f>INDEX($C$8:$G$8,1,MATCH(H33, $C$7:$G$7,0))</f>
        <v>#N/A</v>
      </c>
      <c r="I35" s="90" t="e">
        <f t="shared" ref="I35:L35" si="4">INDEX($C$8:$G$8,1,MATCH(I33, $C$7:$G$7,0))</f>
        <v>#N/A</v>
      </c>
      <c r="J35" s="90" t="e">
        <f t="shared" si="4"/>
        <v>#N/A</v>
      </c>
      <c r="K35" s="90" t="e">
        <f>INDEX($C$8:$G$8,1,MATCH(K33,$C$7:$G$7,0))</f>
        <v>#N/A</v>
      </c>
      <c r="L35" s="90" t="e">
        <f t="shared" si="4"/>
        <v>#N/A</v>
      </c>
      <c r="M35" s="261"/>
      <c r="N35" s="261"/>
      <c r="O35" s="261"/>
      <c r="P35" s="261"/>
      <c r="Q35" s="261"/>
      <c r="R35" s="261"/>
      <c r="S35" s="261"/>
    </row>
    <row r="36" spans="1:19" ht="29.15" customHeight="1" x14ac:dyDescent="0.2">
      <c r="A36" s="299"/>
      <c r="B36" s="300"/>
      <c r="C36" s="260" t="s">
        <v>212</v>
      </c>
      <c r="D36" s="260"/>
      <c r="E36" s="260"/>
      <c r="F36" s="260"/>
      <c r="G36" s="260"/>
      <c r="H36" s="260" t="s">
        <v>196</v>
      </c>
      <c r="I36" s="260"/>
      <c r="J36" s="260"/>
      <c r="K36" s="260"/>
      <c r="L36" s="260"/>
      <c r="M36" s="261"/>
      <c r="N36" s="261"/>
      <c r="O36" s="261"/>
      <c r="P36" s="261"/>
      <c r="Q36" s="261"/>
      <c r="R36" s="261"/>
      <c r="S36" s="261"/>
    </row>
    <row r="37" spans="1:19" x14ac:dyDescent="0.2">
      <c r="A37" s="301"/>
      <c r="B37" s="302"/>
      <c r="C37" s="70"/>
      <c r="D37" s="70"/>
      <c r="E37" s="70"/>
      <c r="F37" s="70"/>
      <c r="G37" s="70"/>
      <c r="H37" s="90">
        <f>INDEX($H$8:$L$8,1,MATCH(H33,$H$7:$L$7,0))</f>
        <v>0</v>
      </c>
      <c r="I37" s="90">
        <f t="shared" ref="I37:L37" si="5">INDEX($H$8:$L$8,1,MATCH(I33,$H$7:$L$7,0))</f>
        <v>0</v>
      </c>
      <c r="J37" s="90">
        <f t="shared" si="5"/>
        <v>0</v>
      </c>
      <c r="K37" s="90">
        <f>INDEX($H$8:$L$8,1,MATCH(K33,$H$7:$L$7,0))</f>
        <v>0</v>
      </c>
      <c r="L37" s="90">
        <f t="shared" si="5"/>
        <v>0</v>
      </c>
      <c r="M37" s="261"/>
      <c r="N37" s="261"/>
      <c r="O37" s="261"/>
      <c r="P37" s="261"/>
      <c r="Q37" s="261"/>
      <c r="R37" s="261"/>
      <c r="S37" s="261"/>
    </row>
    <row r="38" spans="1:19" ht="14.15" customHeight="1" x14ac:dyDescent="0.2">
      <c r="A38" s="256" t="s">
        <v>85</v>
      </c>
      <c r="B38" s="256"/>
      <c r="C38" s="260" t="s">
        <v>205</v>
      </c>
      <c r="D38" s="260"/>
      <c r="E38" s="260"/>
      <c r="F38" s="260"/>
      <c r="G38" s="260"/>
      <c r="H38" s="260" t="s">
        <v>293</v>
      </c>
      <c r="I38" s="260"/>
      <c r="J38" s="260"/>
      <c r="K38" s="260"/>
      <c r="L38" s="260"/>
      <c r="M38" s="260" t="s">
        <v>331</v>
      </c>
      <c r="N38" s="260"/>
      <c r="O38" s="260"/>
      <c r="P38" s="260"/>
      <c r="Q38" s="260"/>
      <c r="R38" s="261" t="s">
        <v>332</v>
      </c>
      <c r="S38" s="261"/>
    </row>
    <row r="39" spans="1:19" ht="74.150000000000006" customHeight="1" x14ac:dyDescent="0.2">
      <c r="A39" s="256" t="s">
        <v>86</v>
      </c>
      <c r="B39" s="256"/>
      <c r="C39" s="260" t="s">
        <v>333</v>
      </c>
      <c r="D39" s="260"/>
      <c r="E39" s="260"/>
      <c r="F39" s="260"/>
      <c r="G39" s="260"/>
      <c r="H39" s="260" t="s">
        <v>334</v>
      </c>
      <c r="I39" s="260"/>
      <c r="J39" s="260"/>
      <c r="K39" s="260"/>
      <c r="L39" s="260"/>
      <c r="M39" s="260" t="s">
        <v>412</v>
      </c>
      <c r="N39" s="260"/>
      <c r="O39" s="260"/>
      <c r="P39" s="260"/>
      <c r="Q39" s="260"/>
      <c r="R39" s="264" t="s">
        <v>413</v>
      </c>
      <c r="S39" s="264"/>
    </row>
    <row r="40" spans="1:19" ht="14.15" customHeight="1" x14ac:dyDescent="0.2">
      <c r="A40" s="256" t="s">
        <v>87</v>
      </c>
      <c r="B40" s="256"/>
      <c r="C40" s="260" t="s">
        <v>179</v>
      </c>
      <c r="D40" s="260"/>
      <c r="E40" s="260"/>
      <c r="F40" s="260"/>
      <c r="G40" s="260"/>
      <c r="H40" s="260" t="s">
        <v>336</v>
      </c>
      <c r="I40" s="260"/>
      <c r="J40" s="260"/>
      <c r="K40" s="260"/>
      <c r="L40" s="260"/>
      <c r="M40" s="260" t="s">
        <v>303</v>
      </c>
      <c r="N40" s="260"/>
      <c r="O40" s="260"/>
      <c r="P40" s="260"/>
      <c r="Q40" s="260"/>
      <c r="R40" s="261" t="s">
        <v>303</v>
      </c>
      <c r="S40" s="261"/>
    </row>
    <row r="41" spans="1:19" x14ac:dyDescent="0.2">
      <c r="A41" s="265" t="s">
        <v>89</v>
      </c>
      <c r="B41" s="56">
        <f>'MPS(input_RL_Opt2)'!$B$8+1</f>
        <v>2019</v>
      </c>
      <c r="C41" s="48"/>
      <c r="D41" s="48"/>
      <c r="E41" s="48"/>
      <c r="F41" s="48"/>
      <c r="G41" s="48"/>
      <c r="H41" s="73"/>
      <c r="I41" s="73"/>
      <c r="J41" s="73"/>
      <c r="K41" s="73"/>
      <c r="L41" s="73"/>
      <c r="M41" s="53" t="e">
        <f>C41*H41*C$37*H$35*H$37</f>
        <v>#N/A</v>
      </c>
      <c r="N41" s="53" t="e">
        <f>D41*I41*D$37*I$35*I$37</f>
        <v>#N/A</v>
      </c>
      <c r="O41" s="53" t="e">
        <f>E41*J41*E$37*J$35*J$37</f>
        <v>#N/A</v>
      </c>
      <c r="P41" s="53" t="e">
        <f>F41*K41*F$37*K$35*K$37</f>
        <v>#N/A</v>
      </c>
      <c r="Q41" s="53" t="e">
        <f>G41*L41*G$37*L$35*L$37</f>
        <v>#N/A</v>
      </c>
      <c r="R41" s="262">
        <f>SUMIF(M41:Q41,"&lt;&gt;#N/A")</f>
        <v>0</v>
      </c>
      <c r="S41" s="262"/>
    </row>
    <row r="42" spans="1:19" x14ac:dyDescent="0.2">
      <c r="A42" s="265"/>
      <c r="B42" s="56">
        <f>B41+1</f>
        <v>2020</v>
      </c>
      <c r="C42" s="48"/>
      <c r="D42" s="48"/>
      <c r="E42" s="48"/>
      <c r="F42" s="48"/>
      <c r="G42" s="48"/>
      <c r="H42" s="73"/>
      <c r="I42" s="73"/>
      <c r="J42" s="73"/>
      <c r="K42" s="73"/>
      <c r="L42" s="73"/>
      <c r="M42" s="53" t="e">
        <f t="shared" ref="M42:Q52" si="6">C42*H42*C$37*H$35*H$37</f>
        <v>#N/A</v>
      </c>
      <c r="N42" s="53" t="e">
        <f t="shared" si="6"/>
        <v>#N/A</v>
      </c>
      <c r="O42" s="53" t="e">
        <f t="shared" si="6"/>
        <v>#N/A</v>
      </c>
      <c r="P42" s="53" t="e">
        <f t="shared" si="6"/>
        <v>#N/A</v>
      </c>
      <c r="Q42" s="53" t="e">
        <f t="shared" si="6"/>
        <v>#N/A</v>
      </c>
      <c r="R42" s="262">
        <f t="shared" ref="R42:R52" si="7">SUMIF(M42:Q42,"&lt;&gt;#N/A")</f>
        <v>0</v>
      </c>
      <c r="S42" s="262"/>
    </row>
    <row r="43" spans="1:19" x14ac:dyDescent="0.2">
      <c r="A43" s="265"/>
      <c r="B43" s="56">
        <f t="shared" ref="B43:B52" si="8">B42+1</f>
        <v>2021</v>
      </c>
      <c r="C43" s="48"/>
      <c r="D43" s="48"/>
      <c r="E43" s="48"/>
      <c r="F43" s="48"/>
      <c r="G43" s="48"/>
      <c r="H43" s="73"/>
      <c r="I43" s="73"/>
      <c r="J43" s="73"/>
      <c r="K43" s="73"/>
      <c r="L43" s="73"/>
      <c r="M43" s="53" t="e">
        <f t="shared" si="6"/>
        <v>#N/A</v>
      </c>
      <c r="N43" s="53" t="e">
        <f t="shared" si="6"/>
        <v>#N/A</v>
      </c>
      <c r="O43" s="53" t="e">
        <f t="shared" si="6"/>
        <v>#N/A</v>
      </c>
      <c r="P43" s="53" t="e">
        <f t="shared" si="6"/>
        <v>#N/A</v>
      </c>
      <c r="Q43" s="53" t="e">
        <f t="shared" si="6"/>
        <v>#N/A</v>
      </c>
      <c r="R43" s="262">
        <f t="shared" si="7"/>
        <v>0</v>
      </c>
      <c r="S43" s="262"/>
    </row>
    <row r="44" spans="1:19" x14ac:dyDescent="0.2">
      <c r="A44" s="265"/>
      <c r="B44" s="56">
        <f t="shared" si="8"/>
        <v>2022</v>
      </c>
      <c r="C44" s="48"/>
      <c r="D44" s="48"/>
      <c r="E44" s="48"/>
      <c r="F44" s="48"/>
      <c r="G44" s="48"/>
      <c r="H44" s="73"/>
      <c r="I44" s="73"/>
      <c r="J44" s="73"/>
      <c r="K44" s="73"/>
      <c r="L44" s="73"/>
      <c r="M44" s="53" t="e">
        <f t="shared" si="6"/>
        <v>#N/A</v>
      </c>
      <c r="N44" s="53" t="e">
        <f t="shared" si="6"/>
        <v>#N/A</v>
      </c>
      <c r="O44" s="53" t="e">
        <f t="shared" si="6"/>
        <v>#N/A</v>
      </c>
      <c r="P44" s="53" t="e">
        <f t="shared" si="6"/>
        <v>#N/A</v>
      </c>
      <c r="Q44" s="53" t="e">
        <f t="shared" si="6"/>
        <v>#N/A</v>
      </c>
      <c r="R44" s="262">
        <f t="shared" si="7"/>
        <v>0</v>
      </c>
      <c r="S44" s="262"/>
    </row>
    <row r="45" spans="1:19" x14ac:dyDescent="0.2">
      <c r="A45" s="265"/>
      <c r="B45" s="56">
        <f t="shared" si="8"/>
        <v>2023</v>
      </c>
      <c r="C45" s="48"/>
      <c r="D45" s="48"/>
      <c r="E45" s="48"/>
      <c r="F45" s="48"/>
      <c r="G45" s="48"/>
      <c r="H45" s="73"/>
      <c r="I45" s="73"/>
      <c r="J45" s="73"/>
      <c r="K45" s="73"/>
      <c r="L45" s="73"/>
      <c r="M45" s="53" t="e">
        <f t="shared" si="6"/>
        <v>#N/A</v>
      </c>
      <c r="N45" s="53" t="e">
        <f t="shared" si="6"/>
        <v>#N/A</v>
      </c>
      <c r="O45" s="53" t="e">
        <f t="shared" si="6"/>
        <v>#N/A</v>
      </c>
      <c r="P45" s="53" t="e">
        <f t="shared" si="6"/>
        <v>#N/A</v>
      </c>
      <c r="Q45" s="53" t="e">
        <f t="shared" si="6"/>
        <v>#N/A</v>
      </c>
      <c r="R45" s="262">
        <f t="shared" si="7"/>
        <v>0</v>
      </c>
      <c r="S45" s="262"/>
    </row>
    <row r="46" spans="1:19" x14ac:dyDescent="0.2">
      <c r="A46" s="265"/>
      <c r="B46" s="56">
        <f t="shared" si="8"/>
        <v>2024</v>
      </c>
      <c r="C46" s="48"/>
      <c r="D46" s="48"/>
      <c r="E46" s="48"/>
      <c r="F46" s="48"/>
      <c r="G46" s="48"/>
      <c r="H46" s="73"/>
      <c r="I46" s="73"/>
      <c r="J46" s="73"/>
      <c r="K46" s="73"/>
      <c r="L46" s="73"/>
      <c r="M46" s="53" t="e">
        <f t="shared" si="6"/>
        <v>#N/A</v>
      </c>
      <c r="N46" s="53" t="e">
        <f t="shared" si="6"/>
        <v>#N/A</v>
      </c>
      <c r="O46" s="53" t="e">
        <f t="shared" si="6"/>
        <v>#N/A</v>
      </c>
      <c r="P46" s="53" t="e">
        <f t="shared" si="6"/>
        <v>#N/A</v>
      </c>
      <c r="Q46" s="53" t="e">
        <f t="shared" si="6"/>
        <v>#N/A</v>
      </c>
      <c r="R46" s="262">
        <f t="shared" si="7"/>
        <v>0</v>
      </c>
      <c r="S46" s="262"/>
    </row>
    <row r="47" spans="1:19" x14ac:dyDescent="0.2">
      <c r="A47" s="265"/>
      <c r="B47" s="56">
        <f t="shared" si="8"/>
        <v>2025</v>
      </c>
      <c r="C47" s="48"/>
      <c r="D47" s="48"/>
      <c r="E47" s="48"/>
      <c r="F47" s="48"/>
      <c r="G47" s="48"/>
      <c r="H47" s="73"/>
      <c r="I47" s="73"/>
      <c r="J47" s="73"/>
      <c r="K47" s="73"/>
      <c r="L47" s="73"/>
      <c r="M47" s="53" t="e">
        <f t="shared" si="6"/>
        <v>#N/A</v>
      </c>
      <c r="N47" s="53" t="e">
        <f t="shared" si="6"/>
        <v>#N/A</v>
      </c>
      <c r="O47" s="53" t="e">
        <f t="shared" si="6"/>
        <v>#N/A</v>
      </c>
      <c r="P47" s="53" t="e">
        <f t="shared" si="6"/>
        <v>#N/A</v>
      </c>
      <c r="Q47" s="53" t="e">
        <f t="shared" si="6"/>
        <v>#N/A</v>
      </c>
      <c r="R47" s="262">
        <f t="shared" si="7"/>
        <v>0</v>
      </c>
      <c r="S47" s="262"/>
    </row>
    <row r="48" spans="1:19" x14ac:dyDescent="0.2">
      <c r="A48" s="265"/>
      <c r="B48" s="56">
        <f t="shared" si="8"/>
        <v>2026</v>
      </c>
      <c r="C48" s="48"/>
      <c r="D48" s="48"/>
      <c r="E48" s="48"/>
      <c r="F48" s="48"/>
      <c r="G48" s="48"/>
      <c r="H48" s="73"/>
      <c r="I48" s="73"/>
      <c r="J48" s="73"/>
      <c r="K48" s="73"/>
      <c r="L48" s="73"/>
      <c r="M48" s="53" t="e">
        <f t="shared" si="6"/>
        <v>#N/A</v>
      </c>
      <c r="N48" s="53" t="e">
        <f t="shared" si="6"/>
        <v>#N/A</v>
      </c>
      <c r="O48" s="53" t="e">
        <f t="shared" si="6"/>
        <v>#N/A</v>
      </c>
      <c r="P48" s="53" t="e">
        <f t="shared" si="6"/>
        <v>#N/A</v>
      </c>
      <c r="Q48" s="53" t="e">
        <f t="shared" si="6"/>
        <v>#N/A</v>
      </c>
      <c r="R48" s="262">
        <f t="shared" si="7"/>
        <v>0</v>
      </c>
      <c r="S48" s="262"/>
    </row>
    <row r="49" spans="1:32" x14ac:dyDescent="0.2">
      <c r="A49" s="265"/>
      <c r="B49" s="56">
        <f t="shared" si="8"/>
        <v>2027</v>
      </c>
      <c r="C49" s="48"/>
      <c r="D49" s="48"/>
      <c r="E49" s="48"/>
      <c r="F49" s="48"/>
      <c r="G49" s="48"/>
      <c r="H49" s="73"/>
      <c r="I49" s="73"/>
      <c r="J49" s="73"/>
      <c r="K49" s="73"/>
      <c r="L49" s="73"/>
      <c r="M49" s="53" t="e">
        <f t="shared" si="6"/>
        <v>#N/A</v>
      </c>
      <c r="N49" s="53" t="e">
        <f t="shared" si="6"/>
        <v>#N/A</v>
      </c>
      <c r="O49" s="53" t="e">
        <f t="shared" si="6"/>
        <v>#N/A</v>
      </c>
      <c r="P49" s="53" t="e">
        <f t="shared" si="6"/>
        <v>#N/A</v>
      </c>
      <c r="Q49" s="53" t="e">
        <f t="shared" si="6"/>
        <v>#N/A</v>
      </c>
      <c r="R49" s="262">
        <f t="shared" si="7"/>
        <v>0</v>
      </c>
      <c r="S49" s="262"/>
    </row>
    <row r="50" spans="1:32" x14ac:dyDescent="0.2">
      <c r="A50" s="265"/>
      <c r="B50" s="56">
        <f t="shared" si="8"/>
        <v>2028</v>
      </c>
      <c r="C50" s="48"/>
      <c r="D50" s="48"/>
      <c r="E50" s="48"/>
      <c r="F50" s="48"/>
      <c r="G50" s="48"/>
      <c r="H50" s="73"/>
      <c r="I50" s="73"/>
      <c r="J50" s="73"/>
      <c r="K50" s="73"/>
      <c r="L50" s="73"/>
      <c r="M50" s="53" t="e">
        <f t="shared" si="6"/>
        <v>#N/A</v>
      </c>
      <c r="N50" s="53" t="e">
        <f t="shared" si="6"/>
        <v>#N/A</v>
      </c>
      <c r="O50" s="53" t="e">
        <f t="shared" si="6"/>
        <v>#N/A</v>
      </c>
      <c r="P50" s="53" t="e">
        <f t="shared" si="6"/>
        <v>#N/A</v>
      </c>
      <c r="Q50" s="53" t="e">
        <f t="shared" si="6"/>
        <v>#N/A</v>
      </c>
      <c r="R50" s="262">
        <f t="shared" si="7"/>
        <v>0</v>
      </c>
      <c r="S50" s="262"/>
    </row>
    <row r="51" spans="1:32" x14ac:dyDescent="0.2">
      <c r="A51" s="265"/>
      <c r="B51" s="56">
        <f t="shared" si="8"/>
        <v>2029</v>
      </c>
      <c r="C51" s="48"/>
      <c r="D51" s="48"/>
      <c r="E51" s="48"/>
      <c r="F51" s="48"/>
      <c r="G51" s="48"/>
      <c r="H51" s="73"/>
      <c r="I51" s="73"/>
      <c r="J51" s="73"/>
      <c r="K51" s="73"/>
      <c r="L51" s="73"/>
      <c r="M51" s="53" t="e">
        <f t="shared" si="6"/>
        <v>#N/A</v>
      </c>
      <c r="N51" s="53" t="e">
        <f t="shared" si="6"/>
        <v>#N/A</v>
      </c>
      <c r="O51" s="53" t="e">
        <f t="shared" si="6"/>
        <v>#N/A</v>
      </c>
      <c r="P51" s="53" t="e">
        <f t="shared" si="6"/>
        <v>#N/A</v>
      </c>
      <c r="Q51" s="53" t="e">
        <f t="shared" si="6"/>
        <v>#N/A</v>
      </c>
      <c r="R51" s="262">
        <f t="shared" si="7"/>
        <v>0</v>
      </c>
      <c r="S51" s="262"/>
    </row>
    <row r="52" spans="1:32" x14ac:dyDescent="0.2">
      <c r="A52" s="265"/>
      <c r="B52" s="56">
        <f t="shared" si="8"/>
        <v>2030</v>
      </c>
      <c r="C52" s="48"/>
      <c r="D52" s="48"/>
      <c r="E52" s="48"/>
      <c r="F52" s="48"/>
      <c r="G52" s="48"/>
      <c r="H52" s="73"/>
      <c r="I52" s="73"/>
      <c r="J52" s="73"/>
      <c r="K52" s="73"/>
      <c r="L52" s="73"/>
      <c r="M52" s="53" t="e">
        <f t="shared" si="6"/>
        <v>#N/A</v>
      </c>
      <c r="N52" s="53" t="e">
        <f t="shared" si="6"/>
        <v>#N/A</v>
      </c>
      <c r="O52" s="53" t="e">
        <f t="shared" si="6"/>
        <v>#N/A</v>
      </c>
      <c r="P52" s="53" t="e">
        <f t="shared" si="6"/>
        <v>#N/A</v>
      </c>
      <c r="Q52" s="53" t="e">
        <f t="shared" si="6"/>
        <v>#N/A</v>
      </c>
      <c r="R52" s="262">
        <f t="shared" si="7"/>
        <v>0</v>
      </c>
      <c r="S52" s="262"/>
    </row>
    <row r="53" spans="1:32" x14ac:dyDescent="0.2">
      <c r="A53" s="61"/>
      <c r="B53" s="62" t="s">
        <v>57</v>
      </c>
      <c r="C53" s="81" t="s">
        <v>88</v>
      </c>
      <c r="D53" s="81" t="s">
        <v>88</v>
      </c>
      <c r="E53" s="81" t="s">
        <v>88</v>
      </c>
      <c r="F53" s="81" t="s">
        <v>88</v>
      </c>
      <c r="G53" s="81" t="s">
        <v>88</v>
      </c>
      <c r="H53" s="81" t="s">
        <v>88</v>
      </c>
      <c r="I53" s="81" t="s">
        <v>88</v>
      </c>
      <c r="J53" s="81" t="s">
        <v>88</v>
      </c>
      <c r="K53" s="81" t="s">
        <v>88</v>
      </c>
      <c r="L53" s="81" t="s">
        <v>88</v>
      </c>
      <c r="M53" s="81" t="s">
        <v>88</v>
      </c>
      <c r="N53" s="81" t="s">
        <v>88</v>
      </c>
      <c r="O53" s="81" t="s">
        <v>88</v>
      </c>
      <c r="P53" s="81" t="s">
        <v>88</v>
      </c>
      <c r="Q53" s="81" t="s">
        <v>88</v>
      </c>
      <c r="R53" s="262">
        <f>SUM(R41:R52)</f>
        <v>0</v>
      </c>
      <c r="S53" s="262"/>
    </row>
    <row r="54" spans="1:32" x14ac:dyDescent="0.2">
      <c r="A54" s="91"/>
    </row>
    <row r="56" spans="1:32" x14ac:dyDescent="0.2">
      <c r="A56" s="79" t="s">
        <v>106</v>
      </c>
    </row>
    <row r="57" spans="1:32" ht="14.15" customHeight="1" x14ac:dyDescent="0.2">
      <c r="A57" s="256" t="s">
        <v>85</v>
      </c>
      <c r="B57" s="256"/>
      <c r="C57" s="260" t="s">
        <v>215</v>
      </c>
      <c r="D57" s="260"/>
      <c r="E57" s="260" t="s">
        <v>218</v>
      </c>
      <c r="F57" s="260"/>
      <c r="G57" s="260" t="s">
        <v>235</v>
      </c>
      <c r="H57" s="260"/>
      <c r="I57" s="260"/>
      <c r="J57" s="260" t="s">
        <v>225</v>
      </c>
      <c r="K57" s="260"/>
      <c r="L57" s="260"/>
      <c r="M57" s="260" t="s">
        <v>228</v>
      </c>
      <c r="N57" s="260"/>
      <c r="O57" s="260"/>
      <c r="P57" s="260" t="s">
        <v>230</v>
      </c>
      <c r="Q57" s="260"/>
      <c r="R57" s="260"/>
      <c r="S57" s="260" t="s">
        <v>233</v>
      </c>
      <c r="T57" s="260"/>
      <c r="U57" s="260"/>
    </row>
    <row r="58" spans="1:32" ht="55.5" customHeight="1" x14ac:dyDescent="0.2">
      <c r="A58" s="256" t="s">
        <v>86</v>
      </c>
      <c r="B58" s="256"/>
      <c r="C58" s="261" t="s">
        <v>216</v>
      </c>
      <c r="D58" s="261"/>
      <c r="E58" s="261" t="s">
        <v>219</v>
      </c>
      <c r="F58" s="261"/>
      <c r="G58" s="260" t="s">
        <v>236</v>
      </c>
      <c r="H58" s="260"/>
      <c r="I58" s="260"/>
      <c r="J58" s="260" t="s">
        <v>226</v>
      </c>
      <c r="K58" s="260"/>
      <c r="L58" s="260"/>
      <c r="M58" s="260" t="s">
        <v>229</v>
      </c>
      <c r="N58" s="260"/>
      <c r="O58" s="260"/>
      <c r="P58" s="260" t="s">
        <v>231</v>
      </c>
      <c r="Q58" s="260"/>
      <c r="R58" s="260"/>
      <c r="S58" s="260" t="s">
        <v>234</v>
      </c>
      <c r="T58" s="260"/>
      <c r="U58" s="260"/>
    </row>
    <row r="59" spans="1:32" ht="14.15" customHeight="1" x14ac:dyDescent="0.2">
      <c r="A59" s="256" t="s">
        <v>87</v>
      </c>
      <c r="B59" s="256"/>
      <c r="C59" s="261" t="s">
        <v>217</v>
      </c>
      <c r="D59" s="261"/>
      <c r="E59" s="261" t="s">
        <v>217</v>
      </c>
      <c r="F59" s="261"/>
      <c r="G59" s="260" t="s">
        <v>112</v>
      </c>
      <c r="H59" s="260"/>
      <c r="I59" s="260"/>
      <c r="J59" s="260" t="s">
        <v>227</v>
      </c>
      <c r="K59" s="260"/>
      <c r="L59" s="260"/>
      <c r="M59" s="260" t="s">
        <v>227</v>
      </c>
      <c r="N59" s="260"/>
      <c r="O59" s="260"/>
      <c r="P59" s="260" t="s">
        <v>232</v>
      </c>
      <c r="Q59" s="260"/>
      <c r="R59" s="260"/>
      <c r="S59" s="260" t="s">
        <v>232</v>
      </c>
      <c r="T59" s="260"/>
      <c r="U59" s="260"/>
      <c r="W59" s="92"/>
      <c r="X59" s="92"/>
    </row>
    <row r="60" spans="1:32" ht="42" customHeight="1" x14ac:dyDescent="0.2">
      <c r="A60" s="256" t="s">
        <v>414</v>
      </c>
      <c r="B60" s="256"/>
      <c r="C60" s="93" t="s">
        <v>62</v>
      </c>
      <c r="D60" s="93" t="s">
        <v>61</v>
      </c>
      <c r="E60" s="93" t="s">
        <v>62</v>
      </c>
      <c r="F60" s="93" t="s">
        <v>61</v>
      </c>
      <c r="G60" s="72"/>
      <c r="H60" s="72"/>
      <c r="I60" s="73"/>
      <c r="J60" s="215">
        <f>G60</f>
        <v>0</v>
      </c>
      <c r="K60" s="215">
        <f>H60</f>
        <v>0</v>
      </c>
      <c r="L60" s="215">
        <f>I60</f>
        <v>0</v>
      </c>
      <c r="M60" s="215">
        <f>G60</f>
        <v>0</v>
      </c>
      <c r="N60" s="215">
        <f>H60</f>
        <v>0</v>
      </c>
      <c r="O60" s="215">
        <f>L60</f>
        <v>0</v>
      </c>
      <c r="P60" s="215">
        <f>G60</f>
        <v>0</v>
      </c>
      <c r="Q60" s="215">
        <f>H60</f>
        <v>0</v>
      </c>
      <c r="R60" s="215">
        <f>O60</f>
        <v>0</v>
      </c>
      <c r="S60" s="215">
        <f>G60</f>
        <v>0</v>
      </c>
      <c r="T60" s="216">
        <f>H60</f>
        <v>0</v>
      </c>
      <c r="U60" s="215">
        <f>R60</f>
        <v>0</v>
      </c>
    </row>
    <row r="61" spans="1:32" x14ac:dyDescent="0.2">
      <c r="A61" s="256" t="s">
        <v>126</v>
      </c>
      <c r="B61" s="256"/>
      <c r="C61" s="74"/>
      <c r="D61" s="74"/>
      <c r="E61" s="74"/>
      <c r="F61" s="74"/>
      <c r="G61" s="74"/>
      <c r="H61" s="74"/>
      <c r="I61" s="74"/>
      <c r="J61" s="74"/>
      <c r="K61" s="74"/>
      <c r="L61" s="74"/>
      <c r="M61" s="74"/>
      <c r="N61" s="74"/>
      <c r="O61" s="75"/>
      <c r="P61" s="75"/>
      <c r="Q61" s="75"/>
      <c r="R61" s="75"/>
      <c r="S61" s="75"/>
      <c r="T61" s="75"/>
      <c r="U61" s="75"/>
      <c r="W61" s="92"/>
      <c r="X61" s="92"/>
    </row>
    <row r="62" spans="1:32" x14ac:dyDescent="0.2">
      <c r="A62" s="79"/>
    </row>
    <row r="63" spans="1:32" x14ac:dyDescent="0.2">
      <c r="A63" s="79"/>
    </row>
    <row r="64" spans="1:32" ht="16" x14ac:dyDescent="0.2">
      <c r="A64" s="256" t="s">
        <v>85</v>
      </c>
      <c r="B64" s="256"/>
      <c r="C64" s="260" t="s">
        <v>213</v>
      </c>
      <c r="D64" s="260"/>
      <c r="E64" s="260" t="s">
        <v>214</v>
      </c>
      <c r="F64" s="260"/>
      <c r="G64" s="260" t="s">
        <v>220</v>
      </c>
      <c r="H64" s="260"/>
      <c r="I64" s="260"/>
      <c r="J64" s="260"/>
      <c r="K64" s="260"/>
      <c r="L64" s="260"/>
      <c r="M64" s="260" t="s">
        <v>224</v>
      </c>
      <c r="N64" s="260"/>
      <c r="O64" s="260"/>
      <c r="P64" s="260"/>
      <c r="Q64" s="260"/>
      <c r="R64" s="260"/>
      <c r="S64" s="261" t="s">
        <v>316</v>
      </c>
      <c r="T64" s="261"/>
      <c r="U64" s="261" t="s">
        <v>317</v>
      </c>
      <c r="V64" s="261"/>
      <c r="W64" s="261" t="s">
        <v>318</v>
      </c>
      <c r="X64" s="261"/>
      <c r="Y64" s="52" t="s">
        <v>237</v>
      </c>
      <c r="Z64" s="52" t="s">
        <v>238</v>
      </c>
      <c r="AA64" s="52" t="s">
        <v>239</v>
      </c>
      <c r="AB64" s="52" t="s">
        <v>319</v>
      </c>
      <c r="AC64" s="52" t="s">
        <v>320</v>
      </c>
      <c r="AD64" s="52" t="s">
        <v>321</v>
      </c>
      <c r="AE64" s="52" t="s">
        <v>322</v>
      </c>
      <c r="AF64" s="52" t="s">
        <v>323</v>
      </c>
    </row>
    <row r="65" spans="1:32" ht="226.5" customHeight="1" x14ac:dyDescent="0.2">
      <c r="A65" s="256" t="s">
        <v>86</v>
      </c>
      <c r="B65" s="256"/>
      <c r="C65" s="260" t="s">
        <v>431</v>
      </c>
      <c r="D65" s="260"/>
      <c r="E65" s="260" t="s">
        <v>423</v>
      </c>
      <c r="F65" s="260"/>
      <c r="G65" s="260" t="s">
        <v>432</v>
      </c>
      <c r="H65" s="260"/>
      <c r="I65" s="260"/>
      <c r="J65" s="260"/>
      <c r="K65" s="260"/>
      <c r="L65" s="260"/>
      <c r="M65" s="260" t="s">
        <v>425</v>
      </c>
      <c r="N65" s="260"/>
      <c r="O65" s="260"/>
      <c r="P65" s="260"/>
      <c r="Q65" s="260"/>
      <c r="R65" s="260"/>
      <c r="S65" s="261" t="s">
        <v>433</v>
      </c>
      <c r="T65" s="261"/>
      <c r="U65" s="261" t="s">
        <v>434</v>
      </c>
      <c r="V65" s="261"/>
      <c r="W65" s="261" t="s">
        <v>435</v>
      </c>
      <c r="X65" s="261"/>
      <c r="Y65" s="96" t="s">
        <v>426</v>
      </c>
      <c r="Z65" s="97" t="s">
        <v>427</v>
      </c>
      <c r="AA65" s="31" t="s">
        <v>428</v>
      </c>
      <c r="AB65" s="52" t="s">
        <v>324</v>
      </c>
      <c r="AC65" s="52" t="s">
        <v>415</v>
      </c>
      <c r="AD65" s="52" t="s">
        <v>326</v>
      </c>
      <c r="AE65" s="52" t="s">
        <v>327</v>
      </c>
      <c r="AF65" s="52" t="s">
        <v>328</v>
      </c>
    </row>
    <row r="66" spans="1:32" ht="14.15" customHeight="1" x14ac:dyDescent="0.2">
      <c r="A66" s="256" t="s">
        <v>87</v>
      </c>
      <c r="B66" s="256"/>
      <c r="C66" s="260" t="s">
        <v>42</v>
      </c>
      <c r="D66" s="260"/>
      <c r="E66" s="260" t="s">
        <v>42</v>
      </c>
      <c r="F66" s="260"/>
      <c r="G66" s="260" t="s">
        <v>221</v>
      </c>
      <c r="H66" s="260"/>
      <c r="I66" s="260"/>
      <c r="J66" s="260"/>
      <c r="K66" s="260"/>
      <c r="L66" s="260"/>
      <c r="M66" s="260" t="s">
        <v>40</v>
      </c>
      <c r="N66" s="260"/>
      <c r="O66" s="260"/>
      <c r="P66" s="260"/>
      <c r="Q66" s="260"/>
      <c r="R66" s="260"/>
      <c r="S66" s="261" t="s">
        <v>113</v>
      </c>
      <c r="T66" s="261"/>
      <c r="U66" s="261" t="s">
        <v>113</v>
      </c>
      <c r="V66" s="261"/>
      <c r="W66" s="261" t="s">
        <v>113</v>
      </c>
      <c r="X66" s="261"/>
      <c r="Y66" s="52" t="s">
        <v>42</v>
      </c>
      <c r="Z66" s="52" t="s">
        <v>42</v>
      </c>
      <c r="AA66" s="52" t="s">
        <v>42</v>
      </c>
      <c r="AB66" s="52" t="s">
        <v>329</v>
      </c>
      <c r="AC66" s="52" t="s">
        <v>329</v>
      </c>
      <c r="AD66" s="52" t="s">
        <v>303</v>
      </c>
      <c r="AE66" s="52" t="s">
        <v>303</v>
      </c>
      <c r="AF66" s="52" t="s">
        <v>329</v>
      </c>
    </row>
    <row r="67" spans="1:32" ht="28.4" customHeight="1" x14ac:dyDescent="0.2">
      <c r="A67" s="256" t="s">
        <v>175</v>
      </c>
      <c r="B67" s="256"/>
      <c r="C67" s="93" t="s">
        <v>62</v>
      </c>
      <c r="D67" s="93" t="s">
        <v>61</v>
      </c>
      <c r="E67" s="93" t="s">
        <v>62</v>
      </c>
      <c r="F67" s="93" t="s">
        <v>61</v>
      </c>
      <c r="G67" s="260" t="s">
        <v>62</v>
      </c>
      <c r="H67" s="260"/>
      <c r="I67" s="260"/>
      <c r="J67" s="260" t="s">
        <v>61</v>
      </c>
      <c r="K67" s="260"/>
      <c r="L67" s="260"/>
      <c r="M67" s="260" t="s">
        <v>62</v>
      </c>
      <c r="N67" s="260"/>
      <c r="O67" s="260"/>
      <c r="P67" s="260" t="s">
        <v>61</v>
      </c>
      <c r="Q67" s="260"/>
      <c r="R67" s="260"/>
      <c r="S67" s="93" t="s">
        <v>62</v>
      </c>
      <c r="T67" s="93" t="s">
        <v>61</v>
      </c>
      <c r="U67" s="93" t="s">
        <v>62</v>
      </c>
      <c r="V67" s="93" t="s">
        <v>61</v>
      </c>
      <c r="W67" s="93" t="s">
        <v>62</v>
      </c>
      <c r="X67" s="93" t="s">
        <v>61</v>
      </c>
      <c r="Y67" s="52" t="s">
        <v>157</v>
      </c>
      <c r="Z67" s="52" t="s">
        <v>157</v>
      </c>
      <c r="AA67" s="52" t="s">
        <v>157</v>
      </c>
      <c r="AB67" s="52" t="s">
        <v>157</v>
      </c>
      <c r="AC67" s="52" t="s">
        <v>157</v>
      </c>
      <c r="AD67" s="52" t="s">
        <v>157</v>
      </c>
      <c r="AE67" s="52" t="s">
        <v>157</v>
      </c>
      <c r="AF67" s="52" t="s">
        <v>157</v>
      </c>
    </row>
    <row r="68" spans="1:32" x14ac:dyDescent="0.2">
      <c r="A68" s="256" t="s">
        <v>176</v>
      </c>
      <c r="B68" s="256"/>
      <c r="C68" s="52" t="s">
        <v>157</v>
      </c>
      <c r="D68" s="52" t="s">
        <v>157</v>
      </c>
      <c r="E68" s="52" t="s">
        <v>157</v>
      </c>
      <c r="F68" s="52" t="s">
        <v>157</v>
      </c>
      <c r="G68" s="215">
        <f>G60</f>
        <v>0</v>
      </c>
      <c r="H68" s="215">
        <f>H60</f>
        <v>0</v>
      </c>
      <c r="I68" s="215">
        <f>I60</f>
        <v>0</v>
      </c>
      <c r="J68" s="215">
        <f>G60</f>
        <v>0</v>
      </c>
      <c r="K68" s="215">
        <f>H60</f>
        <v>0</v>
      </c>
      <c r="L68" s="215">
        <f>I60</f>
        <v>0</v>
      </c>
      <c r="M68" s="215">
        <f>G60</f>
        <v>0</v>
      </c>
      <c r="N68" s="215">
        <f>H60</f>
        <v>0</v>
      </c>
      <c r="O68" s="215">
        <f>I60</f>
        <v>0</v>
      </c>
      <c r="P68" s="215">
        <f>G60</f>
        <v>0</v>
      </c>
      <c r="Q68" s="215">
        <f>H60</f>
        <v>0</v>
      </c>
      <c r="R68" s="215">
        <f>I60</f>
        <v>0</v>
      </c>
      <c r="S68" s="93" t="s">
        <v>158</v>
      </c>
      <c r="T68" s="93" t="s">
        <v>158</v>
      </c>
      <c r="U68" s="93" t="s">
        <v>158</v>
      </c>
      <c r="V68" s="93" t="s">
        <v>158</v>
      </c>
      <c r="W68" s="93" t="s">
        <v>158</v>
      </c>
      <c r="X68" s="93" t="s">
        <v>158</v>
      </c>
      <c r="Y68" s="52" t="s">
        <v>157</v>
      </c>
      <c r="Z68" s="52" t="s">
        <v>157</v>
      </c>
      <c r="AA68" s="52" t="s">
        <v>157</v>
      </c>
      <c r="AB68" s="52" t="s">
        <v>157</v>
      </c>
      <c r="AC68" s="52" t="s">
        <v>157</v>
      </c>
      <c r="AD68" s="52" t="s">
        <v>157</v>
      </c>
      <c r="AE68" s="52" t="s">
        <v>157</v>
      </c>
      <c r="AF68" s="52" t="s">
        <v>157</v>
      </c>
    </row>
    <row r="69" spans="1:32" x14ac:dyDescent="0.2">
      <c r="A69" s="265" t="s">
        <v>89</v>
      </c>
      <c r="B69" s="56">
        <f>'MPS(input_RL_Opt2)'!$B$8+1</f>
        <v>2019</v>
      </c>
      <c r="C69" s="73"/>
      <c r="D69" s="73"/>
      <c r="E69" s="73"/>
      <c r="F69" s="73"/>
      <c r="G69" s="73"/>
      <c r="H69" s="73"/>
      <c r="I69" s="73"/>
      <c r="J69" s="73"/>
      <c r="K69" s="73"/>
      <c r="L69" s="73"/>
      <c r="M69" s="73"/>
      <c r="N69" s="73"/>
      <c r="O69" s="73"/>
      <c r="P69" s="73"/>
      <c r="Q69" s="73"/>
      <c r="R69" s="73"/>
      <c r="S69" s="98">
        <f t="shared" ref="S69:S80" si="9">C69*C$61</f>
        <v>0</v>
      </c>
      <c r="T69" s="98">
        <f t="shared" ref="T69:T80" si="10">D69*D$61</f>
        <v>0</v>
      </c>
      <c r="U69" s="98">
        <f t="shared" ref="U69:U80" si="11">E69*E$61</f>
        <v>0</v>
      </c>
      <c r="V69" s="98">
        <f t="shared" ref="V69:V80" si="12">F69*F$61</f>
        <v>0</v>
      </c>
      <c r="W69" s="98">
        <f>G69*M69*G$61*(J$61*P$61+M$61*S$61)+H69*N69*H$61*(K$61*Q$61+N$61*T$61)+I69*O69*I$61*(L$61*R$61+O$61*U$61)</f>
        <v>0</v>
      </c>
      <c r="X69" s="98">
        <f>J69*P69*G$61*(J$61*P$61+M$61*S$61)+K69*Q69*H$61*(K$61*Q$61+N$61*T$61)+L69*R69*I$61*(L$61*R$61+O$61*U$61)</f>
        <v>0</v>
      </c>
      <c r="Y69" s="77"/>
      <c r="Z69" s="77"/>
      <c r="AA69" s="77"/>
      <c r="AB69" s="99">
        <f>SUM(S69,U69,W69)*'MPS(calc_process_Option2)'!E$94*(44/28)*'MPS(calc_process_Option2)'!E$104+SUM(T69,V69,X69)*'MPS(calc_process_Option2)'!E$95*(44/28)*'MPS(calc_process_Option2)'!E$104</f>
        <v>0</v>
      </c>
      <c r="AC69" s="99">
        <f>((SUM(S69:T69)*'MPS(calc_process_Option2)'!E$96+SUM(U69:V69)*'MPS(calc_process_Option2)'!E$97)*'MPS(calc_process_Option2)'!E$98+SUM(S69:X69)*'MPS(calc_process_Option2)'!E$99*'MPS(calc_process_Option2)'!E$98)*44/28*'MPS(calc_process_Option2)'!E$104</f>
        <v>0</v>
      </c>
      <c r="AD69" s="99">
        <f>(Y69*'MPS(calc_process_Option2)'!E$101+'MPS(input_PJ_All_Opt2)'!Z69*'MPS(calc_process_Option2)'!E$102)*(44/12)</f>
        <v>0</v>
      </c>
      <c r="AE69" s="99">
        <f>AA69*'MPS(calc_process_Option2)'!E$103*(44/12)</f>
        <v>0</v>
      </c>
      <c r="AF69" s="99">
        <f>SUM(AB69:AE69)</f>
        <v>0</v>
      </c>
    </row>
    <row r="70" spans="1:32" x14ac:dyDescent="0.2">
      <c r="A70" s="265"/>
      <c r="B70" s="56">
        <f>B69+1</f>
        <v>2020</v>
      </c>
      <c r="C70" s="73"/>
      <c r="D70" s="73"/>
      <c r="E70" s="73"/>
      <c r="F70" s="73"/>
      <c r="G70" s="73"/>
      <c r="H70" s="73"/>
      <c r="I70" s="73"/>
      <c r="J70" s="73"/>
      <c r="K70" s="73"/>
      <c r="L70" s="73"/>
      <c r="M70" s="73"/>
      <c r="N70" s="73"/>
      <c r="O70" s="73"/>
      <c r="P70" s="73"/>
      <c r="Q70" s="73"/>
      <c r="R70" s="73"/>
      <c r="S70" s="98">
        <f t="shared" si="9"/>
        <v>0</v>
      </c>
      <c r="T70" s="98">
        <f t="shared" si="10"/>
        <v>0</v>
      </c>
      <c r="U70" s="98">
        <f t="shared" si="11"/>
        <v>0</v>
      </c>
      <c r="V70" s="98">
        <f t="shared" si="12"/>
        <v>0</v>
      </c>
      <c r="W70" s="98">
        <f t="shared" ref="W70:W79" si="13">G70*M70*G$61*(J$61*P$61+M$61*S$61)+H70*N70*H$61*(K$61*Q$61+N$61*T$61)+I70*O70*I$61*(L$61*R$61+O$61*U$61)</f>
        <v>0</v>
      </c>
      <c r="X70" s="98">
        <f t="shared" ref="X70:X79" si="14">J70*P70*G$61*(J$61*P$61+M$61*S$61)+K70*Q70*H$61*(K$61*Q$61+N$61*T$61)+L70*R70*I$61*(L$61*R$61+O$61*U$61)</f>
        <v>0</v>
      </c>
      <c r="Y70" s="77"/>
      <c r="Z70" s="77"/>
      <c r="AA70" s="77"/>
      <c r="AB70" s="99">
        <f>SUM(S70,U70,W70)*'MPS(calc_process_Option2)'!E$94*(44/28)*'MPS(calc_process_Option2)'!E$104+SUM(T70,V70,X70)*'MPS(calc_process_Option2)'!E$95*(44/28)*'MPS(calc_process_Option2)'!E$104</f>
        <v>0</v>
      </c>
      <c r="AC70" s="99">
        <f>((SUM(S70:T70)*'MPS(calc_process_Option2)'!E$96+SUM(U70:V70)*'MPS(calc_process_Option2)'!E$97)*'MPS(calc_process_Option2)'!E$98+SUM(S70:X70)*'MPS(calc_process_Option2)'!E$99*'MPS(calc_process_Option2)'!E$98)*44/28*'MPS(calc_process_Option2)'!E$104</f>
        <v>0</v>
      </c>
      <c r="AD70" s="99">
        <f>(Y70*'MPS(calc_process_Option2)'!E$101+'MPS(input_PJ_All_Opt2)'!Z70*'MPS(calc_process_Option2)'!E$102)*(44/12)</f>
        <v>0</v>
      </c>
      <c r="AE70" s="99">
        <f>AA70*'MPS(calc_process_Option2)'!E$103*(44/12)</f>
        <v>0</v>
      </c>
      <c r="AF70" s="99">
        <f t="shared" ref="AF70:AF80" si="15">SUM(AB70:AE70)</f>
        <v>0</v>
      </c>
    </row>
    <row r="71" spans="1:32" x14ac:dyDescent="0.2">
      <c r="A71" s="265"/>
      <c r="B71" s="56">
        <f t="shared" ref="B71:B80" si="16">B70+1</f>
        <v>2021</v>
      </c>
      <c r="C71" s="73"/>
      <c r="D71" s="73"/>
      <c r="E71" s="73"/>
      <c r="F71" s="73"/>
      <c r="G71" s="73"/>
      <c r="H71" s="73"/>
      <c r="I71" s="73"/>
      <c r="J71" s="73"/>
      <c r="K71" s="73"/>
      <c r="L71" s="73"/>
      <c r="M71" s="73"/>
      <c r="N71" s="73"/>
      <c r="O71" s="73"/>
      <c r="P71" s="73"/>
      <c r="Q71" s="73"/>
      <c r="R71" s="73"/>
      <c r="S71" s="98">
        <f t="shared" si="9"/>
        <v>0</v>
      </c>
      <c r="T71" s="98">
        <f t="shared" si="10"/>
        <v>0</v>
      </c>
      <c r="U71" s="98">
        <f t="shared" si="11"/>
        <v>0</v>
      </c>
      <c r="V71" s="98">
        <f t="shared" si="12"/>
        <v>0</v>
      </c>
      <c r="W71" s="98">
        <f t="shared" si="13"/>
        <v>0</v>
      </c>
      <c r="X71" s="98">
        <f t="shared" si="14"/>
        <v>0</v>
      </c>
      <c r="Y71" s="77"/>
      <c r="Z71" s="77"/>
      <c r="AA71" s="77"/>
      <c r="AB71" s="99">
        <f>SUM(S71,U71,W71)*'MPS(calc_process_Option2)'!E$94*(44/28)*'MPS(calc_process_Option2)'!E$104+SUM(T71,V71,X71)*'MPS(calc_process_Option2)'!E$95*(44/28)*'MPS(calc_process_Option2)'!E$104</f>
        <v>0</v>
      </c>
      <c r="AC71" s="99">
        <f>((SUM(S71:T71)*'MPS(calc_process_Option2)'!E$96+SUM(U71:V71)*'MPS(calc_process_Option2)'!E$97)*'MPS(calc_process_Option2)'!E$98+SUM(S71:X71)*'MPS(calc_process_Option2)'!E$99*'MPS(calc_process_Option2)'!E$98)*44/28*'MPS(calc_process_Option2)'!E$104</f>
        <v>0</v>
      </c>
      <c r="AD71" s="99">
        <f>(Y71*'MPS(calc_process_Option2)'!E$101+'MPS(input_PJ_All_Opt2)'!Z71*'MPS(calc_process_Option2)'!E$102)*(44/12)</f>
        <v>0</v>
      </c>
      <c r="AE71" s="99">
        <f>AA71*'MPS(calc_process_Option2)'!E$103*(44/12)</f>
        <v>0</v>
      </c>
      <c r="AF71" s="99">
        <f t="shared" si="15"/>
        <v>0</v>
      </c>
    </row>
    <row r="72" spans="1:32" x14ac:dyDescent="0.2">
      <c r="A72" s="265"/>
      <c r="B72" s="56">
        <f t="shared" si="16"/>
        <v>2022</v>
      </c>
      <c r="C72" s="73"/>
      <c r="D72" s="73"/>
      <c r="E72" s="73"/>
      <c r="F72" s="73"/>
      <c r="G72" s="73"/>
      <c r="H72" s="73"/>
      <c r="I72" s="73"/>
      <c r="J72" s="73"/>
      <c r="K72" s="73"/>
      <c r="L72" s="73"/>
      <c r="M72" s="73"/>
      <c r="N72" s="73"/>
      <c r="O72" s="73"/>
      <c r="P72" s="73"/>
      <c r="Q72" s="73"/>
      <c r="R72" s="73"/>
      <c r="S72" s="98">
        <f t="shared" si="9"/>
        <v>0</v>
      </c>
      <c r="T72" s="98">
        <f t="shared" si="10"/>
        <v>0</v>
      </c>
      <c r="U72" s="98">
        <f t="shared" si="11"/>
        <v>0</v>
      </c>
      <c r="V72" s="98">
        <f t="shared" si="12"/>
        <v>0</v>
      </c>
      <c r="W72" s="98">
        <f t="shared" si="13"/>
        <v>0</v>
      </c>
      <c r="X72" s="98">
        <f t="shared" si="14"/>
        <v>0</v>
      </c>
      <c r="Y72" s="77"/>
      <c r="Z72" s="77"/>
      <c r="AA72" s="77"/>
      <c r="AB72" s="99">
        <f>SUM(S72,U72,W72)*'MPS(calc_process_Option2)'!E$94*(44/28)*'MPS(calc_process_Option2)'!E$104+SUM(T72,V72,X72)*'MPS(calc_process_Option2)'!E$95*(44/28)*'MPS(calc_process_Option2)'!E$104</f>
        <v>0</v>
      </c>
      <c r="AC72" s="99">
        <f>((SUM(S72:T72)*'MPS(calc_process_Option2)'!E$96+SUM(U72:V72)*'MPS(calc_process_Option2)'!E$97)*'MPS(calc_process_Option2)'!E$98+SUM(S72:X72)*'MPS(calc_process_Option2)'!E$99*'MPS(calc_process_Option2)'!E$98)*44/28*'MPS(calc_process_Option2)'!E$104</f>
        <v>0</v>
      </c>
      <c r="AD72" s="99">
        <f>(Y72*'MPS(calc_process_Option2)'!E$101+'MPS(input_PJ_All_Opt2)'!Z72*'MPS(calc_process_Option2)'!E$102)*(44/12)</f>
        <v>0</v>
      </c>
      <c r="AE72" s="99">
        <f>AA72*'MPS(calc_process_Option2)'!E$103*(44/12)</f>
        <v>0</v>
      </c>
      <c r="AF72" s="99">
        <f t="shared" si="15"/>
        <v>0</v>
      </c>
    </row>
    <row r="73" spans="1:32" x14ac:dyDescent="0.2">
      <c r="A73" s="265"/>
      <c r="B73" s="56">
        <f t="shared" si="16"/>
        <v>2023</v>
      </c>
      <c r="C73" s="73"/>
      <c r="D73" s="73"/>
      <c r="E73" s="73"/>
      <c r="F73" s="73"/>
      <c r="G73" s="73"/>
      <c r="H73" s="73"/>
      <c r="I73" s="73"/>
      <c r="J73" s="73"/>
      <c r="K73" s="73"/>
      <c r="L73" s="73"/>
      <c r="M73" s="73"/>
      <c r="N73" s="73"/>
      <c r="O73" s="73"/>
      <c r="P73" s="73"/>
      <c r="Q73" s="73"/>
      <c r="R73" s="73"/>
      <c r="S73" s="98">
        <f t="shared" si="9"/>
        <v>0</v>
      </c>
      <c r="T73" s="98">
        <f t="shared" si="10"/>
        <v>0</v>
      </c>
      <c r="U73" s="98">
        <f t="shared" si="11"/>
        <v>0</v>
      </c>
      <c r="V73" s="98">
        <f t="shared" si="12"/>
        <v>0</v>
      </c>
      <c r="W73" s="98">
        <f t="shared" si="13"/>
        <v>0</v>
      </c>
      <c r="X73" s="98">
        <f t="shared" si="14"/>
        <v>0</v>
      </c>
      <c r="Y73" s="77"/>
      <c r="Z73" s="77"/>
      <c r="AA73" s="77"/>
      <c r="AB73" s="99">
        <f>SUM(S73,U73,W73)*'MPS(calc_process_Option2)'!E$94*(44/28)*'MPS(calc_process_Option2)'!E$104+SUM(T73,V73,X73)*'MPS(calc_process_Option2)'!E$95*(44/28)*'MPS(calc_process_Option2)'!E$104</f>
        <v>0</v>
      </c>
      <c r="AC73" s="99">
        <f>((SUM(S73:T73)*'MPS(calc_process_Option2)'!E$96+SUM(U73:V73)*'MPS(calc_process_Option2)'!E$97)*'MPS(calc_process_Option2)'!E$98+SUM(S73:X73)*'MPS(calc_process_Option2)'!E$99*'MPS(calc_process_Option2)'!E$98)*44/28*'MPS(calc_process_Option2)'!E$104</f>
        <v>0</v>
      </c>
      <c r="AD73" s="99">
        <f>(Y73*'MPS(calc_process_Option2)'!E$101+'MPS(input_PJ_All_Opt2)'!Z73*'MPS(calc_process_Option2)'!E$102)*(44/12)</f>
        <v>0</v>
      </c>
      <c r="AE73" s="99">
        <f>AA73*'MPS(calc_process_Option2)'!E$103*(44/12)</f>
        <v>0</v>
      </c>
      <c r="AF73" s="99">
        <f t="shared" si="15"/>
        <v>0</v>
      </c>
    </row>
    <row r="74" spans="1:32" x14ac:dyDescent="0.2">
      <c r="A74" s="265"/>
      <c r="B74" s="56">
        <f t="shared" si="16"/>
        <v>2024</v>
      </c>
      <c r="C74" s="73"/>
      <c r="D74" s="73"/>
      <c r="E74" s="73"/>
      <c r="F74" s="73"/>
      <c r="G74" s="73"/>
      <c r="H74" s="73"/>
      <c r="I74" s="73"/>
      <c r="J74" s="73"/>
      <c r="K74" s="73"/>
      <c r="L74" s="73"/>
      <c r="M74" s="73"/>
      <c r="N74" s="73"/>
      <c r="O74" s="73"/>
      <c r="P74" s="73"/>
      <c r="Q74" s="73"/>
      <c r="R74" s="73"/>
      <c r="S74" s="98">
        <f t="shared" si="9"/>
        <v>0</v>
      </c>
      <c r="T74" s="98">
        <f t="shared" si="10"/>
        <v>0</v>
      </c>
      <c r="U74" s="98">
        <f t="shared" si="11"/>
        <v>0</v>
      </c>
      <c r="V74" s="98">
        <f t="shared" si="12"/>
        <v>0</v>
      </c>
      <c r="W74" s="98">
        <f t="shared" si="13"/>
        <v>0</v>
      </c>
      <c r="X74" s="98">
        <f t="shared" si="14"/>
        <v>0</v>
      </c>
      <c r="Y74" s="77"/>
      <c r="Z74" s="77"/>
      <c r="AA74" s="77"/>
      <c r="AB74" s="99">
        <f>SUM(S74,U74,W74)*'MPS(calc_process_Option2)'!E$94*(44/28)*'MPS(calc_process_Option2)'!E$104+SUM(T74,V74,X74)*'MPS(calc_process_Option2)'!E$95*(44/28)*'MPS(calc_process_Option2)'!E$104</f>
        <v>0</v>
      </c>
      <c r="AC74" s="99">
        <f>((SUM(S74:T74)*'MPS(calc_process_Option2)'!E$96+SUM(U74:V74)*'MPS(calc_process_Option2)'!E$97)*'MPS(calc_process_Option2)'!E$98+SUM(S74:X74)*'MPS(calc_process_Option2)'!E$99*'MPS(calc_process_Option2)'!E$98)*44/28*'MPS(calc_process_Option2)'!E$104</f>
        <v>0</v>
      </c>
      <c r="AD74" s="99">
        <f>(Y74*'MPS(calc_process_Option2)'!E$101+'MPS(input_PJ_All_Opt2)'!Z74*'MPS(calc_process_Option2)'!E$102)*(44/12)</f>
        <v>0</v>
      </c>
      <c r="AE74" s="99">
        <f>AA74*'MPS(calc_process_Option2)'!E$103*(44/12)</f>
        <v>0</v>
      </c>
      <c r="AF74" s="99">
        <f t="shared" si="15"/>
        <v>0</v>
      </c>
    </row>
    <row r="75" spans="1:32" x14ac:dyDescent="0.2">
      <c r="A75" s="265"/>
      <c r="B75" s="56">
        <f t="shared" si="16"/>
        <v>2025</v>
      </c>
      <c r="C75" s="73"/>
      <c r="D75" s="73"/>
      <c r="E75" s="73"/>
      <c r="F75" s="73"/>
      <c r="G75" s="73"/>
      <c r="H75" s="73"/>
      <c r="I75" s="73"/>
      <c r="J75" s="73"/>
      <c r="K75" s="73"/>
      <c r="L75" s="73"/>
      <c r="M75" s="73"/>
      <c r="N75" s="73"/>
      <c r="O75" s="73"/>
      <c r="P75" s="73"/>
      <c r="Q75" s="73"/>
      <c r="R75" s="73"/>
      <c r="S75" s="98">
        <f t="shared" si="9"/>
        <v>0</v>
      </c>
      <c r="T75" s="98">
        <f t="shared" si="10"/>
        <v>0</v>
      </c>
      <c r="U75" s="98">
        <f t="shared" si="11"/>
        <v>0</v>
      </c>
      <c r="V75" s="98">
        <f t="shared" si="12"/>
        <v>0</v>
      </c>
      <c r="W75" s="98">
        <f t="shared" si="13"/>
        <v>0</v>
      </c>
      <c r="X75" s="98">
        <f t="shared" si="14"/>
        <v>0</v>
      </c>
      <c r="Y75" s="77"/>
      <c r="Z75" s="77"/>
      <c r="AA75" s="77"/>
      <c r="AB75" s="99">
        <f>SUM(S75,U75,W75)*'MPS(calc_process_Option2)'!E$94*(44/28)*'MPS(calc_process_Option2)'!E$104+SUM(T75,V75,X75)*'MPS(calc_process_Option2)'!E$95*(44/28)*'MPS(calc_process_Option2)'!E$104</f>
        <v>0</v>
      </c>
      <c r="AC75" s="99">
        <f>((SUM(S75:T75)*'MPS(calc_process_Option2)'!E$96+SUM(U75:V75)*'MPS(calc_process_Option2)'!E$97)*'MPS(calc_process_Option2)'!E$98+SUM(S75:X75)*'MPS(calc_process_Option2)'!E$99*'MPS(calc_process_Option2)'!E$98)*44/28*'MPS(calc_process_Option2)'!E$104</f>
        <v>0</v>
      </c>
      <c r="AD75" s="99">
        <f>(Y75*'MPS(calc_process_Option2)'!E$101+'MPS(input_PJ_All_Opt2)'!Z75*'MPS(calc_process_Option2)'!E$102)*(44/12)</f>
        <v>0</v>
      </c>
      <c r="AE75" s="99">
        <f>AA75*'MPS(calc_process_Option2)'!E$103*(44/12)</f>
        <v>0</v>
      </c>
      <c r="AF75" s="99">
        <f t="shared" si="15"/>
        <v>0</v>
      </c>
    </row>
    <row r="76" spans="1:32" x14ac:dyDescent="0.2">
      <c r="A76" s="265"/>
      <c r="B76" s="56">
        <f t="shared" si="16"/>
        <v>2026</v>
      </c>
      <c r="C76" s="73"/>
      <c r="D76" s="73"/>
      <c r="E76" s="73"/>
      <c r="F76" s="73"/>
      <c r="G76" s="73"/>
      <c r="H76" s="73"/>
      <c r="I76" s="73"/>
      <c r="J76" s="73"/>
      <c r="K76" s="73"/>
      <c r="L76" s="73"/>
      <c r="M76" s="73"/>
      <c r="N76" s="73"/>
      <c r="O76" s="73"/>
      <c r="P76" s="73"/>
      <c r="Q76" s="73"/>
      <c r="R76" s="73"/>
      <c r="S76" s="98">
        <f t="shared" si="9"/>
        <v>0</v>
      </c>
      <c r="T76" s="98">
        <f t="shared" si="10"/>
        <v>0</v>
      </c>
      <c r="U76" s="98">
        <f t="shared" si="11"/>
        <v>0</v>
      </c>
      <c r="V76" s="98">
        <f t="shared" si="12"/>
        <v>0</v>
      </c>
      <c r="W76" s="98">
        <f t="shared" si="13"/>
        <v>0</v>
      </c>
      <c r="X76" s="98">
        <f t="shared" si="14"/>
        <v>0</v>
      </c>
      <c r="Y76" s="77"/>
      <c r="Z76" s="77"/>
      <c r="AA76" s="77"/>
      <c r="AB76" s="99">
        <f>SUM(S76,U76,W76)*'MPS(calc_process_Option2)'!E$94*(44/28)*'MPS(calc_process_Option2)'!E$104+SUM(T76,V76,X76)*'MPS(calc_process_Option2)'!E$95*(44/28)*'MPS(calc_process_Option2)'!E$104</f>
        <v>0</v>
      </c>
      <c r="AC76" s="99">
        <f>((SUM(S76:T76)*'MPS(calc_process_Option2)'!E$96+SUM(U76:V76)*'MPS(calc_process_Option2)'!E$97)*'MPS(calc_process_Option2)'!E$98+SUM(S76:X76)*'MPS(calc_process_Option2)'!E$99*'MPS(calc_process_Option2)'!E$98)*44/28*'MPS(calc_process_Option2)'!E$104</f>
        <v>0</v>
      </c>
      <c r="AD76" s="99">
        <f>(Y76*'MPS(calc_process_Option2)'!E$101+'MPS(input_PJ_All_Opt2)'!Z76*'MPS(calc_process_Option2)'!E$102)*(44/12)</f>
        <v>0</v>
      </c>
      <c r="AE76" s="99">
        <f>AA76*'MPS(calc_process_Option2)'!E$103*(44/12)</f>
        <v>0</v>
      </c>
      <c r="AF76" s="99">
        <f t="shared" si="15"/>
        <v>0</v>
      </c>
    </row>
    <row r="77" spans="1:32" x14ac:dyDescent="0.2">
      <c r="A77" s="265"/>
      <c r="B77" s="56">
        <f t="shared" si="16"/>
        <v>2027</v>
      </c>
      <c r="C77" s="73"/>
      <c r="D77" s="73"/>
      <c r="E77" s="73"/>
      <c r="F77" s="73"/>
      <c r="G77" s="73"/>
      <c r="H77" s="73"/>
      <c r="I77" s="73"/>
      <c r="J77" s="73"/>
      <c r="K77" s="73"/>
      <c r="L77" s="73"/>
      <c r="M77" s="73"/>
      <c r="N77" s="73"/>
      <c r="O77" s="73"/>
      <c r="P77" s="73"/>
      <c r="Q77" s="73"/>
      <c r="R77" s="73"/>
      <c r="S77" s="98">
        <f t="shared" si="9"/>
        <v>0</v>
      </c>
      <c r="T77" s="98">
        <f t="shared" si="10"/>
        <v>0</v>
      </c>
      <c r="U77" s="98">
        <f t="shared" si="11"/>
        <v>0</v>
      </c>
      <c r="V77" s="98">
        <f t="shared" si="12"/>
        <v>0</v>
      </c>
      <c r="W77" s="98">
        <f t="shared" si="13"/>
        <v>0</v>
      </c>
      <c r="X77" s="98">
        <f t="shared" si="14"/>
        <v>0</v>
      </c>
      <c r="Y77" s="77"/>
      <c r="Z77" s="77"/>
      <c r="AA77" s="77"/>
      <c r="AB77" s="99">
        <f>SUM(S77,U77,W77)*'MPS(calc_process_Option2)'!E$94*(44/28)*'MPS(calc_process_Option2)'!E$104+SUM(T77,V77,X77)*'MPS(calc_process_Option2)'!E$95*(44/28)*'MPS(calc_process_Option2)'!E$104</f>
        <v>0</v>
      </c>
      <c r="AC77" s="99">
        <f>((SUM(S77:T77)*'MPS(calc_process_Option2)'!E$96+SUM(U77:V77)*'MPS(calc_process_Option2)'!E$97)*'MPS(calc_process_Option2)'!E$98+SUM(S77:X77)*'MPS(calc_process_Option2)'!E$99*'MPS(calc_process_Option2)'!E$98)*44/28*'MPS(calc_process_Option2)'!E$104</f>
        <v>0</v>
      </c>
      <c r="AD77" s="99">
        <f>(Y77*'MPS(calc_process_Option2)'!E$101+'MPS(input_PJ_All_Opt2)'!Z77*'MPS(calc_process_Option2)'!E$102)*(44/12)</f>
        <v>0</v>
      </c>
      <c r="AE77" s="99">
        <f>AA77*'MPS(calc_process_Option2)'!E$103*(44/12)</f>
        <v>0</v>
      </c>
      <c r="AF77" s="99">
        <f t="shared" si="15"/>
        <v>0</v>
      </c>
    </row>
    <row r="78" spans="1:32" x14ac:dyDescent="0.2">
      <c r="A78" s="265"/>
      <c r="B78" s="56">
        <f t="shared" si="16"/>
        <v>2028</v>
      </c>
      <c r="C78" s="73"/>
      <c r="D78" s="73"/>
      <c r="E78" s="73"/>
      <c r="F78" s="73"/>
      <c r="G78" s="73"/>
      <c r="H78" s="73"/>
      <c r="I78" s="73"/>
      <c r="J78" s="73"/>
      <c r="K78" s="73"/>
      <c r="L78" s="73"/>
      <c r="M78" s="73"/>
      <c r="N78" s="73"/>
      <c r="O78" s="73"/>
      <c r="P78" s="73"/>
      <c r="Q78" s="73"/>
      <c r="R78" s="73"/>
      <c r="S78" s="98">
        <f t="shared" si="9"/>
        <v>0</v>
      </c>
      <c r="T78" s="98">
        <f t="shared" si="10"/>
        <v>0</v>
      </c>
      <c r="U78" s="98">
        <f t="shared" si="11"/>
        <v>0</v>
      </c>
      <c r="V78" s="98">
        <f t="shared" si="12"/>
        <v>0</v>
      </c>
      <c r="W78" s="98">
        <f t="shared" si="13"/>
        <v>0</v>
      </c>
      <c r="X78" s="98">
        <f t="shared" si="14"/>
        <v>0</v>
      </c>
      <c r="Y78" s="77"/>
      <c r="Z78" s="77"/>
      <c r="AA78" s="77"/>
      <c r="AB78" s="99">
        <f>SUM(S78,U78,W78)*'MPS(calc_process_Option2)'!E$94*(44/28)*'MPS(calc_process_Option2)'!E$104+SUM(T78,V78,X78)*'MPS(calc_process_Option2)'!E$95*(44/28)*'MPS(calc_process_Option2)'!E$104</f>
        <v>0</v>
      </c>
      <c r="AC78" s="99">
        <f>((SUM(S78:T78)*'MPS(calc_process_Option2)'!E$96+SUM(U78:V78)*'MPS(calc_process_Option2)'!E$97)*'MPS(calc_process_Option2)'!E$98+SUM(S78:X78)*'MPS(calc_process_Option2)'!E$99*'MPS(calc_process_Option2)'!E$98)*44/28*'MPS(calc_process_Option2)'!E$104</f>
        <v>0</v>
      </c>
      <c r="AD78" s="99">
        <f>(Y78*'MPS(calc_process_Option2)'!E$101+'MPS(input_PJ_All_Opt2)'!Z78*'MPS(calc_process_Option2)'!E$102)*(44/12)</f>
        <v>0</v>
      </c>
      <c r="AE78" s="99">
        <f>AA78*'MPS(calc_process_Option2)'!E$103*(44/12)</f>
        <v>0</v>
      </c>
      <c r="AF78" s="99">
        <f t="shared" si="15"/>
        <v>0</v>
      </c>
    </row>
    <row r="79" spans="1:32" x14ac:dyDescent="0.2">
      <c r="A79" s="265"/>
      <c r="B79" s="56">
        <f t="shared" si="16"/>
        <v>2029</v>
      </c>
      <c r="C79" s="73"/>
      <c r="D79" s="73"/>
      <c r="E79" s="73"/>
      <c r="F79" s="73"/>
      <c r="G79" s="73"/>
      <c r="H79" s="73"/>
      <c r="I79" s="73"/>
      <c r="J79" s="73"/>
      <c r="K79" s="73"/>
      <c r="L79" s="73"/>
      <c r="M79" s="73"/>
      <c r="N79" s="73"/>
      <c r="O79" s="73"/>
      <c r="P79" s="73"/>
      <c r="Q79" s="73"/>
      <c r="R79" s="73"/>
      <c r="S79" s="98">
        <f t="shared" si="9"/>
        <v>0</v>
      </c>
      <c r="T79" s="98">
        <f t="shared" si="10"/>
        <v>0</v>
      </c>
      <c r="U79" s="98">
        <f t="shared" si="11"/>
        <v>0</v>
      </c>
      <c r="V79" s="98">
        <f t="shared" si="12"/>
        <v>0</v>
      </c>
      <c r="W79" s="98">
        <f t="shared" si="13"/>
        <v>0</v>
      </c>
      <c r="X79" s="98">
        <f t="shared" si="14"/>
        <v>0</v>
      </c>
      <c r="Y79" s="77"/>
      <c r="Z79" s="77"/>
      <c r="AA79" s="77"/>
      <c r="AB79" s="99">
        <f>SUM(S79,U79,W79)*'MPS(calc_process_Option2)'!E$94*(44/28)*'MPS(calc_process_Option2)'!E$104+SUM(T79,V79,X79)*'MPS(calc_process_Option2)'!E$95*(44/28)*'MPS(calc_process_Option2)'!E$104</f>
        <v>0</v>
      </c>
      <c r="AC79" s="99">
        <f>((SUM(S79:T79)*'MPS(calc_process_Option2)'!E$96+SUM(U79:V79)*'MPS(calc_process_Option2)'!E$97)*'MPS(calc_process_Option2)'!E$98+SUM(S79:X79)*'MPS(calc_process_Option2)'!E$99*'MPS(calc_process_Option2)'!E$98)*44/28*'MPS(calc_process_Option2)'!E$104</f>
        <v>0</v>
      </c>
      <c r="AD79" s="99">
        <f>(Y79*'MPS(calc_process_Option2)'!E$101+'MPS(input_PJ_All_Opt2)'!Z79*'MPS(calc_process_Option2)'!E$102)*(44/12)</f>
        <v>0</v>
      </c>
      <c r="AE79" s="99">
        <f>AA79*'MPS(calc_process_Option2)'!E$103*(44/12)</f>
        <v>0</v>
      </c>
      <c r="AF79" s="99">
        <f t="shared" si="15"/>
        <v>0</v>
      </c>
    </row>
    <row r="80" spans="1:32" x14ac:dyDescent="0.2">
      <c r="A80" s="265"/>
      <c r="B80" s="56">
        <f t="shared" si="16"/>
        <v>2030</v>
      </c>
      <c r="C80" s="73"/>
      <c r="D80" s="73"/>
      <c r="E80" s="73"/>
      <c r="F80" s="73"/>
      <c r="G80" s="73"/>
      <c r="H80" s="73"/>
      <c r="I80" s="73"/>
      <c r="J80" s="73"/>
      <c r="K80" s="73"/>
      <c r="L80" s="73"/>
      <c r="M80" s="73"/>
      <c r="N80" s="73"/>
      <c r="O80" s="73"/>
      <c r="P80" s="73"/>
      <c r="Q80" s="73"/>
      <c r="R80" s="73"/>
      <c r="S80" s="98">
        <f t="shared" si="9"/>
        <v>0</v>
      </c>
      <c r="T80" s="98">
        <f t="shared" si="10"/>
        <v>0</v>
      </c>
      <c r="U80" s="98">
        <f t="shared" si="11"/>
        <v>0</v>
      </c>
      <c r="V80" s="98">
        <f t="shared" si="12"/>
        <v>0</v>
      </c>
      <c r="W80" s="98">
        <f>G80*M80*G$61*(J$61*P$61+M$61*S$61)+H80*N80*H$61*(K$61*Q$61+N$61*T$61)+I80*O80*I$61*(L$61*R$61+O$61*U$61)</f>
        <v>0</v>
      </c>
      <c r="X80" s="98">
        <f>J80*P80*G$61*(J$61*P$61+M$61*S$61)+K80*Q80*H$61*(K$61*Q$61+N$61*T$61)+L80*R80*I$61*(L$61*R$61+O$61*U$61)</f>
        <v>0</v>
      </c>
      <c r="Y80" s="77"/>
      <c r="Z80" s="77"/>
      <c r="AA80" s="77"/>
      <c r="AB80" s="99">
        <f>SUM(S80,U80,W80)*'MPS(calc_process_Option2)'!E$94*(44/28)*'MPS(calc_process_Option2)'!E$104+SUM(T80,V80,X80)*'MPS(calc_process_Option2)'!E$95*(44/28)*'MPS(calc_process_Option2)'!E$104</f>
        <v>0</v>
      </c>
      <c r="AC80" s="99">
        <f>((SUM(S80:T80)*'MPS(calc_process_Option2)'!E$96+SUM(U80:V80)*'MPS(calc_process_Option2)'!E$97)*'MPS(calc_process_Option2)'!E$98+SUM(S80:X80)*'MPS(calc_process_Option2)'!E$99*'MPS(calc_process_Option2)'!E$98)*44/28*'MPS(calc_process_Option2)'!E$104</f>
        <v>0</v>
      </c>
      <c r="AD80" s="99">
        <f>(Y80*'MPS(calc_process_Option2)'!E$101+'MPS(input_PJ_All_Opt2)'!Z80*'MPS(calc_process_Option2)'!E$102)*(44/12)</f>
        <v>0</v>
      </c>
      <c r="AE80" s="99">
        <f>AA80*'MPS(calc_process_Option2)'!E$103*(44/12)</f>
        <v>0</v>
      </c>
      <c r="AF80" s="99">
        <f t="shared" si="15"/>
        <v>0</v>
      </c>
    </row>
    <row r="81" spans="1:32" x14ac:dyDescent="0.2">
      <c r="A81" s="61"/>
      <c r="B81" s="62" t="s">
        <v>57</v>
      </c>
      <c r="C81" s="81" t="s">
        <v>88</v>
      </c>
      <c r="D81" s="81" t="s">
        <v>88</v>
      </c>
      <c r="E81" s="81" t="s">
        <v>88</v>
      </c>
      <c r="F81" s="81" t="s">
        <v>88</v>
      </c>
      <c r="G81" s="81" t="s">
        <v>88</v>
      </c>
      <c r="H81" s="81" t="s">
        <v>88</v>
      </c>
      <c r="I81" s="81" t="s">
        <v>88</v>
      </c>
      <c r="J81" s="81" t="s">
        <v>88</v>
      </c>
      <c r="K81" s="81" t="s">
        <v>88</v>
      </c>
      <c r="L81" s="81" t="s">
        <v>88</v>
      </c>
      <c r="M81" s="81" t="s">
        <v>88</v>
      </c>
      <c r="N81" s="81" t="s">
        <v>88</v>
      </c>
      <c r="O81" s="81" t="s">
        <v>88</v>
      </c>
      <c r="P81" s="81" t="s">
        <v>88</v>
      </c>
      <c r="Q81" s="81" t="s">
        <v>88</v>
      </c>
      <c r="R81" s="81" t="s">
        <v>88</v>
      </c>
      <c r="S81" s="217" t="s">
        <v>88</v>
      </c>
      <c r="T81" s="217" t="s">
        <v>88</v>
      </c>
      <c r="U81" s="217" t="s">
        <v>88</v>
      </c>
      <c r="V81" s="217" t="s">
        <v>88</v>
      </c>
      <c r="W81" s="217" t="s">
        <v>88</v>
      </c>
      <c r="X81" s="217" t="s">
        <v>88</v>
      </c>
      <c r="Y81" s="217" t="s">
        <v>88</v>
      </c>
      <c r="Z81" s="217" t="s">
        <v>88</v>
      </c>
      <c r="AA81" s="217" t="s">
        <v>88</v>
      </c>
      <c r="AB81" s="99">
        <f>SUM(AB69:AB80)</f>
        <v>0</v>
      </c>
      <c r="AC81" s="99">
        <f>SUM(AC69:AC80)</f>
        <v>0</v>
      </c>
      <c r="AD81" s="99">
        <f>SUM(AD69:AD80)</f>
        <v>0</v>
      </c>
      <c r="AE81" s="99">
        <f>SUM(AE69:AE80)</f>
        <v>0</v>
      </c>
      <c r="AF81" s="99">
        <f>SUM(AF69:AF80)</f>
        <v>0</v>
      </c>
    </row>
    <row r="84" spans="1:32" x14ac:dyDescent="0.2">
      <c r="A84" s="79" t="s">
        <v>115</v>
      </c>
      <c r="D84" s="49"/>
      <c r="E84" s="49"/>
      <c r="F84" s="49"/>
      <c r="G84" s="49"/>
      <c r="H84" s="49"/>
      <c r="I84" s="49"/>
      <c r="J84" s="49"/>
      <c r="K84" s="49"/>
      <c r="L84" s="49"/>
      <c r="M84" s="49"/>
      <c r="N84" s="49"/>
    </row>
    <row r="85" spans="1:32" ht="16" x14ac:dyDescent="0.2">
      <c r="A85" s="256" t="s">
        <v>85</v>
      </c>
      <c r="B85" s="256"/>
      <c r="C85" s="54" t="s">
        <v>342</v>
      </c>
      <c r="D85" s="54" t="s">
        <v>312</v>
      </c>
      <c r="E85" s="53" t="s">
        <v>301</v>
      </c>
      <c r="F85" s="49"/>
      <c r="G85" s="49"/>
      <c r="H85" s="49"/>
      <c r="I85" s="49"/>
      <c r="J85" s="49"/>
      <c r="K85" s="49"/>
      <c r="L85" s="49"/>
      <c r="M85" s="49"/>
      <c r="N85" s="49"/>
    </row>
    <row r="86" spans="1:32" ht="84.5" x14ac:dyDescent="0.2">
      <c r="A86" s="256" t="s">
        <v>86</v>
      </c>
      <c r="B86" s="256"/>
      <c r="C86" s="54" t="s">
        <v>416</v>
      </c>
      <c r="D86" s="54" t="s">
        <v>315</v>
      </c>
      <c r="E86" s="53" t="s">
        <v>417</v>
      </c>
      <c r="F86" s="49"/>
      <c r="G86" s="49"/>
      <c r="H86" s="49"/>
      <c r="I86" s="49"/>
      <c r="J86" s="49"/>
      <c r="K86" s="49"/>
      <c r="L86" s="49"/>
      <c r="M86" s="49"/>
      <c r="N86" s="49"/>
    </row>
    <row r="87" spans="1:32" ht="16" x14ac:dyDescent="0.2">
      <c r="A87" s="256" t="s">
        <v>87</v>
      </c>
      <c r="B87" s="256"/>
      <c r="C87" s="52" t="s">
        <v>129</v>
      </c>
      <c r="D87" s="52" t="s">
        <v>303</v>
      </c>
      <c r="E87" s="52" t="s">
        <v>303</v>
      </c>
      <c r="F87" s="49"/>
      <c r="G87" s="49"/>
      <c r="H87" s="49"/>
      <c r="I87" s="49"/>
      <c r="J87" s="49"/>
      <c r="K87" s="49"/>
      <c r="L87" s="49"/>
      <c r="M87" s="49"/>
      <c r="N87" s="49"/>
    </row>
    <row r="88" spans="1:32" x14ac:dyDescent="0.2">
      <c r="A88" s="257" t="s">
        <v>89</v>
      </c>
      <c r="B88" s="56">
        <f>'MPS(input_RL_Opt2)'!$B$8+1</f>
        <v>2019</v>
      </c>
      <c r="C88" s="104">
        <f>'MPS(input_PJ_Opt2)'!AE21</f>
        <v>0</v>
      </c>
      <c r="D88" s="104">
        <f>'MPS(input_PJ_DP_Opt2)'!AG21</f>
        <v>0</v>
      </c>
      <c r="E88" s="104">
        <f t="shared" ref="E88:E99" si="17">C88*(44/12)+M16+R41+AF69+D88</f>
        <v>0</v>
      </c>
      <c r="F88" s="49"/>
      <c r="G88" s="49"/>
      <c r="H88" s="49"/>
      <c r="I88" s="49"/>
      <c r="J88" s="49"/>
      <c r="K88" s="49"/>
      <c r="L88" s="49"/>
      <c r="M88" s="49"/>
      <c r="N88" s="49"/>
    </row>
    <row r="89" spans="1:32" x14ac:dyDescent="0.2">
      <c r="A89" s="258"/>
      <c r="B89" s="56">
        <f>B88+1</f>
        <v>2020</v>
      </c>
      <c r="C89" s="104">
        <f>'MPS(input_PJ_Opt2)'!AE37</f>
        <v>0</v>
      </c>
      <c r="D89" s="104">
        <f>'MPS(input_PJ_DP_Opt2)'!AG37</f>
        <v>0</v>
      </c>
      <c r="E89" s="104">
        <f t="shared" si="17"/>
        <v>0</v>
      </c>
      <c r="F89" s="49"/>
      <c r="G89" s="49"/>
      <c r="H89" s="49"/>
      <c r="I89" s="49"/>
      <c r="J89" s="49"/>
      <c r="K89" s="49"/>
      <c r="L89" s="49"/>
      <c r="M89" s="49"/>
      <c r="N89" s="49"/>
    </row>
    <row r="90" spans="1:32" x14ac:dyDescent="0.2">
      <c r="A90" s="258"/>
      <c r="B90" s="56">
        <f t="shared" ref="B90:B99" si="18">B89+1</f>
        <v>2021</v>
      </c>
      <c r="C90" s="104">
        <f>'MPS(input_PJ_Opt2)'!AE53</f>
        <v>0</v>
      </c>
      <c r="D90" s="104">
        <f>'MPS(input_PJ_DP_Opt2)'!AG53</f>
        <v>0</v>
      </c>
      <c r="E90" s="104">
        <f t="shared" si="17"/>
        <v>0</v>
      </c>
      <c r="F90" s="49"/>
      <c r="G90" s="49"/>
      <c r="H90" s="49"/>
      <c r="I90" s="49"/>
      <c r="J90" s="49"/>
      <c r="K90" s="49"/>
      <c r="L90" s="49"/>
      <c r="M90" s="49"/>
      <c r="N90" s="49"/>
    </row>
    <row r="91" spans="1:32" x14ac:dyDescent="0.2">
      <c r="A91" s="258"/>
      <c r="B91" s="56">
        <f t="shared" si="18"/>
        <v>2022</v>
      </c>
      <c r="C91" s="104">
        <f>'MPS(input_PJ_Opt2)'!AE69</f>
        <v>0</v>
      </c>
      <c r="D91" s="104">
        <f>'MPS(input_PJ_DP_Opt2)'!AG69</f>
        <v>0</v>
      </c>
      <c r="E91" s="104">
        <f t="shared" si="17"/>
        <v>0</v>
      </c>
      <c r="F91" s="49"/>
      <c r="G91" s="49"/>
      <c r="H91" s="49"/>
      <c r="I91" s="49"/>
      <c r="J91" s="49"/>
      <c r="K91" s="49"/>
      <c r="L91" s="49"/>
      <c r="M91" s="49"/>
      <c r="N91" s="49"/>
    </row>
    <row r="92" spans="1:32" x14ac:dyDescent="0.2">
      <c r="A92" s="258"/>
      <c r="B92" s="56">
        <f t="shared" si="18"/>
        <v>2023</v>
      </c>
      <c r="C92" s="104">
        <f>'MPS(input_PJ_Opt2)'!AE85</f>
        <v>0</v>
      </c>
      <c r="D92" s="104">
        <f>'MPS(input_PJ_DP_Opt2)'!AG85</f>
        <v>0</v>
      </c>
      <c r="E92" s="104">
        <f t="shared" si="17"/>
        <v>0</v>
      </c>
      <c r="F92" s="49"/>
      <c r="G92" s="49"/>
      <c r="H92" s="49"/>
      <c r="I92" s="49"/>
      <c r="J92" s="49"/>
      <c r="K92" s="49"/>
      <c r="L92" s="49"/>
      <c r="M92" s="49"/>
      <c r="N92" s="49"/>
    </row>
    <row r="93" spans="1:32" x14ac:dyDescent="0.2">
      <c r="A93" s="258"/>
      <c r="B93" s="56">
        <f t="shared" si="18"/>
        <v>2024</v>
      </c>
      <c r="C93" s="104">
        <f>'MPS(input_PJ_Opt2)'!AE101</f>
        <v>0</v>
      </c>
      <c r="D93" s="104">
        <f>'MPS(input_PJ_DP_Opt2)'!AG101</f>
        <v>0</v>
      </c>
      <c r="E93" s="104">
        <f t="shared" si="17"/>
        <v>0</v>
      </c>
      <c r="F93" s="49"/>
      <c r="G93" s="49"/>
      <c r="H93" s="49"/>
      <c r="I93" s="49"/>
      <c r="J93" s="49"/>
      <c r="K93" s="49"/>
      <c r="L93" s="49"/>
      <c r="M93" s="49"/>
      <c r="N93" s="49"/>
    </row>
    <row r="94" spans="1:32" x14ac:dyDescent="0.2">
      <c r="A94" s="258"/>
      <c r="B94" s="56">
        <f t="shared" si="18"/>
        <v>2025</v>
      </c>
      <c r="C94" s="104">
        <f>'MPS(input_PJ_Opt2)'!AE117</f>
        <v>0</v>
      </c>
      <c r="D94" s="104">
        <f>'MPS(input_PJ_DP_Opt2)'!AG117</f>
        <v>0</v>
      </c>
      <c r="E94" s="104">
        <f t="shared" si="17"/>
        <v>0</v>
      </c>
      <c r="F94" s="49"/>
      <c r="G94" s="49"/>
      <c r="H94" s="49"/>
      <c r="I94" s="49"/>
      <c r="J94" s="49"/>
      <c r="K94" s="49"/>
      <c r="L94" s="49"/>
      <c r="M94" s="49"/>
      <c r="N94" s="49"/>
    </row>
    <row r="95" spans="1:32" x14ac:dyDescent="0.2">
      <c r="A95" s="258"/>
      <c r="B95" s="56">
        <f t="shared" si="18"/>
        <v>2026</v>
      </c>
      <c r="C95" s="104">
        <f>'MPS(input_PJ_Opt2)'!AE133</f>
        <v>0</v>
      </c>
      <c r="D95" s="104">
        <f>'MPS(input_PJ_DP_Opt2)'!AG133</f>
        <v>0</v>
      </c>
      <c r="E95" s="104">
        <f t="shared" si="17"/>
        <v>0</v>
      </c>
      <c r="F95" s="49"/>
      <c r="G95" s="49"/>
      <c r="H95" s="49"/>
      <c r="I95" s="49"/>
      <c r="J95" s="49"/>
      <c r="K95" s="49"/>
      <c r="L95" s="49"/>
      <c r="M95" s="49"/>
      <c r="N95" s="49"/>
    </row>
    <row r="96" spans="1:32" x14ac:dyDescent="0.2">
      <c r="A96" s="258"/>
      <c r="B96" s="56">
        <f t="shared" si="18"/>
        <v>2027</v>
      </c>
      <c r="C96" s="104">
        <f>'MPS(input_PJ_Opt2)'!AE149</f>
        <v>0</v>
      </c>
      <c r="D96" s="104">
        <f>'MPS(input_PJ_DP_Opt2)'!AG149</f>
        <v>0</v>
      </c>
      <c r="E96" s="104">
        <f t="shared" si="17"/>
        <v>0</v>
      </c>
      <c r="F96" s="49"/>
      <c r="G96" s="49"/>
      <c r="H96" s="49"/>
      <c r="I96" s="49"/>
      <c r="J96" s="49"/>
      <c r="K96" s="49"/>
      <c r="L96" s="49"/>
      <c r="M96" s="49"/>
      <c r="N96" s="49"/>
    </row>
    <row r="97" spans="1:14" x14ac:dyDescent="0.2">
      <c r="A97" s="258"/>
      <c r="B97" s="56">
        <f t="shared" si="18"/>
        <v>2028</v>
      </c>
      <c r="C97" s="104">
        <f>'MPS(input_PJ_Opt2)'!AE165</f>
        <v>0</v>
      </c>
      <c r="D97" s="104">
        <f>'MPS(input_PJ_DP_Opt2)'!AG165</f>
        <v>0</v>
      </c>
      <c r="E97" s="104">
        <f t="shared" si="17"/>
        <v>0</v>
      </c>
      <c r="F97" s="49"/>
      <c r="G97" s="49"/>
      <c r="H97" s="49"/>
      <c r="I97" s="49"/>
      <c r="J97" s="49"/>
      <c r="K97" s="49"/>
      <c r="L97" s="49"/>
      <c r="M97" s="49"/>
      <c r="N97" s="49"/>
    </row>
    <row r="98" spans="1:14" x14ac:dyDescent="0.2">
      <c r="A98" s="258"/>
      <c r="B98" s="56">
        <f t="shared" si="18"/>
        <v>2029</v>
      </c>
      <c r="C98" s="104">
        <f>'MPS(input_PJ_Opt2)'!AE181</f>
        <v>0</v>
      </c>
      <c r="D98" s="104">
        <f>'MPS(input_PJ_DP_Opt2)'!AG181</f>
        <v>0</v>
      </c>
      <c r="E98" s="104">
        <f t="shared" si="17"/>
        <v>0</v>
      </c>
      <c r="F98" s="49"/>
      <c r="G98" s="49"/>
      <c r="H98" s="49"/>
      <c r="I98" s="49"/>
      <c r="J98" s="49"/>
      <c r="K98" s="49"/>
      <c r="L98" s="49"/>
      <c r="M98" s="49"/>
      <c r="N98" s="49"/>
    </row>
    <row r="99" spans="1:14" x14ac:dyDescent="0.2">
      <c r="A99" s="259"/>
      <c r="B99" s="56">
        <f t="shared" si="18"/>
        <v>2030</v>
      </c>
      <c r="C99" s="104">
        <f>'MPS(input_PJ_Opt2)'!AE197</f>
        <v>0</v>
      </c>
      <c r="D99" s="104">
        <f>'MPS(input_PJ_DP_Opt2)'!AG197</f>
        <v>0</v>
      </c>
      <c r="E99" s="104">
        <f t="shared" si="17"/>
        <v>0</v>
      </c>
      <c r="F99" s="49"/>
      <c r="G99" s="49"/>
      <c r="H99" s="49"/>
      <c r="I99" s="49"/>
      <c r="J99" s="49"/>
      <c r="K99" s="49"/>
      <c r="L99" s="49"/>
      <c r="M99" s="49"/>
      <c r="N99" s="49"/>
    </row>
    <row r="100" spans="1:14" x14ac:dyDescent="0.2">
      <c r="A100" s="61"/>
      <c r="B100" s="62" t="s">
        <v>57</v>
      </c>
      <c r="C100" s="104">
        <f>SUM(C88:C98)</f>
        <v>0</v>
      </c>
      <c r="D100" s="104">
        <f>SUM(D88:D98)</f>
        <v>0</v>
      </c>
      <c r="E100" s="104">
        <f>SUM(E88:E98)</f>
        <v>0</v>
      </c>
      <c r="F100" s="49"/>
      <c r="G100" s="49"/>
      <c r="H100" s="49"/>
      <c r="I100" s="49"/>
      <c r="J100" s="49"/>
      <c r="K100" s="49"/>
      <c r="L100" s="49"/>
      <c r="M100" s="49"/>
      <c r="N100" s="49"/>
    </row>
  </sheetData>
  <sheetProtection algorithmName="SHA-512" hashValue="B3LY0+qYajzSBkXvNHmCpursTcheukYCS4Ca1U99ZMnOVjDbLMBMhTFYYz4qAe5/w651kQn8NvlqsE6mEPh1Jg==" saltValue="0zFWRUw4Sh1j6msy5uRvWQ==" spinCount="100000" sheet="1" objects="1" scenarios="1" formatCells="0" formatRows="0"/>
  <mergeCells count="145">
    <mergeCell ref="R47:S47"/>
    <mergeCell ref="R38:S38"/>
    <mergeCell ref="R32:S32"/>
    <mergeCell ref="R33:S33"/>
    <mergeCell ref="R34:S37"/>
    <mergeCell ref="R39:S39"/>
    <mergeCell ref="R40:S40"/>
    <mergeCell ref="R41:S41"/>
    <mergeCell ref="R42:S42"/>
    <mergeCell ref="R43:S43"/>
    <mergeCell ref="A4:B4"/>
    <mergeCell ref="C4:G4"/>
    <mergeCell ref="H4:L4"/>
    <mergeCell ref="M12:N12"/>
    <mergeCell ref="M13:N13"/>
    <mergeCell ref="M14:N14"/>
    <mergeCell ref="M15:N15"/>
    <mergeCell ref="M16:N16"/>
    <mergeCell ref="M17:N17"/>
    <mergeCell ref="A7:B7"/>
    <mergeCell ref="A8:B8"/>
    <mergeCell ref="A12:B12"/>
    <mergeCell ref="C12:G12"/>
    <mergeCell ref="H12:L12"/>
    <mergeCell ref="A13:B13"/>
    <mergeCell ref="C13:G13"/>
    <mergeCell ref="H13:L13"/>
    <mergeCell ref="A5:B5"/>
    <mergeCell ref="C5:G5"/>
    <mergeCell ref="H5:L5"/>
    <mergeCell ref="A6:B6"/>
    <mergeCell ref="C6:G6"/>
    <mergeCell ref="H6:L6"/>
    <mergeCell ref="A33:B33"/>
    <mergeCell ref="C34:G34"/>
    <mergeCell ref="H34:L34"/>
    <mergeCell ref="M34:M37"/>
    <mergeCell ref="N34:N37"/>
    <mergeCell ref="O34:O37"/>
    <mergeCell ref="A14:B14"/>
    <mergeCell ref="C14:G14"/>
    <mergeCell ref="H14:L14"/>
    <mergeCell ref="A15:B15"/>
    <mergeCell ref="A16:A27"/>
    <mergeCell ref="A32:B32"/>
    <mergeCell ref="M18:N18"/>
    <mergeCell ref="M19:N19"/>
    <mergeCell ref="M20:N20"/>
    <mergeCell ref="M21:N21"/>
    <mergeCell ref="M22:N22"/>
    <mergeCell ref="M23:N23"/>
    <mergeCell ref="M24:N24"/>
    <mergeCell ref="M25:N25"/>
    <mergeCell ref="M26:N26"/>
    <mergeCell ref="M27:N27"/>
    <mergeCell ref="M28:N28"/>
    <mergeCell ref="A38:B38"/>
    <mergeCell ref="C38:G38"/>
    <mergeCell ref="H38:L38"/>
    <mergeCell ref="M38:Q38"/>
    <mergeCell ref="A39:B39"/>
    <mergeCell ref="C39:G39"/>
    <mergeCell ref="H39:L39"/>
    <mergeCell ref="M39:Q39"/>
    <mergeCell ref="P34:P37"/>
    <mergeCell ref="Q34:Q37"/>
    <mergeCell ref="C35:G35"/>
    <mergeCell ref="C36:G36"/>
    <mergeCell ref="H36:L36"/>
    <mergeCell ref="A34:B37"/>
    <mergeCell ref="A60:B60"/>
    <mergeCell ref="A61:B61"/>
    <mergeCell ref="A40:B40"/>
    <mergeCell ref="C40:G40"/>
    <mergeCell ref="H40:L40"/>
    <mergeCell ref="M40:Q40"/>
    <mergeCell ref="A41:A52"/>
    <mergeCell ref="A57:B57"/>
    <mergeCell ref="C57:D57"/>
    <mergeCell ref="E57:F57"/>
    <mergeCell ref="G57:I57"/>
    <mergeCell ref="J57:L57"/>
    <mergeCell ref="M57:O57"/>
    <mergeCell ref="P57:R57"/>
    <mergeCell ref="R48:S48"/>
    <mergeCell ref="R49:S49"/>
    <mergeCell ref="R50:S50"/>
    <mergeCell ref="R51:S51"/>
    <mergeCell ref="R52:S52"/>
    <mergeCell ref="R53:S53"/>
    <mergeCell ref="S57:U57"/>
    <mergeCell ref="R44:S44"/>
    <mergeCell ref="R45:S45"/>
    <mergeCell ref="R46:S46"/>
    <mergeCell ref="S58:U58"/>
    <mergeCell ref="A59:B59"/>
    <mergeCell ref="C59:D59"/>
    <mergeCell ref="E59:F59"/>
    <mergeCell ref="G59:I59"/>
    <mergeCell ref="J59:L59"/>
    <mergeCell ref="M59:O59"/>
    <mergeCell ref="P59:R59"/>
    <mergeCell ref="S59:U59"/>
    <mergeCell ref="A58:B58"/>
    <mergeCell ref="C58:D58"/>
    <mergeCell ref="E58:F58"/>
    <mergeCell ref="G58:I58"/>
    <mergeCell ref="J58:L58"/>
    <mergeCell ref="M58:O58"/>
    <mergeCell ref="P58:R58"/>
    <mergeCell ref="W64:X64"/>
    <mergeCell ref="A65:B65"/>
    <mergeCell ref="C65:D65"/>
    <mergeCell ref="E65:F65"/>
    <mergeCell ref="G65:L65"/>
    <mergeCell ref="M65:R65"/>
    <mergeCell ref="S65:T65"/>
    <mergeCell ref="U65:V65"/>
    <mergeCell ref="W65:X65"/>
    <mergeCell ref="A64:B64"/>
    <mergeCell ref="C64:D64"/>
    <mergeCell ref="E64:F64"/>
    <mergeCell ref="G64:L64"/>
    <mergeCell ref="M64:R64"/>
    <mergeCell ref="S64:T64"/>
    <mergeCell ref="U64:V64"/>
    <mergeCell ref="A66:B66"/>
    <mergeCell ref="C66:D66"/>
    <mergeCell ref="E66:F66"/>
    <mergeCell ref="G66:L66"/>
    <mergeCell ref="M66:R66"/>
    <mergeCell ref="S66:T66"/>
    <mergeCell ref="U66:V66"/>
    <mergeCell ref="W66:X66"/>
    <mergeCell ref="A85:B85"/>
    <mergeCell ref="A88:A99"/>
    <mergeCell ref="A86:B86"/>
    <mergeCell ref="A87:B87"/>
    <mergeCell ref="A69:A80"/>
    <mergeCell ref="A67:B67"/>
    <mergeCell ref="G67:I67"/>
    <mergeCell ref="J67:L67"/>
    <mergeCell ref="M67:O67"/>
    <mergeCell ref="P67:R67"/>
    <mergeCell ref="A68:B68"/>
  </mergeCells>
  <phoneticPr fontId="9"/>
  <dataValidations count="1">
    <dataValidation type="list" allowBlank="1" showInputMessage="1" showErrorMessage="1" prompt="select fuel type" sqref="C33:G33" xr:uid="{D87507DE-ADB8-4E33-913D-4585806B3FCE}">
      <formula1>$C$7:$G$7</formula1>
    </dataValidation>
  </dataValidations>
  <pageMargins left="0.7" right="0.7" top="0.75" bottom="0.75" header="0.3" footer="0.3"/>
  <pageSetup scale="24" orientation="portrait" r:id="rId1"/>
  <rowBreaks count="2" manualBreakCount="2">
    <brk id="55" max="16383" man="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63757-65B1-4764-BD07-B7B871FC1351}">
  <sheetPr>
    <tabColor theme="3" tint="0.59999389629810485"/>
  </sheetPr>
  <dimension ref="A1:H110"/>
  <sheetViews>
    <sheetView view="pageBreakPreview" zoomScale="70" zoomScaleNormal="85" zoomScaleSheetLayoutView="70" workbookViewId="0"/>
  </sheetViews>
  <sheetFormatPr defaultColWidth="9" defaultRowHeight="14" x14ac:dyDescent="0.2"/>
  <cols>
    <col min="1" max="3" width="3.6328125" style="11" customWidth="1"/>
    <col min="4" max="4" width="53.453125" style="11" customWidth="1"/>
    <col min="5" max="5" width="26.08984375" style="11" bestFit="1" customWidth="1"/>
    <col min="6" max="6" width="14.90625" style="11" bestFit="1" customWidth="1"/>
    <col min="7" max="7" width="14.6328125" style="11" customWidth="1"/>
    <col min="8" max="8" width="11" style="105" customWidth="1"/>
    <col min="9" max="16384" width="9" style="11"/>
  </cols>
  <sheetData>
    <row r="1" spans="1:8" x14ac:dyDescent="0.2">
      <c r="H1" s="4" t="str">
        <f>'MPS(input_Option1)'!K1</f>
        <v>Monitoring Spreadsheet: JCM_KH_AM004_ver01.0</v>
      </c>
    </row>
    <row r="2" spans="1:8" ht="18" customHeight="1" x14ac:dyDescent="0.2">
      <c r="H2" s="4" t="str">
        <f>'MPS(input_Option1)'!K2</f>
        <v>Reference Number:</v>
      </c>
    </row>
    <row r="3" spans="1:8" ht="15.5" x14ac:dyDescent="0.2">
      <c r="A3" s="304" t="s">
        <v>439</v>
      </c>
      <c r="B3" s="304"/>
      <c r="C3" s="304"/>
      <c r="D3" s="304"/>
      <c r="E3" s="304"/>
      <c r="F3" s="304"/>
      <c r="G3" s="304"/>
      <c r="H3" s="304"/>
    </row>
    <row r="4" spans="1:8" ht="11.25" customHeight="1" x14ac:dyDescent="0.2"/>
    <row r="5" spans="1:8" ht="18.75" customHeight="1" thickBot="1" x14ac:dyDescent="0.25">
      <c r="A5" s="106" t="s">
        <v>30</v>
      </c>
      <c r="B5" s="107"/>
      <c r="C5" s="107"/>
      <c r="D5" s="108"/>
      <c r="E5" s="109" t="s">
        <v>31</v>
      </c>
      <c r="F5" s="110" t="s">
        <v>0</v>
      </c>
      <c r="G5" s="109" t="s">
        <v>1</v>
      </c>
      <c r="H5" s="111" t="s">
        <v>2</v>
      </c>
    </row>
    <row r="6" spans="1:8" ht="18.75" customHeight="1" thickBot="1" x14ac:dyDescent="0.25">
      <c r="A6" s="148"/>
      <c r="B6" s="113" t="s">
        <v>385</v>
      </c>
      <c r="C6" s="113"/>
      <c r="D6" s="113"/>
      <c r="E6" s="114"/>
      <c r="F6" s="115">
        <f>SUM(F8:F19)</f>
        <v>0</v>
      </c>
      <c r="G6" s="116" t="s">
        <v>377</v>
      </c>
      <c r="H6" s="117" t="s">
        <v>386</v>
      </c>
    </row>
    <row r="7" spans="1:8" ht="18.75" customHeight="1" x14ac:dyDescent="0.2">
      <c r="A7" s="133"/>
      <c r="B7" s="119"/>
      <c r="C7" s="120" t="s">
        <v>387</v>
      </c>
      <c r="D7" s="121"/>
      <c r="E7" s="122"/>
      <c r="F7" s="219"/>
      <c r="G7" s="124"/>
      <c r="H7" s="125"/>
    </row>
    <row r="8" spans="1:8" ht="18.75" customHeight="1" x14ac:dyDescent="0.2">
      <c r="A8" s="133"/>
      <c r="B8" s="126"/>
      <c r="C8" s="126"/>
      <c r="D8" s="127">
        <f>'MPS(input_RL_Opt2)'!$B$8+1</f>
        <v>2019</v>
      </c>
      <c r="E8" s="128"/>
      <c r="F8" s="129">
        <f>(F23-(F38+F51+F64+F77))*(1-F$90*0.01)</f>
        <v>0</v>
      </c>
      <c r="G8" s="130" t="s">
        <v>377</v>
      </c>
      <c r="H8" s="117" t="s">
        <v>388</v>
      </c>
    </row>
    <row r="9" spans="1:8" ht="18.75" customHeight="1" x14ac:dyDescent="0.2">
      <c r="A9" s="133"/>
      <c r="B9" s="126"/>
      <c r="C9" s="126"/>
      <c r="D9" s="127">
        <f>D8+1</f>
        <v>2020</v>
      </c>
      <c r="E9" s="128"/>
      <c r="F9" s="129">
        <f>(F24-(F39+F52+F65+F78))*(1-F$90*0.01)</f>
        <v>0</v>
      </c>
      <c r="G9" s="130" t="s">
        <v>377</v>
      </c>
      <c r="H9" s="117" t="s">
        <v>388</v>
      </c>
    </row>
    <row r="10" spans="1:8" ht="18.75" customHeight="1" x14ac:dyDescent="0.2">
      <c r="A10" s="133"/>
      <c r="B10" s="126"/>
      <c r="C10" s="126"/>
      <c r="D10" s="127">
        <f t="shared" ref="D10:D19" si="0">D9+1</f>
        <v>2021</v>
      </c>
      <c r="E10" s="128"/>
      <c r="F10" s="129">
        <f t="shared" ref="F10:F19" si="1">(F25-(F40+F53+F66+F79))*(1-F$90*0.01)</f>
        <v>0</v>
      </c>
      <c r="G10" s="130" t="s">
        <v>377</v>
      </c>
      <c r="H10" s="117" t="s">
        <v>388</v>
      </c>
    </row>
    <row r="11" spans="1:8" ht="18.75" customHeight="1" x14ac:dyDescent="0.2">
      <c r="A11" s="133"/>
      <c r="B11" s="126"/>
      <c r="C11" s="126"/>
      <c r="D11" s="127">
        <f t="shared" si="0"/>
        <v>2022</v>
      </c>
      <c r="E11" s="128"/>
      <c r="F11" s="129">
        <f t="shared" si="1"/>
        <v>0</v>
      </c>
      <c r="G11" s="130" t="s">
        <v>377</v>
      </c>
      <c r="H11" s="117" t="s">
        <v>388</v>
      </c>
    </row>
    <row r="12" spans="1:8" ht="18.75" customHeight="1" x14ac:dyDescent="0.2">
      <c r="A12" s="133"/>
      <c r="B12" s="126"/>
      <c r="C12" s="126"/>
      <c r="D12" s="127">
        <f t="shared" si="0"/>
        <v>2023</v>
      </c>
      <c r="E12" s="128"/>
      <c r="F12" s="129">
        <f t="shared" si="1"/>
        <v>0</v>
      </c>
      <c r="G12" s="130" t="s">
        <v>377</v>
      </c>
      <c r="H12" s="117" t="s">
        <v>388</v>
      </c>
    </row>
    <row r="13" spans="1:8" ht="18.75" customHeight="1" x14ac:dyDescent="0.2">
      <c r="A13" s="133"/>
      <c r="B13" s="126"/>
      <c r="C13" s="126"/>
      <c r="D13" s="127">
        <f t="shared" si="0"/>
        <v>2024</v>
      </c>
      <c r="E13" s="128"/>
      <c r="F13" s="129">
        <f t="shared" si="1"/>
        <v>0</v>
      </c>
      <c r="G13" s="130" t="s">
        <v>377</v>
      </c>
      <c r="H13" s="117" t="s">
        <v>388</v>
      </c>
    </row>
    <row r="14" spans="1:8" ht="18.75" customHeight="1" x14ac:dyDescent="0.2">
      <c r="A14" s="133"/>
      <c r="B14" s="126"/>
      <c r="C14" s="126"/>
      <c r="D14" s="127">
        <f t="shared" si="0"/>
        <v>2025</v>
      </c>
      <c r="E14" s="128"/>
      <c r="F14" s="129">
        <f t="shared" si="1"/>
        <v>0</v>
      </c>
      <c r="G14" s="130" t="s">
        <v>377</v>
      </c>
      <c r="H14" s="117" t="s">
        <v>388</v>
      </c>
    </row>
    <row r="15" spans="1:8" ht="18.75" customHeight="1" x14ac:dyDescent="0.2">
      <c r="A15" s="133"/>
      <c r="B15" s="126"/>
      <c r="C15" s="126"/>
      <c r="D15" s="127">
        <f t="shared" si="0"/>
        <v>2026</v>
      </c>
      <c r="E15" s="128"/>
      <c r="F15" s="129">
        <f t="shared" si="1"/>
        <v>0</v>
      </c>
      <c r="G15" s="130" t="s">
        <v>377</v>
      </c>
      <c r="H15" s="117" t="s">
        <v>388</v>
      </c>
    </row>
    <row r="16" spans="1:8" ht="18.75" customHeight="1" x14ac:dyDescent="0.2">
      <c r="A16" s="133"/>
      <c r="B16" s="126"/>
      <c r="C16" s="126"/>
      <c r="D16" s="127">
        <f t="shared" si="0"/>
        <v>2027</v>
      </c>
      <c r="E16" s="128"/>
      <c r="F16" s="129">
        <f t="shared" si="1"/>
        <v>0</v>
      </c>
      <c r="G16" s="130" t="s">
        <v>377</v>
      </c>
      <c r="H16" s="117" t="s">
        <v>388</v>
      </c>
    </row>
    <row r="17" spans="1:8" ht="18.75" customHeight="1" x14ac:dyDescent="0.2">
      <c r="A17" s="133"/>
      <c r="B17" s="126"/>
      <c r="C17" s="126"/>
      <c r="D17" s="127">
        <f t="shared" si="0"/>
        <v>2028</v>
      </c>
      <c r="E17" s="128"/>
      <c r="F17" s="129">
        <f t="shared" si="1"/>
        <v>0</v>
      </c>
      <c r="G17" s="130" t="s">
        <v>377</v>
      </c>
      <c r="H17" s="117" t="s">
        <v>388</v>
      </c>
    </row>
    <row r="18" spans="1:8" ht="18.75" customHeight="1" x14ac:dyDescent="0.2">
      <c r="A18" s="133"/>
      <c r="B18" s="126"/>
      <c r="C18" s="126"/>
      <c r="D18" s="127">
        <f t="shared" si="0"/>
        <v>2029</v>
      </c>
      <c r="E18" s="128"/>
      <c r="F18" s="129">
        <f t="shared" si="1"/>
        <v>0</v>
      </c>
      <c r="G18" s="130" t="s">
        <v>377</v>
      </c>
      <c r="H18" s="117" t="s">
        <v>388</v>
      </c>
    </row>
    <row r="19" spans="1:8" ht="18.75" customHeight="1" x14ac:dyDescent="0.2">
      <c r="A19" s="133"/>
      <c r="B19" s="126"/>
      <c r="C19" s="126"/>
      <c r="D19" s="127">
        <f t="shared" si="0"/>
        <v>2030</v>
      </c>
      <c r="E19" s="128"/>
      <c r="F19" s="129">
        <f t="shared" si="1"/>
        <v>0</v>
      </c>
      <c r="G19" s="130" t="s">
        <v>377</v>
      </c>
      <c r="H19" s="117" t="s">
        <v>388</v>
      </c>
    </row>
    <row r="20" spans="1:8" ht="18.75" customHeight="1" thickBot="1" x14ac:dyDescent="0.25">
      <c r="A20" s="106" t="s">
        <v>120</v>
      </c>
      <c r="B20" s="108"/>
      <c r="C20" s="107"/>
      <c r="D20" s="109"/>
      <c r="E20" s="109"/>
      <c r="F20" s="218"/>
      <c r="G20" s="108"/>
      <c r="H20" s="111"/>
    </row>
    <row r="21" spans="1:8" ht="18.75" customHeight="1" thickBot="1" x14ac:dyDescent="0.25">
      <c r="A21" s="133"/>
      <c r="B21" s="132" t="s">
        <v>383</v>
      </c>
      <c r="C21" s="132"/>
      <c r="D21" s="132"/>
      <c r="E21" s="114"/>
      <c r="F21" s="115">
        <f>SUM(F23:F34)</f>
        <v>0</v>
      </c>
      <c r="G21" s="116" t="s">
        <v>377</v>
      </c>
      <c r="H21" s="117" t="s">
        <v>384</v>
      </c>
    </row>
    <row r="22" spans="1:8" ht="18.75" customHeight="1" x14ac:dyDescent="0.2">
      <c r="A22" s="133"/>
      <c r="B22" s="119"/>
      <c r="C22" s="120" t="s">
        <v>299</v>
      </c>
      <c r="D22" s="121"/>
      <c r="E22" s="122"/>
      <c r="F22" s="219"/>
      <c r="G22" s="124"/>
      <c r="H22" s="125"/>
    </row>
    <row r="23" spans="1:8" ht="18.75" customHeight="1" x14ac:dyDescent="0.2">
      <c r="A23" s="133"/>
      <c r="B23" s="126"/>
      <c r="C23" s="126"/>
      <c r="D23" s="127">
        <f>D8</f>
        <v>2019</v>
      </c>
      <c r="E23" s="128" t="s">
        <v>142</v>
      </c>
      <c r="F23" s="129">
        <f>'MPS(input_RL_Opt2)'!AF46</f>
        <v>0</v>
      </c>
      <c r="G23" s="130" t="s">
        <v>377</v>
      </c>
      <c r="H23" s="117" t="s">
        <v>418</v>
      </c>
    </row>
    <row r="24" spans="1:8" ht="18.75" customHeight="1" x14ac:dyDescent="0.2">
      <c r="A24" s="133"/>
      <c r="B24" s="126"/>
      <c r="C24" s="126"/>
      <c r="D24" s="127">
        <f t="shared" ref="D24:D34" si="2">D9</f>
        <v>2020</v>
      </c>
      <c r="E24" s="128" t="s">
        <v>142</v>
      </c>
      <c r="F24" s="129">
        <f>'MPS(input_RL_Opt2)'!AF62</f>
        <v>0</v>
      </c>
      <c r="G24" s="130" t="s">
        <v>377</v>
      </c>
      <c r="H24" s="117" t="s">
        <v>418</v>
      </c>
    </row>
    <row r="25" spans="1:8" ht="18.75" customHeight="1" x14ac:dyDescent="0.2">
      <c r="A25" s="133"/>
      <c r="B25" s="126"/>
      <c r="C25" s="126"/>
      <c r="D25" s="127">
        <f t="shared" si="2"/>
        <v>2021</v>
      </c>
      <c r="E25" s="128" t="s">
        <v>142</v>
      </c>
      <c r="F25" s="129">
        <f>'MPS(input_RL_Opt2)'!AF78</f>
        <v>0</v>
      </c>
      <c r="G25" s="130" t="s">
        <v>377</v>
      </c>
      <c r="H25" s="117" t="s">
        <v>418</v>
      </c>
    </row>
    <row r="26" spans="1:8" ht="18.75" customHeight="1" x14ac:dyDescent="0.2">
      <c r="A26" s="133"/>
      <c r="B26" s="126"/>
      <c r="C26" s="126"/>
      <c r="D26" s="127">
        <f t="shared" si="2"/>
        <v>2022</v>
      </c>
      <c r="E26" s="128" t="s">
        <v>142</v>
      </c>
      <c r="F26" s="129">
        <f>'MPS(input_RL_Opt2)'!AF94</f>
        <v>0</v>
      </c>
      <c r="G26" s="130" t="s">
        <v>377</v>
      </c>
      <c r="H26" s="117" t="s">
        <v>418</v>
      </c>
    </row>
    <row r="27" spans="1:8" ht="18.75" customHeight="1" x14ac:dyDescent="0.2">
      <c r="A27" s="133"/>
      <c r="B27" s="126"/>
      <c r="C27" s="126"/>
      <c r="D27" s="127">
        <f t="shared" si="2"/>
        <v>2023</v>
      </c>
      <c r="E27" s="128" t="s">
        <v>142</v>
      </c>
      <c r="F27" s="129">
        <f>'MPS(input_RL_Opt2)'!AF110</f>
        <v>0</v>
      </c>
      <c r="G27" s="130" t="s">
        <v>377</v>
      </c>
      <c r="H27" s="117" t="s">
        <v>418</v>
      </c>
    </row>
    <row r="28" spans="1:8" ht="18.75" customHeight="1" x14ac:dyDescent="0.2">
      <c r="A28" s="133"/>
      <c r="B28" s="126"/>
      <c r="C28" s="126"/>
      <c r="D28" s="127">
        <f t="shared" si="2"/>
        <v>2024</v>
      </c>
      <c r="E28" s="128" t="s">
        <v>142</v>
      </c>
      <c r="F28" s="129">
        <f>'MPS(input_RL_Opt2)'!AF126</f>
        <v>0</v>
      </c>
      <c r="G28" s="130" t="s">
        <v>377</v>
      </c>
      <c r="H28" s="117" t="s">
        <v>418</v>
      </c>
    </row>
    <row r="29" spans="1:8" ht="18.75" customHeight="1" x14ac:dyDescent="0.2">
      <c r="A29" s="133"/>
      <c r="B29" s="126"/>
      <c r="C29" s="126"/>
      <c r="D29" s="127">
        <f t="shared" si="2"/>
        <v>2025</v>
      </c>
      <c r="E29" s="128" t="s">
        <v>142</v>
      </c>
      <c r="F29" s="129">
        <f>'MPS(input_RL_Opt2)'!AF142</f>
        <v>0</v>
      </c>
      <c r="G29" s="130" t="s">
        <v>377</v>
      </c>
      <c r="H29" s="117" t="s">
        <v>418</v>
      </c>
    </row>
    <row r="30" spans="1:8" ht="18.75" customHeight="1" x14ac:dyDescent="0.2">
      <c r="A30" s="133"/>
      <c r="B30" s="126"/>
      <c r="C30" s="126"/>
      <c r="D30" s="127">
        <f t="shared" si="2"/>
        <v>2026</v>
      </c>
      <c r="E30" s="128" t="s">
        <v>142</v>
      </c>
      <c r="F30" s="129">
        <f>'MPS(input_RL_Opt2)'!AF158</f>
        <v>0</v>
      </c>
      <c r="G30" s="130" t="s">
        <v>377</v>
      </c>
      <c r="H30" s="117" t="s">
        <v>418</v>
      </c>
    </row>
    <row r="31" spans="1:8" ht="18.75" customHeight="1" x14ac:dyDescent="0.2">
      <c r="A31" s="133"/>
      <c r="B31" s="126"/>
      <c r="C31" s="126"/>
      <c r="D31" s="127">
        <f t="shared" si="2"/>
        <v>2027</v>
      </c>
      <c r="E31" s="128" t="s">
        <v>142</v>
      </c>
      <c r="F31" s="129">
        <f>'MPS(input_RL_Opt2)'!AF174</f>
        <v>0</v>
      </c>
      <c r="G31" s="130" t="s">
        <v>377</v>
      </c>
      <c r="H31" s="117" t="s">
        <v>418</v>
      </c>
    </row>
    <row r="32" spans="1:8" ht="18.75" customHeight="1" x14ac:dyDescent="0.2">
      <c r="A32" s="133"/>
      <c r="B32" s="126"/>
      <c r="C32" s="126"/>
      <c r="D32" s="127">
        <f t="shared" si="2"/>
        <v>2028</v>
      </c>
      <c r="E32" s="128" t="s">
        <v>142</v>
      </c>
      <c r="F32" s="129">
        <f>'MPS(input_RL_Opt2)'!AF190</f>
        <v>0</v>
      </c>
      <c r="G32" s="130" t="s">
        <v>377</v>
      </c>
      <c r="H32" s="117" t="s">
        <v>418</v>
      </c>
    </row>
    <row r="33" spans="1:8" ht="18.75" customHeight="1" x14ac:dyDescent="0.2">
      <c r="A33" s="133"/>
      <c r="B33" s="126"/>
      <c r="C33" s="126"/>
      <c r="D33" s="127">
        <f t="shared" si="2"/>
        <v>2029</v>
      </c>
      <c r="E33" s="128" t="s">
        <v>142</v>
      </c>
      <c r="F33" s="129">
        <f>'MPS(input_RL_Opt2)'!AF206</f>
        <v>0</v>
      </c>
      <c r="G33" s="130" t="s">
        <v>377</v>
      </c>
      <c r="H33" s="117" t="s">
        <v>418</v>
      </c>
    </row>
    <row r="34" spans="1:8" ht="18.75" customHeight="1" x14ac:dyDescent="0.2">
      <c r="A34" s="133"/>
      <c r="B34" s="126"/>
      <c r="C34" s="126"/>
      <c r="D34" s="127">
        <f t="shared" si="2"/>
        <v>2030</v>
      </c>
      <c r="E34" s="128" t="s">
        <v>142</v>
      </c>
      <c r="F34" s="129">
        <f>'MPS(input_RL_Opt2)'!AF222</f>
        <v>0</v>
      </c>
      <c r="G34" s="130" t="s">
        <v>377</v>
      </c>
      <c r="H34" s="117" t="s">
        <v>418</v>
      </c>
    </row>
    <row r="35" spans="1:8" ht="18.75" customHeight="1" thickBot="1" x14ac:dyDescent="0.25">
      <c r="A35" s="106" t="s">
        <v>121</v>
      </c>
      <c r="B35" s="107"/>
      <c r="C35" s="107"/>
      <c r="D35" s="108"/>
      <c r="E35" s="109"/>
      <c r="F35" s="218"/>
      <c r="G35" s="108"/>
      <c r="H35" s="111"/>
    </row>
    <row r="36" spans="1:8" ht="18.75" customHeight="1" thickBot="1" x14ac:dyDescent="0.25">
      <c r="A36" s="133"/>
      <c r="B36" s="132" t="s">
        <v>376</v>
      </c>
      <c r="C36" s="132"/>
      <c r="D36" s="132"/>
      <c r="E36" s="114"/>
      <c r="F36" s="115">
        <f>SUM(F38:F49)+SUM(F51:F62)+SUM(F64:F75)+SUM(F77:F88)</f>
        <v>0</v>
      </c>
      <c r="G36" s="116" t="s">
        <v>377</v>
      </c>
      <c r="H36" s="117" t="s">
        <v>419</v>
      </c>
    </row>
    <row r="37" spans="1:8" ht="18.75" customHeight="1" x14ac:dyDescent="0.2">
      <c r="A37" s="133"/>
      <c r="B37" s="119"/>
      <c r="C37" s="120" t="s">
        <v>378</v>
      </c>
      <c r="D37" s="121"/>
      <c r="E37" s="122"/>
      <c r="F37" s="219"/>
      <c r="G37" s="124"/>
      <c r="H37" s="125"/>
    </row>
    <row r="38" spans="1:8" ht="18.75" customHeight="1" x14ac:dyDescent="0.2">
      <c r="A38" s="133"/>
      <c r="B38" s="126"/>
      <c r="C38" s="126"/>
      <c r="D38" s="127">
        <f>D23</f>
        <v>2019</v>
      </c>
      <c r="E38" s="128" t="s">
        <v>142</v>
      </c>
      <c r="F38" s="129">
        <f>'MPS(input_PJ_All_Opt2)'!C88*(44/12)</f>
        <v>0</v>
      </c>
      <c r="G38" s="116" t="s">
        <v>377</v>
      </c>
      <c r="H38" s="117" t="s">
        <v>379</v>
      </c>
    </row>
    <row r="39" spans="1:8" ht="18.75" customHeight="1" x14ac:dyDescent="0.2">
      <c r="A39" s="133"/>
      <c r="B39" s="126"/>
      <c r="C39" s="126"/>
      <c r="D39" s="127">
        <f t="shared" ref="D39:D49" si="3">D24</f>
        <v>2020</v>
      </c>
      <c r="E39" s="128" t="s">
        <v>142</v>
      </c>
      <c r="F39" s="129">
        <f>'MPS(input_PJ_All_Opt2)'!C89*(44/12)</f>
        <v>0</v>
      </c>
      <c r="G39" s="116" t="s">
        <v>377</v>
      </c>
      <c r="H39" s="117" t="s">
        <v>379</v>
      </c>
    </row>
    <row r="40" spans="1:8" ht="18.75" customHeight="1" x14ac:dyDescent="0.2">
      <c r="A40" s="133"/>
      <c r="B40" s="126"/>
      <c r="C40" s="126"/>
      <c r="D40" s="127">
        <f t="shared" si="3"/>
        <v>2021</v>
      </c>
      <c r="E40" s="128" t="s">
        <v>142</v>
      </c>
      <c r="F40" s="129">
        <f>'MPS(input_PJ_All_Opt2)'!C90*(44/12)</f>
        <v>0</v>
      </c>
      <c r="G40" s="116" t="s">
        <v>377</v>
      </c>
      <c r="H40" s="117" t="s">
        <v>379</v>
      </c>
    </row>
    <row r="41" spans="1:8" ht="18.75" customHeight="1" x14ac:dyDescent="0.2">
      <c r="A41" s="133"/>
      <c r="B41" s="126"/>
      <c r="C41" s="126"/>
      <c r="D41" s="127">
        <f t="shared" si="3"/>
        <v>2022</v>
      </c>
      <c r="E41" s="128" t="s">
        <v>142</v>
      </c>
      <c r="F41" s="129">
        <f>'MPS(input_PJ_All_Opt2)'!C91*(44/12)</f>
        <v>0</v>
      </c>
      <c r="G41" s="116" t="s">
        <v>377</v>
      </c>
      <c r="H41" s="117" t="s">
        <v>379</v>
      </c>
    </row>
    <row r="42" spans="1:8" ht="18.75" customHeight="1" x14ac:dyDescent="0.2">
      <c r="A42" s="133"/>
      <c r="B42" s="126"/>
      <c r="C42" s="126"/>
      <c r="D42" s="127">
        <f t="shared" si="3"/>
        <v>2023</v>
      </c>
      <c r="E42" s="128" t="s">
        <v>142</v>
      </c>
      <c r="F42" s="129">
        <f>'MPS(input_PJ_All_Opt2)'!C92*(44/12)</f>
        <v>0</v>
      </c>
      <c r="G42" s="116" t="s">
        <v>377</v>
      </c>
      <c r="H42" s="117" t="s">
        <v>379</v>
      </c>
    </row>
    <row r="43" spans="1:8" ht="18.75" customHeight="1" x14ac:dyDescent="0.2">
      <c r="A43" s="133"/>
      <c r="B43" s="126"/>
      <c r="C43" s="126"/>
      <c r="D43" s="127">
        <f t="shared" si="3"/>
        <v>2024</v>
      </c>
      <c r="E43" s="128" t="s">
        <v>142</v>
      </c>
      <c r="F43" s="129">
        <f>'MPS(input_PJ_All_Opt2)'!C93*(44/12)</f>
        <v>0</v>
      </c>
      <c r="G43" s="116" t="s">
        <v>377</v>
      </c>
      <c r="H43" s="117" t="s">
        <v>379</v>
      </c>
    </row>
    <row r="44" spans="1:8" ht="18.75" customHeight="1" x14ac:dyDescent="0.2">
      <c r="A44" s="133"/>
      <c r="B44" s="126"/>
      <c r="C44" s="126"/>
      <c r="D44" s="127">
        <f t="shared" si="3"/>
        <v>2025</v>
      </c>
      <c r="E44" s="128" t="s">
        <v>142</v>
      </c>
      <c r="F44" s="129">
        <f>'MPS(input_PJ_All_Opt2)'!C94*(44/12)</f>
        <v>0</v>
      </c>
      <c r="G44" s="116" t="s">
        <v>377</v>
      </c>
      <c r="H44" s="117" t="s">
        <v>379</v>
      </c>
    </row>
    <row r="45" spans="1:8" ht="18.75" customHeight="1" x14ac:dyDescent="0.2">
      <c r="A45" s="133"/>
      <c r="B45" s="126"/>
      <c r="C45" s="126"/>
      <c r="D45" s="127">
        <f t="shared" si="3"/>
        <v>2026</v>
      </c>
      <c r="E45" s="128" t="s">
        <v>142</v>
      </c>
      <c r="F45" s="129">
        <f>'MPS(input_PJ_All_Opt2)'!C95*(44/12)</f>
        <v>0</v>
      </c>
      <c r="G45" s="116" t="s">
        <v>377</v>
      </c>
      <c r="H45" s="117" t="s">
        <v>379</v>
      </c>
    </row>
    <row r="46" spans="1:8" ht="18.75" customHeight="1" x14ac:dyDescent="0.2">
      <c r="A46" s="133"/>
      <c r="B46" s="126"/>
      <c r="C46" s="126"/>
      <c r="D46" s="127">
        <f t="shared" si="3"/>
        <v>2027</v>
      </c>
      <c r="E46" s="128" t="s">
        <v>142</v>
      </c>
      <c r="F46" s="129">
        <f>'MPS(input_PJ_All_Opt2)'!C96*(44/12)</f>
        <v>0</v>
      </c>
      <c r="G46" s="116" t="s">
        <v>377</v>
      </c>
      <c r="H46" s="117" t="s">
        <v>379</v>
      </c>
    </row>
    <row r="47" spans="1:8" ht="18.75" customHeight="1" x14ac:dyDescent="0.2">
      <c r="A47" s="133"/>
      <c r="B47" s="126"/>
      <c r="C47" s="126"/>
      <c r="D47" s="127">
        <f t="shared" si="3"/>
        <v>2028</v>
      </c>
      <c r="E47" s="128" t="s">
        <v>142</v>
      </c>
      <c r="F47" s="129">
        <f>'MPS(input_PJ_All_Opt2)'!C97*(44/12)</f>
        <v>0</v>
      </c>
      <c r="G47" s="116" t="s">
        <v>377</v>
      </c>
      <c r="H47" s="117" t="s">
        <v>379</v>
      </c>
    </row>
    <row r="48" spans="1:8" ht="18.75" customHeight="1" x14ac:dyDescent="0.2">
      <c r="A48" s="133"/>
      <c r="B48" s="126"/>
      <c r="C48" s="126"/>
      <c r="D48" s="127">
        <f t="shared" si="3"/>
        <v>2029</v>
      </c>
      <c r="E48" s="128" t="s">
        <v>142</v>
      </c>
      <c r="F48" s="129">
        <f>'MPS(input_PJ_All_Opt2)'!C98*(44/12)</f>
        <v>0</v>
      </c>
      <c r="G48" s="116" t="s">
        <v>377</v>
      </c>
      <c r="H48" s="117" t="s">
        <v>379</v>
      </c>
    </row>
    <row r="49" spans="1:8" ht="18.75" customHeight="1" x14ac:dyDescent="0.2">
      <c r="A49" s="133"/>
      <c r="B49" s="126"/>
      <c r="C49" s="126"/>
      <c r="D49" s="127">
        <f t="shared" si="3"/>
        <v>2030</v>
      </c>
      <c r="E49" s="128" t="s">
        <v>142</v>
      </c>
      <c r="F49" s="129">
        <f>'MPS(input_PJ_All_Opt2)'!C99*(44/12)</f>
        <v>0</v>
      </c>
      <c r="G49" s="116" t="s">
        <v>377</v>
      </c>
      <c r="H49" s="117" t="s">
        <v>379</v>
      </c>
    </row>
    <row r="50" spans="1:8" ht="18.75" customHeight="1" x14ac:dyDescent="0.2">
      <c r="A50" s="133"/>
      <c r="B50" s="142"/>
      <c r="C50" s="220" t="s">
        <v>116</v>
      </c>
      <c r="D50" s="143"/>
      <c r="E50" s="144"/>
      <c r="F50" s="221"/>
      <c r="G50" s="146"/>
      <c r="H50" s="147"/>
    </row>
    <row r="51" spans="1:8" ht="18.75" customHeight="1" x14ac:dyDescent="0.2">
      <c r="A51" s="133"/>
      <c r="B51" s="134"/>
      <c r="C51" s="134"/>
      <c r="D51" s="135">
        <f>D38</f>
        <v>2019</v>
      </c>
      <c r="E51" s="136" t="s">
        <v>143</v>
      </c>
      <c r="F51" s="140">
        <f>'MPS(input_PJ_All_Opt2)'!M16+'MPS(input_PJ_All_Opt2)'!R41</f>
        <v>0</v>
      </c>
      <c r="G51" s="141" t="s">
        <v>34</v>
      </c>
      <c r="H51" s="138" t="s">
        <v>451</v>
      </c>
    </row>
    <row r="52" spans="1:8" ht="18.75" customHeight="1" x14ac:dyDescent="0.2">
      <c r="A52" s="133"/>
      <c r="B52" s="134"/>
      <c r="C52" s="134"/>
      <c r="D52" s="135">
        <f t="shared" ref="D52:D62" si="4">D39</f>
        <v>2020</v>
      </c>
      <c r="E52" s="136" t="s">
        <v>143</v>
      </c>
      <c r="F52" s="140">
        <f>'MPS(input_PJ_All_Opt2)'!M17+'MPS(input_PJ_All_Opt2)'!R42</f>
        <v>0</v>
      </c>
      <c r="G52" s="141" t="s">
        <v>34</v>
      </c>
      <c r="H52" s="138" t="s">
        <v>451</v>
      </c>
    </row>
    <row r="53" spans="1:8" ht="18.75" customHeight="1" x14ac:dyDescent="0.2">
      <c r="A53" s="133"/>
      <c r="B53" s="134"/>
      <c r="C53" s="134"/>
      <c r="D53" s="135">
        <f t="shared" si="4"/>
        <v>2021</v>
      </c>
      <c r="E53" s="136" t="s">
        <v>143</v>
      </c>
      <c r="F53" s="140">
        <f>'MPS(input_PJ_All_Opt2)'!M18+'MPS(input_PJ_All_Opt2)'!R43</f>
        <v>0</v>
      </c>
      <c r="G53" s="141" t="s">
        <v>34</v>
      </c>
      <c r="H53" s="138" t="s">
        <v>451</v>
      </c>
    </row>
    <row r="54" spans="1:8" ht="18.75" customHeight="1" x14ac:dyDescent="0.2">
      <c r="A54" s="133"/>
      <c r="B54" s="134"/>
      <c r="C54" s="134"/>
      <c r="D54" s="135">
        <f t="shared" si="4"/>
        <v>2022</v>
      </c>
      <c r="E54" s="136" t="s">
        <v>143</v>
      </c>
      <c r="F54" s="140">
        <f>'MPS(input_PJ_All_Opt2)'!M19+'MPS(input_PJ_All_Opt2)'!R44</f>
        <v>0</v>
      </c>
      <c r="G54" s="141" t="s">
        <v>34</v>
      </c>
      <c r="H54" s="138" t="s">
        <v>451</v>
      </c>
    </row>
    <row r="55" spans="1:8" ht="18.75" customHeight="1" x14ac:dyDescent="0.2">
      <c r="A55" s="133"/>
      <c r="B55" s="134"/>
      <c r="C55" s="134"/>
      <c r="D55" s="135">
        <f t="shared" si="4"/>
        <v>2023</v>
      </c>
      <c r="E55" s="136" t="s">
        <v>143</v>
      </c>
      <c r="F55" s="140">
        <f>'MPS(input_PJ_All_Opt2)'!M20+'MPS(input_PJ_All_Opt2)'!R45</f>
        <v>0</v>
      </c>
      <c r="G55" s="141" t="s">
        <v>34</v>
      </c>
      <c r="H55" s="138" t="s">
        <v>451</v>
      </c>
    </row>
    <row r="56" spans="1:8" ht="18.75" customHeight="1" x14ac:dyDescent="0.2">
      <c r="A56" s="133"/>
      <c r="B56" s="134"/>
      <c r="C56" s="134"/>
      <c r="D56" s="135">
        <f t="shared" si="4"/>
        <v>2024</v>
      </c>
      <c r="E56" s="136" t="s">
        <v>143</v>
      </c>
      <c r="F56" s="140">
        <f>'MPS(input_PJ_All_Opt2)'!M21+'MPS(input_PJ_All_Opt2)'!R46</f>
        <v>0</v>
      </c>
      <c r="G56" s="141" t="s">
        <v>34</v>
      </c>
      <c r="H56" s="138" t="s">
        <v>451</v>
      </c>
    </row>
    <row r="57" spans="1:8" ht="18.75" customHeight="1" x14ac:dyDescent="0.2">
      <c r="A57" s="133"/>
      <c r="B57" s="134"/>
      <c r="C57" s="134"/>
      <c r="D57" s="135">
        <f t="shared" si="4"/>
        <v>2025</v>
      </c>
      <c r="E57" s="136" t="s">
        <v>143</v>
      </c>
      <c r="F57" s="140">
        <f>'MPS(input_PJ_All_Opt2)'!M22+'MPS(input_PJ_All_Opt2)'!R47</f>
        <v>0</v>
      </c>
      <c r="G57" s="141" t="s">
        <v>34</v>
      </c>
      <c r="H57" s="138" t="s">
        <v>451</v>
      </c>
    </row>
    <row r="58" spans="1:8" ht="18.75" customHeight="1" x14ac:dyDescent="0.2">
      <c r="A58" s="133"/>
      <c r="B58" s="134"/>
      <c r="C58" s="134"/>
      <c r="D58" s="135">
        <f t="shared" si="4"/>
        <v>2026</v>
      </c>
      <c r="E58" s="136" t="s">
        <v>143</v>
      </c>
      <c r="F58" s="140">
        <f>'MPS(input_PJ_All_Opt2)'!M23+'MPS(input_PJ_All_Opt2)'!R48</f>
        <v>0</v>
      </c>
      <c r="G58" s="141" t="s">
        <v>34</v>
      </c>
      <c r="H58" s="138" t="s">
        <v>451</v>
      </c>
    </row>
    <row r="59" spans="1:8" ht="18.75" customHeight="1" x14ac:dyDescent="0.2">
      <c r="A59" s="133"/>
      <c r="B59" s="134"/>
      <c r="C59" s="134"/>
      <c r="D59" s="135">
        <f t="shared" si="4"/>
        <v>2027</v>
      </c>
      <c r="E59" s="136" t="s">
        <v>143</v>
      </c>
      <c r="F59" s="140">
        <f>'MPS(input_PJ_All_Opt2)'!M24+'MPS(input_PJ_All_Opt2)'!R49</f>
        <v>0</v>
      </c>
      <c r="G59" s="141" t="s">
        <v>34</v>
      </c>
      <c r="H59" s="138" t="s">
        <v>451</v>
      </c>
    </row>
    <row r="60" spans="1:8" ht="18.75" customHeight="1" x14ac:dyDescent="0.2">
      <c r="A60" s="133"/>
      <c r="B60" s="134"/>
      <c r="C60" s="134"/>
      <c r="D60" s="135">
        <f t="shared" si="4"/>
        <v>2028</v>
      </c>
      <c r="E60" s="136" t="s">
        <v>143</v>
      </c>
      <c r="F60" s="140">
        <f>'MPS(input_PJ_All_Opt2)'!M25+'MPS(input_PJ_All_Opt2)'!R50</f>
        <v>0</v>
      </c>
      <c r="G60" s="141" t="s">
        <v>34</v>
      </c>
      <c r="H60" s="138" t="s">
        <v>451</v>
      </c>
    </row>
    <row r="61" spans="1:8" ht="18.75" customHeight="1" x14ac:dyDescent="0.2">
      <c r="A61" s="133"/>
      <c r="B61" s="134"/>
      <c r="C61" s="134"/>
      <c r="D61" s="135">
        <f t="shared" si="4"/>
        <v>2029</v>
      </c>
      <c r="E61" s="136" t="s">
        <v>143</v>
      </c>
      <c r="F61" s="140">
        <f>'MPS(input_PJ_All_Opt2)'!M26+'MPS(input_PJ_All_Opt2)'!R51</f>
        <v>0</v>
      </c>
      <c r="G61" s="141" t="s">
        <v>34</v>
      </c>
      <c r="H61" s="138" t="s">
        <v>451</v>
      </c>
    </row>
    <row r="62" spans="1:8" ht="18.75" customHeight="1" x14ac:dyDescent="0.2">
      <c r="A62" s="133"/>
      <c r="B62" s="134"/>
      <c r="C62" s="134"/>
      <c r="D62" s="135">
        <f t="shared" si="4"/>
        <v>2030</v>
      </c>
      <c r="E62" s="136" t="s">
        <v>143</v>
      </c>
      <c r="F62" s="140">
        <f>'MPS(input_PJ_All_Opt2)'!M27+'MPS(input_PJ_All_Opt2)'!R52</f>
        <v>0</v>
      </c>
      <c r="G62" s="141" t="s">
        <v>34</v>
      </c>
      <c r="H62" s="138" t="s">
        <v>451</v>
      </c>
    </row>
    <row r="63" spans="1:8" ht="18.75" customHeight="1" x14ac:dyDescent="0.2">
      <c r="A63" s="133"/>
      <c r="B63" s="142"/>
      <c r="C63" s="220" t="s">
        <v>117</v>
      </c>
      <c r="D63" s="143"/>
      <c r="E63" s="144"/>
      <c r="F63" s="221"/>
      <c r="G63" s="146"/>
      <c r="H63" s="147"/>
    </row>
    <row r="64" spans="1:8" ht="18.649999999999999" customHeight="1" x14ac:dyDescent="0.2">
      <c r="A64" s="133"/>
      <c r="B64" s="134"/>
      <c r="C64" s="134"/>
      <c r="D64" s="135">
        <f>D51</f>
        <v>2019</v>
      </c>
      <c r="E64" s="136" t="s">
        <v>144</v>
      </c>
      <c r="F64" s="140">
        <f>'MPS(input_PJ_All_Opt2)'!AF69</f>
        <v>0</v>
      </c>
      <c r="G64" s="141" t="s">
        <v>34</v>
      </c>
      <c r="H64" s="138" t="s">
        <v>450</v>
      </c>
    </row>
    <row r="65" spans="1:8" ht="18.649999999999999" customHeight="1" x14ac:dyDescent="0.2">
      <c r="A65" s="133"/>
      <c r="B65" s="134"/>
      <c r="C65" s="134"/>
      <c r="D65" s="135">
        <f t="shared" ref="D65:D75" si="5">D52</f>
        <v>2020</v>
      </c>
      <c r="E65" s="136" t="s">
        <v>144</v>
      </c>
      <c r="F65" s="140">
        <f>'MPS(input_PJ_All_Opt2)'!AF70</f>
        <v>0</v>
      </c>
      <c r="G65" s="141" t="s">
        <v>34</v>
      </c>
      <c r="H65" s="138" t="s">
        <v>450</v>
      </c>
    </row>
    <row r="66" spans="1:8" ht="18.649999999999999" customHeight="1" x14ac:dyDescent="0.2">
      <c r="A66" s="133"/>
      <c r="B66" s="134"/>
      <c r="C66" s="134"/>
      <c r="D66" s="135">
        <f t="shared" si="5"/>
        <v>2021</v>
      </c>
      <c r="E66" s="136" t="s">
        <v>144</v>
      </c>
      <c r="F66" s="140">
        <f>'MPS(input_PJ_All_Opt2)'!AF71</f>
        <v>0</v>
      </c>
      <c r="G66" s="141" t="s">
        <v>34</v>
      </c>
      <c r="H66" s="138" t="s">
        <v>450</v>
      </c>
    </row>
    <row r="67" spans="1:8" ht="18.649999999999999" customHeight="1" x14ac:dyDescent="0.2">
      <c r="A67" s="133"/>
      <c r="B67" s="134"/>
      <c r="C67" s="134"/>
      <c r="D67" s="135">
        <f t="shared" si="5"/>
        <v>2022</v>
      </c>
      <c r="E67" s="136" t="s">
        <v>144</v>
      </c>
      <c r="F67" s="140">
        <f>'MPS(input_PJ_All_Opt2)'!AF72</f>
        <v>0</v>
      </c>
      <c r="G67" s="141" t="s">
        <v>34</v>
      </c>
      <c r="H67" s="138" t="s">
        <v>450</v>
      </c>
    </row>
    <row r="68" spans="1:8" ht="18.649999999999999" customHeight="1" x14ac:dyDescent="0.2">
      <c r="A68" s="133"/>
      <c r="B68" s="134"/>
      <c r="C68" s="134"/>
      <c r="D68" s="135">
        <f t="shared" si="5"/>
        <v>2023</v>
      </c>
      <c r="E68" s="136" t="s">
        <v>144</v>
      </c>
      <c r="F68" s="140">
        <f>'MPS(input_PJ_All_Opt2)'!AF73</f>
        <v>0</v>
      </c>
      <c r="G68" s="141" t="s">
        <v>34</v>
      </c>
      <c r="H68" s="138" t="s">
        <v>450</v>
      </c>
    </row>
    <row r="69" spans="1:8" ht="18.649999999999999" customHeight="1" x14ac:dyDescent="0.2">
      <c r="A69" s="133"/>
      <c r="B69" s="134"/>
      <c r="C69" s="134"/>
      <c r="D69" s="135">
        <f t="shared" si="5"/>
        <v>2024</v>
      </c>
      <c r="E69" s="136" t="s">
        <v>144</v>
      </c>
      <c r="F69" s="140">
        <f>'MPS(input_PJ_All_Opt2)'!AF74</f>
        <v>0</v>
      </c>
      <c r="G69" s="141" t="s">
        <v>34</v>
      </c>
      <c r="H69" s="138" t="s">
        <v>450</v>
      </c>
    </row>
    <row r="70" spans="1:8" ht="18.649999999999999" customHeight="1" x14ac:dyDescent="0.2">
      <c r="A70" s="133"/>
      <c r="B70" s="134"/>
      <c r="C70" s="134"/>
      <c r="D70" s="135">
        <f t="shared" si="5"/>
        <v>2025</v>
      </c>
      <c r="E70" s="136" t="s">
        <v>144</v>
      </c>
      <c r="F70" s="140">
        <f>'MPS(input_PJ_All_Opt2)'!AF75</f>
        <v>0</v>
      </c>
      <c r="G70" s="141" t="s">
        <v>34</v>
      </c>
      <c r="H70" s="138" t="s">
        <v>450</v>
      </c>
    </row>
    <row r="71" spans="1:8" ht="18.649999999999999" customHeight="1" x14ac:dyDescent="0.2">
      <c r="A71" s="133"/>
      <c r="B71" s="134"/>
      <c r="C71" s="134"/>
      <c r="D71" s="135">
        <f t="shared" si="5"/>
        <v>2026</v>
      </c>
      <c r="E71" s="136" t="s">
        <v>144</v>
      </c>
      <c r="F71" s="140">
        <f>'MPS(input_PJ_All_Opt2)'!AF76</f>
        <v>0</v>
      </c>
      <c r="G71" s="141" t="s">
        <v>34</v>
      </c>
      <c r="H71" s="138" t="s">
        <v>450</v>
      </c>
    </row>
    <row r="72" spans="1:8" ht="18.649999999999999" customHeight="1" x14ac:dyDescent="0.2">
      <c r="A72" s="133"/>
      <c r="B72" s="134"/>
      <c r="C72" s="134"/>
      <c r="D72" s="135">
        <f t="shared" si="5"/>
        <v>2027</v>
      </c>
      <c r="E72" s="136" t="s">
        <v>144</v>
      </c>
      <c r="F72" s="140">
        <f>'MPS(input_PJ_All_Opt2)'!AF77</f>
        <v>0</v>
      </c>
      <c r="G72" s="141" t="s">
        <v>34</v>
      </c>
      <c r="H72" s="138" t="s">
        <v>450</v>
      </c>
    </row>
    <row r="73" spans="1:8" ht="18.649999999999999" customHeight="1" x14ac:dyDescent="0.2">
      <c r="A73" s="133"/>
      <c r="B73" s="134"/>
      <c r="C73" s="134"/>
      <c r="D73" s="135">
        <f t="shared" si="5"/>
        <v>2028</v>
      </c>
      <c r="E73" s="136" t="s">
        <v>144</v>
      </c>
      <c r="F73" s="140">
        <f>'MPS(input_PJ_All_Opt2)'!AF78</f>
        <v>0</v>
      </c>
      <c r="G73" s="141" t="s">
        <v>34</v>
      </c>
      <c r="H73" s="138" t="s">
        <v>450</v>
      </c>
    </row>
    <row r="74" spans="1:8" ht="18.649999999999999" customHeight="1" x14ac:dyDescent="0.2">
      <c r="A74" s="133"/>
      <c r="B74" s="134"/>
      <c r="C74" s="134"/>
      <c r="D74" s="135">
        <f t="shared" si="5"/>
        <v>2029</v>
      </c>
      <c r="E74" s="136" t="s">
        <v>144</v>
      </c>
      <c r="F74" s="140">
        <f>'MPS(input_PJ_All_Opt2)'!AF79</f>
        <v>0</v>
      </c>
      <c r="G74" s="141" t="s">
        <v>34</v>
      </c>
      <c r="H74" s="138" t="s">
        <v>450</v>
      </c>
    </row>
    <row r="75" spans="1:8" ht="18.75" customHeight="1" x14ac:dyDescent="0.2">
      <c r="A75" s="133"/>
      <c r="B75" s="134"/>
      <c r="C75" s="134"/>
      <c r="D75" s="135">
        <f t="shared" si="5"/>
        <v>2030</v>
      </c>
      <c r="E75" s="136" t="s">
        <v>144</v>
      </c>
      <c r="F75" s="140">
        <f>'MPS(input_PJ_All_Opt2)'!AF80</f>
        <v>0</v>
      </c>
      <c r="G75" s="141" t="s">
        <v>34</v>
      </c>
      <c r="H75" s="138" t="s">
        <v>450</v>
      </c>
    </row>
    <row r="76" spans="1:8" ht="18.75" customHeight="1" x14ac:dyDescent="0.2">
      <c r="A76" s="133"/>
      <c r="B76" s="142"/>
      <c r="C76" s="220" t="s">
        <v>118</v>
      </c>
      <c r="D76" s="143"/>
      <c r="E76" s="144"/>
      <c r="F76" s="221"/>
      <c r="G76" s="146"/>
      <c r="H76" s="147"/>
    </row>
    <row r="77" spans="1:8" ht="18.75" customHeight="1" x14ac:dyDescent="0.2">
      <c r="A77" s="133"/>
      <c r="B77" s="134"/>
      <c r="C77" s="134"/>
      <c r="D77" s="135">
        <f>D64</f>
        <v>2019</v>
      </c>
      <c r="E77" s="136" t="s">
        <v>142</v>
      </c>
      <c r="F77" s="137">
        <f>'MPS(input_PJ_All_Opt2)'!D88</f>
        <v>0</v>
      </c>
      <c r="G77" s="141" t="s">
        <v>34</v>
      </c>
      <c r="H77" s="138" t="s">
        <v>37</v>
      </c>
    </row>
    <row r="78" spans="1:8" ht="18.75" customHeight="1" x14ac:dyDescent="0.2">
      <c r="A78" s="133"/>
      <c r="B78" s="134"/>
      <c r="C78" s="134"/>
      <c r="D78" s="135">
        <f t="shared" ref="D78:D88" si="6">D65</f>
        <v>2020</v>
      </c>
      <c r="E78" s="136" t="s">
        <v>142</v>
      </c>
      <c r="F78" s="137">
        <f>'MPS(input_PJ_All_Opt2)'!D89</f>
        <v>0</v>
      </c>
      <c r="G78" s="141" t="s">
        <v>34</v>
      </c>
      <c r="H78" s="138" t="s">
        <v>37</v>
      </c>
    </row>
    <row r="79" spans="1:8" ht="18.75" customHeight="1" x14ac:dyDescent="0.2">
      <c r="A79" s="133"/>
      <c r="B79" s="134"/>
      <c r="C79" s="134"/>
      <c r="D79" s="135">
        <f t="shared" si="6"/>
        <v>2021</v>
      </c>
      <c r="E79" s="136" t="s">
        <v>142</v>
      </c>
      <c r="F79" s="137">
        <f>'MPS(input_PJ_All_Opt2)'!D90</f>
        <v>0</v>
      </c>
      <c r="G79" s="141" t="s">
        <v>34</v>
      </c>
      <c r="H79" s="138" t="s">
        <v>37</v>
      </c>
    </row>
    <row r="80" spans="1:8" ht="18.75" customHeight="1" x14ac:dyDescent="0.2">
      <c r="A80" s="133"/>
      <c r="B80" s="134"/>
      <c r="C80" s="134"/>
      <c r="D80" s="135">
        <f t="shared" si="6"/>
        <v>2022</v>
      </c>
      <c r="E80" s="136" t="s">
        <v>142</v>
      </c>
      <c r="F80" s="137">
        <f>'MPS(input_PJ_All_Opt2)'!D91</f>
        <v>0</v>
      </c>
      <c r="G80" s="141" t="s">
        <v>34</v>
      </c>
      <c r="H80" s="138" t="s">
        <v>37</v>
      </c>
    </row>
    <row r="81" spans="1:8" ht="18.75" customHeight="1" x14ac:dyDescent="0.2">
      <c r="A81" s="133"/>
      <c r="B81" s="134"/>
      <c r="C81" s="134"/>
      <c r="D81" s="135">
        <f t="shared" si="6"/>
        <v>2023</v>
      </c>
      <c r="E81" s="136" t="s">
        <v>142</v>
      </c>
      <c r="F81" s="137">
        <f>'MPS(input_PJ_All_Opt2)'!D92</f>
        <v>0</v>
      </c>
      <c r="G81" s="141" t="s">
        <v>34</v>
      </c>
      <c r="H81" s="138" t="s">
        <v>37</v>
      </c>
    </row>
    <row r="82" spans="1:8" ht="18.75" customHeight="1" x14ac:dyDescent="0.2">
      <c r="A82" s="133"/>
      <c r="B82" s="134"/>
      <c r="C82" s="134"/>
      <c r="D82" s="135">
        <f t="shared" si="6"/>
        <v>2024</v>
      </c>
      <c r="E82" s="136" t="s">
        <v>142</v>
      </c>
      <c r="F82" s="137">
        <f>'MPS(input_PJ_All_Opt2)'!D93</f>
        <v>0</v>
      </c>
      <c r="G82" s="141" t="s">
        <v>34</v>
      </c>
      <c r="H82" s="138" t="s">
        <v>37</v>
      </c>
    </row>
    <row r="83" spans="1:8" ht="18.75" customHeight="1" x14ac:dyDescent="0.2">
      <c r="A83" s="133"/>
      <c r="B83" s="134"/>
      <c r="C83" s="134"/>
      <c r="D83" s="135">
        <f t="shared" si="6"/>
        <v>2025</v>
      </c>
      <c r="E83" s="136" t="s">
        <v>142</v>
      </c>
      <c r="F83" s="137">
        <f>'MPS(input_PJ_All_Opt2)'!D94</f>
        <v>0</v>
      </c>
      <c r="G83" s="141" t="s">
        <v>34</v>
      </c>
      <c r="H83" s="138" t="s">
        <v>37</v>
      </c>
    </row>
    <row r="84" spans="1:8" ht="18.75" customHeight="1" x14ac:dyDescent="0.2">
      <c r="A84" s="133"/>
      <c r="B84" s="134"/>
      <c r="C84" s="134"/>
      <c r="D84" s="135">
        <f t="shared" si="6"/>
        <v>2026</v>
      </c>
      <c r="E84" s="136" t="s">
        <v>142</v>
      </c>
      <c r="F84" s="137">
        <f>'MPS(input_PJ_All_Opt2)'!D95</f>
        <v>0</v>
      </c>
      <c r="G84" s="141" t="s">
        <v>34</v>
      </c>
      <c r="H84" s="138" t="s">
        <v>37</v>
      </c>
    </row>
    <row r="85" spans="1:8" ht="18.75" customHeight="1" x14ac:dyDescent="0.2">
      <c r="A85" s="133"/>
      <c r="B85" s="134"/>
      <c r="C85" s="134"/>
      <c r="D85" s="135">
        <f t="shared" si="6"/>
        <v>2027</v>
      </c>
      <c r="E85" s="136" t="s">
        <v>142</v>
      </c>
      <c r="F85" s="137">
        <f>'MPS(input_PJ_All_Opt2)'!D96</f>
        <v>0</v>
      </c>
      <c r="G85" s="141" t="s">
        <v>34</v>
      </c>
      <c r="H85" s="138" t="s">
        <v>37</v>
      </c>
    </row>
    <row r="86" spans="1:8" ht="18.75" customHeight="1" x14ac:dyDescent="0.2">
      <c r="A86" s="133"/>
      <c r="B86" s="134"/>
      <c r="C86" s="134"/>
      <c r="D86" s="135">
        <f t="shared" si="6"/>
        <v>2028</v>
      </c>
      <c r="E86" s="136" t="s">
        <v>142</v>
      </c>
      <c r="F86" s="137">
        <f>'MPS(input_PJ_All_Opt2)'!D97</f>
        <v>0</v>
      </c>
      <c r="G86" s="141" t="s">
        <v>34</v>
      </c>
      <c r="H86" s="138" t="s">
        <v>37</v>
      </c>
    </row>
    <row r="87" spans="1:8" ht="18.75" customHeight="1" x14ac:dyDescent="0.2">
      <c r="A87" s="133"/>
      <c r="B87" s="134"/>
      <c r="C87" s="134"/>
      <c r="D87" s="135">
        <f t="shared" si="6"/>
        <v>2029</v>
      </c>
      <c r="E87" s="136" t="s">
        <v>142</v>
      </c>
      <c r="F87" s="137">
        <f>'MPS(input_PJ_All_Opt2)'!D98</f>
        <v>0</v>
      </c>
      <c r="G87" s="141" t="s">
        <v>34</v>
      </c>
      <c r="H87" s="138" t="s">
        <v>37</v>
      </c>
    </row>
    <row r="88" spans="1:8" ht="18.75" customHeight="1" x14ac:dyDescent="0.2">
      <c r="A88" s="133"/>
      <c r="B88" s="134"/>
      <c r="C88" s="134"/>
      <c r="D88" s="135">
        <f t="shared" si="6"/>
        <v>2030</v>
      </c>
      <c r="E88" s="136" t="s">
        <v>142</v>
      </c>
      <c r="F88" s="137">
        <f>'MPS(input_PJ_All_Opt2)'!D99</f>
        <v>0</v>
      </c>
      <c r="G88" s="141" t="s">
        <v>34</v>
      </c>
      <c r="H88" s="138" t="s">
        <v>37</v>
      </c>
    </row>
    <row r="89" spans="1:8" ht="18.75" customHeight="1" thickBot="1" x14ac:dyDescent="0.25">
      <c r="A89" s="106" t="s">
        <v>122</v>
      </c>
      <c r="B89" s="107"/>
      <c r="C89" s="107"/>
      <c r="D89" s="106"/>
      <c r="E89" s="109"/>
      <c r="F89" s="106"/>
      <c r="G89" s="108"/>
      <c r="H89" s="111"/>
    </row>
    <row r="90" spans="1:8" ht="18.75" customHeight="1" thickBot="1" x14ac:dyDescent="0.25">
      <c r="A90" s="148"/>
      <c r="B90" s="149" t="s">
        <v>32</v>
      </c>
      <c r="C90" s="149"/>
      <c r="D90" s="150"/>
      <c r="E90" s="151"/>
      <c r="F90" s="152">
        <v>20</v>
      </c>
      <c r="G90" s="141" t="s">
        <v>33</v>
      </c>
      <c r="H90" s="138" t="s">
        <v>119</v>
      </c>
    </row>
    <row r="91" spans="1:8" x14ac:dyDescent="0.2">
      <c r="D91" s="153"/>
      <c r="E91" s="154"/>
      <c r="F91" s="18"/>
      <c r="G91" s="18"/>
    </row>
    <row r="92" spans="1:8" x14ac:dyDescent="0.2">
      <c r="E92" s="154"/>
      <c r="F92" s="18"/>
      <c r="G92" s="18"/>
    </row>
    <row r="93" spans="1:8" ht="21.75" customHeight="1" x14ac:dyDescent="0.2">
      <c r="C93" s="11" t="s">
        <v>38</v>
      </c>
    </row>
    <row r="94" spans="1:8" ht="32.5" x14ac:dyDescent="0.2">
      <c r="C94" s="222"/>
      <c r="D94" s="156" t="s">
        <v>346</v>
      </c>
      <c r="E94" s="157">
        <v>0.01</v>
      </c>
      <c r="F94" s="156" t="s">
        <v>347</v>
      </c>
      <c r="G94" s="159" t="s">
        <v>348</v>
      </c>
    </row>
    <row r="95" spans="1:8" ht="32.5" x14ac:dyDescent="0.2">
      <c r="C95" s="222"/>
      <c r="D95" s="156" t="s">
        <v>349</v>
      </c>
      <c r="E95" s="161">
        <v>3.0000000000000001E-3</v>
      </c>
      <c r="F95" s="156" t="s">
        <v>347</v>
      </c>
      <c r="G95" s="159" t="s">
        <v>350</v>
      </c>
    </row>
    <row r="96" spans="1:8" ht="30" x14ac:dyDescent="0.2">
      <c r="C96" s="222"/>
      <c r="D96" s="156" t="s">
        <v>351</v>
      </c>
      <c r="E96" s="157">
        <v>0.1</v>
      </c>
      <c r="F96" s="156" t="s">
        <v>352</v>
      </c>
      <c r="G96" s="159" t="s">
        <v>353</v>
      </c>
    </row>
    <row r="97" spans="3:8" ht="30" x14ac:dyDescent="0.2">
      <c r="C97" s="222"/>
      <c r="D97" s="156" t="s">
        <v>354</v>
      </c>
      <c r="E97" s="157">
        <v>0.2</v>
      </c>
      <c r="F97" s="156" t="s">
        <v>352</v>
      </c>
      <c r="G97" s="159" t="s">
        <v>355</v>
      </c>
    </row>
    <row r="98" spans="3:8" ht="48.5" x14ac:dyDescent="0.2">
      <c r="C98" s="222"/>
      <c r="D98" s="156" t="s">
        <v>356</v>
      </c>
      <c r="E98" s="161">
        <v>0.01</v>
      </c>
      <c r="F98" s="156" t="s">
        <v>357</v>
      </c>
      <c r="G98" s="159" t="s">
        <v>358</v>
      </c>
    </row>
    <row r="99" spans="3:8" ht="16" x14ac:dyDescent="0.2">
      <c r="C99" s="222"/>
      <c r="D99" s="156" t="s">
        <v>114</v>
      </c>
      <c r="E99" s="157">
        <v>0.3</v>
      </c>
      <c r="F99" s="156" t="s">
        <v>112</v>
      </c>
      <c r="G99" s="159" t="s">
        <v>360</v>
      </c>
    </row>
    <row r="100" spans="3:8" ht="46.5" x14ac:dyDescent="0.2">
      <c r="C100" s="222"/>
      <c r="D100" s="156" t="s">
        <v>361</v>
      </c>
      <c r="E100" s="163">
        <v>7.4999999999999997E-3</v>
      </c>
      <c r="F100" s="156" t="s">
        <v>362</v>
      </c>
      <c r="G100" s="159" t="s">
        <v>363</v>
      </c>
    </row>
    <row r="101" spans="3:8" ht="33" x14ac:dyDescent="0.2">
      <c r="C101" s="222"/>
      <c r="D101" s="156" t="s">
        <v>109</v>
      </c>
      <c r="E101" s="157">
        <v>0.12</v>
      </c>
      <c r="F101" s="156" t="s">
        <v>364</v>
      </c>
      <c r="G101" s="159" t="s">
        <v>365</v>
      </c>
    </row>
    <row r="102" spans="3:8" ht="16.5" x14ac:dyDescent="0.2">
      <c r="C102" s="222"/>
      <c r="D102" s="156" t="s">
        <v>110</v>
      </c>
      <c r="E102" s="157">
        <v>0.13</v>
      </c>
      <c r="F102" s="156" t="s">
        <v>366</v>
      </c>
      <c r="G102" s="159" t="s">
        <v>367</v>
      </c>
    </row>
    <row r="103" spans="3:8" s="164" customFormat="1" ht="16.5" x14ac:dyDescent="0.2">
      <c r="C103" s="222"/>
      <c r="D103" s="156" t="s">
        <v>108</v>
      </c>
      <c r="E103" s="157">
        <v>0.2</v>
      </c>
      <c r="F103" s="156" t="s">
        <v>368</v>
      </c>
      <c r="G103" s="159" t="s">
        <v>369</v>
      </c>
      <c r="H103" s="105"/>
    </row>
    <row r="104" spans="3:8" s="164" customFormat="1" ht="17.5" x14ac:dyDescent="0.2">
      <c r="C104" s="223"/>
      <c r="D104" s="156" t="s">
        <v>370</v>
      </c>
      <c r="E104" s="166">
        <v>298</v>
      </c>
      <c r="F104" s="156" t="s">
        <v>371</v>
      </c>
      <c r="G104" s="159" t="s">
        <v>372</v>
      </c>
      <c r="H104" s="105"/>
    </row>
    <row r="105" spans="3:8" ht="16.5" x14ac:dyDescent="0.2">
      <c r="C105" s="223"/>
      <c r="D105" s="156" t="s">
        <v>145</v>
      </c>
      <c r="E105" s="161">
        <v>4.2999999999999997E-2</v>
      </c>
      <c r="F105" s="156" t="s">
        <v>288</v>
      </c>
      <c r="G105" s="159" t="s">
        <v>193</v>
      </c>
    </row>
    <row r="106" spans="3:8" ht="16.5" x14ac:dyDescent="0.2">
      <c r="C106" s="223"/>
      <c r="D106" s="156" t="s">
        <v>146</v>
      </c>
      <c r="E106" s="163">
        <v>4.4299999999999999E-2</v>
      </c>
      <c r="F106" s="156" t="s">
        <v>288</v>
      </c>
      <c r="G106" s="159" t="s">
        <v>193</v>
      </c>
    </row>
    <row r="107" spans="3:8" ht="16.5" x14ac:dyDescent="0.2">
      <c r="C107" s="223"/>
      <c r="D107" s="156" t="s">
        <v>420</v>
      </c>
      <c r="E107" s="163">
        <v>4.2299999999999997E-2</v>
      </c>
      <c r="F107" s="156" t="s">
        <v>288</v>
      </c>
      <c r="G107" s="159" t="s">
        <v>193</v>
      </c>
    </row>
    <row r="108" spans="3:8" ht="17.5" x14ac:dyDescent="0.2">
      <c r="C108" s="223"/>
      <c r="D108" s="156" t="s">
        <v>373</v>
      </c>
      <c r="E108" s="163">
        <v>7.4099999999999999E-2</v>
      </c>
      <c r="F108" s="156" t="s">
        <v>198</v>
      </c>
      <c r="G108" s="159" t="s">
        <v>196</v>
      </c>
    </row>
    <row r="109" spans="3:8" ht="17.5" x14ac:dyDescent="0.2">
      <c r="C109" s="223"/>
      <c r="D109" s="156" t="s">
        <v>374</v>
      </c>
      <c r="E109" s="163">
        <v>6.93E-2</v>
      </c>
      <c r="F109" s="156" t="s">
        <v>198</v>
      </c>
      <c r="G109" s="159" t="s">
        <v>196</v>
      </c>
    </row>
    <row r="110" spans="3:8" ht="17.5" x14ac:dyDescent="0.2">
      <c r="C110" s="222"/>
      <c r="D110" s="156" t="s">
        <v>375</v>
      </c>
      <c r="E110" s="163">
        <v>7.3300000000000004E-2</v>
      </c>
      <c r="F110" s="156" t="s">
        <v>198</v>
      </c>
      <c r="G110" s="159" t="s">
        <v>196</v>
      </c>
    </row>
  </sheetData>
  <sheetProtection algorithmName="SHA-512" hashValue="J/crw0m02Us2jR0NlUtOOEK+OqE5MiHSXxQJtH9PyqapIK/hGrt2Epk1evIVI/R+MXLaptMFnev5BUW10PlbPA==" saltValue="t7G+K4IGfPLcejjR/RDD0w==" spinCount="100000" sheet="1" objects="1" scenarios="1"/>
  <mergeCells count="1">
    <mergeCell ref="A3:H3"/>
  </mergeCells>
  <phoneticPr fontId="9"/>
  <dataValidations count="1">
    <dataValidation type="list" allowBlank="1" showInputMessage="1" showErrorMessage="1" sqref="E64:E75 E51:E62 E77:E88" xr:uid="{EC4429DC-4F1F-43F6-A394-3BD2C1285F8C}">
      <formula1>植物種別1</formula1>
    </dataValidation>
  </dataValidations>
  <pageMargins left="0.70866141732283472" right="0.70866141732283472" top="0.74803149606299213" bottom="0.74803149606299213" header="0.31496062992125984" footer="0.31496062992125984"/>
  <pageSetup paperSize="9" scale="68" fitToHeight="2" orientation="portrait" r:id="rId1"/>
  <rowBreaks count="2" manualBreakCount="2">
    <brk id="34" max="7" man="1"/>
    <brk id="92"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F3C9A-3E7A-47FE-88B8-B0494959391B}">
  <sheetPr>
    <tabColor theme="3" tint="0.39997558519241921"/>
  </sheetPr>
  <dimension ref="A1:C12"/>
  <sheetViews>
    <sheetView showGridLines="0" view="pageBreakPreview" zoomScale="70" zoomScaleNormal="80" zoomScaleSheetLayoutView="70" workbookViewId="0"/>
  </sheetViews>
  <sheetFormatPr defaultRowHeight="13" x14ac:dyDescent="0.2"/>
  <cols>
    <col min="1" max="1" width="3.6328125" style="224" customWidth="1"/>
    <col min="2" max="2" width="36.36328125" style="224" customWidth="1"/>
    <col min="3" max="3" width="49.08984375" style="224" customWidth="1"/>
    <col min="4" max="256" width="8.7265625" style="224"/>
    <col min="257" max="257" width="3.6328125" style="224" customWidth="1"/>
    <col min="258" max="258" width="36.36328125" style="224" customWidth="1"/>
    <col min="259" max="259" width="49.08984375" style="224" customWidth="1"/>
    <col min="260" max="512" width="8.7265625" style="224"/>
    <col min="513" max="513" width="3.6328125" style="224" customWidth="1"/>
    <col min="514" max="514" width="36.36328125" style="224" customWidth="1"/>
    <col min="515" max="515" width="49.08984375" style="224" customWidth="1"/>
    <col min="516" max="768" width="8.7265625" style="224"/>
    <col min="769" max="769" width="3.6328125" style="224" customWidth="1"/>
    <col min="770" max="770" width="36.36328125" style="224" customWidth="1"/>
    <col min="771" max="771" width="49.08984375" style="224" customWidth="1"/>
    <col min="772" max="1024" width="8.7265625" style="224"/>
    <col min="1025" max="1025" width="3.6328125" style="224" customWidth="1"/>
    <col min="1026" max="1026" width="36.36328125" style="224" customWidth="1"/>
    <col min="1027" max="1027" width="49.08984375" style="224" customWidth="1"/>
    <col min="1028" max="1280" width="8.7265625" style="224"/>
    <col min="1281" max="1281" width="3.6328125" style="224" customWidth="1"/>
    <col min="1282" max="1282" width="36.36328125" style="224" customWidth="1"/>
    <col min="1283" max="1283" width="49.08984375" style="224" customWidth="1"/>
    <col min="1284" max="1536" width="8.7265625" style="224"/>
    <col min="1537" max="1537" width="3.6328125" style="224" customWidth="1"/>
    <col min="1538" max="1538" width="36.36328125" style="224" customWidth="1"/>
    <col min="1539" max="1539" width="49.08984375" style="224" customWidth="1"/>
    <col min="1540" max="1792" width="8.7265625" style="224"/>
    <col min="1793" max="1793" width="3.6328125" style="224" customWidth="1"/>
    <col min="1794" max="1794" width="36.36328125" style="224" customWidth="1"/>
    <col min="1795" max="1795" width="49.08984375" style="224" customWidth="1"/>
    <col min="1796" max="2048" width="8.7265625" style="224"/>
    <col min="2049" max="2049" width="3.6328125" style="224" customWidth="1"/>
    <col min="2050" max="2050" width="36.36328125" style="224" customWidth="1"/>
    <col min="2051" max="2051" width="49.08984375" style="224" customWidth="1"/>
    <col min="2052" max="2304" width="8.7265625" style="224"/>
    <col min="2305" max="2305" width="3.6328125" style="224" customWidth="1"/>
    <col min="2306" max="2306" width="36.36328125" style="224" customWidth="1"/>
    <col min="2307" max="2307" width="49.08984375" style="224" customWidth="1"/>
    <col min="2308" max="2560" width="8.7265625" style="224"/>
    <col min="2561" max="2561" width="3.6328125" style="224" customWidth="1"/>
    <col min="2562" max="2562" width="36.36328125" style="224" customWidth="1"/>
    <col min="2563" max="2563" width="49.08984375" style="224" customWidth="1"/>
    <col min="2564" max="2816" width="8.7265625" style="224"/>
    <col min="2817" max="2817" width="3.6328125" style="224" customWidth="1"/>
    <col min="2818" max="2818" width="36.36328125" style="224" customWidth="1"/>
    <col min="2819" max="2819" width="49.08984375" style="224" customWidth="1"/>
    <col min="2820" max="3072" width="8.7265625" style="224"/>
    <col min="3073" max="3073" width="3.6328125" style="224" customWidth="1"/>
    <col min="3074" max="3074" width="36.36328125" style="224" customWidth="1"/>
    <col min="3075" max="3075" width="49.08984375" style="224" customWidth="1"/>
    <col min="3076" max="3328" width="8.7265625" style="224"/>
    <col min="3329" max="3329" width="3.6328125" style="224" customWidth="1"/>
    <col min="3330" max="3330" width="36.36328125" style="224" customWidth="1"/>
    <col min="3331" max="3331" width="49.08984375" style="224" customWidth="1"/>
    <col min="3332" max="3584" width="8.7265625" style="224"/>
    <col min="3585" max="3585" width="3.6328125" style="224" customWidth="1"/>
    <col min="3586" max="3586" width="36.36328125" style="224" customWidth="1"/>
    <col min="3587" max="3587" width="49.08984375" style="224" customWidth="1"/>
    <col min="3588" max="3840" width="8.7265625" style="224"/>
    <col min="3841" max="3841" width="3.6328125" style="224" customWidth="1"/>
    <col min="3842" max="3842" width="36.36328125" style="224" customWidth="1"/>
    <col min="3843" max="3843" width="49.08984375" style="224" customWidth="1"/>
    <col min="3844" max="4096" width="8.7265625" style="224"/>
    <col min="4097" max="4097" width="3.6328125" style="224" customWidth="1"/>
    <col min="4098" max="4098" width="36.36328125" style="224" customWidth="1"/>
    <col min="4099" max="4099" width="49.08984375" style="224" customWidth="1"/>
    <col min="4100" max="4352" width="8.7265625" style="224"/>
    <col min="4353" max="4353" width="3.6328125" style="224" customWidth="1"/>
    <col min="4354" max="4354" width="36.36328125" style="224" customWidth="1"/>
    <col min="4355" max="4355" width="49.08984375" style="224" customWidth="1"/>
    <col min="4356" max="4608" width="8.7265625" style="224"/>
    <col min="4609" max="4609" width="3.6328125" style="224" customWidth="1"/>
    <col min="4610" max="4610" width="36.36328125" style="224" customWidth="1"/>
    <col min="4611" max="4611" width="49.08984375" style="224" customWidth="1"/>
    <col min="4612" max="4864" width="8.7265625" style="224"/>
    <col min="4865" max="4865" width="3.6328125" style="224" customWidth="1"/>
    <col min="4866" max="4866" width="36.36328125" style="224" customWidth="1"/>
    <col min="4867" max="4867" width="49.08984375" style="224" customWidth="1"/>
    <col min="4868" max="5120" width="8.7265625" style="224"/>
    <col min="5121" max="5121" width="3.6328125" style="224" customWidth="1"/>
    <col min="5122" max="5122" width="36.36328125" style="224" customWidth="1"/>
    <col min="5123" max="5123" width="49.08984375" style="224" customWidth="1"/>
    <col min="5124" max="5376" width="8.7265625" style="224"/>
    <col min="5377" max="5377" width="3.6328125" style="224" customWidth="1"/>
    <col min="5378" max="5378" width="36.36328125" style="224" customWidth="1"/>
    <col min="5379" max="5379" width="49.08984375" style="224" customWidth="1"/>
    <col min="5380" max="5632" width="8.7265625" style="224"/>
    <col min="5633" max="5633" width="3.6328125" style="224" customWidth="1"/>
    <col min="5634" max="5634" width="36.36328125" style="224" customWidth="1"/>
    <col min="5635" max="5635" width="49.08984375" style="224" customWidth="1"/>
    <col min="5636" max="5888" width="8.7265625" style="224"/>
    <col min="5889" max="5889" width="3.6328125" style="224" customWidth="1"/>
    <col min="5890" max="5890" width="36.36328125" style="224" customWidth="1"/>
    <col min="5891" max="5891" width="49.08984375" style="224" customWidth="1"/>
    <col min="5892" max="6144" width="8.7265625" style="224"/>
    <col min="6145" max="6145" width="3.6328125" style="224" customWidth="1"/>
    <col min="6146" max="6146" width="36.36328125" style="224" customWidth="1"/>
    <col min="6147" max="6147" width="49.08984375" style="224" customWidth="1"/>
    <col min="6148" max="6400" width="8.7265625" style="224"/>
    <col min="6401" max="6401" width="3.6328125" style="224" customWidth="1"/>
    <col min="6402" max="6402" width="36.36328125" style="224" customWidth="1"/>
    <col min="6403" max="6403" width="49.08984375" style="224" customWidth="1"/>
    <col min="6404" max="6656" width="8.7265625" style="224"/>
    <col min="6657" max="6657" width="3.6328125" style="224" customWidth="1"/>
    <col min="6658" max="6658" width="36.36328125" style="224" customWidth="1"/>
    <col min="6659" max="6659" width="49.08984375" style="224" customWidth="1"/>
    <col min="6660" max="6912" width="8.7265625" style="224"/>
    <col min="6913" max="6913" width="3.6328125" style="224" customWidth="1"/>
    <col min="6914" max="6914" width="36.36328125" style="224" customWidth="1"/>
    <col min="6915" max="6915" width="49.08984375" style="224" customWidth="1"/>
    <col min="6916" max="7168" width="8.7265625" style="224"/>
    <col min="7169" max="7169" width="3.6328125" style="224" customWidth="1"/>
    <col min="7170" max="7170" width="36.36328125" style="224" customWidth="1"/>
    <col min="7171" max="7171" width="49.08984375" style="224" customWidth="1"/>
    <col min="7172" max="7424" width="8.7265625" style="224"/>
    <col min="7425" max="7425" width="3.6328125" style="224" customWidth="1"/>
    <col min="7426" max="7426" width="36.36328125" style="224" customWidth="1"/>
    <col min="7427" max="7427" width="49.08984375" style="224" customWidth="1"/>
    <col min="7428" max="7680" width="8.7265625" style="224"/>
    <col min="7681" max="7681" width="3.6328125" style="224" customWidth="1"/>
    <col min="7682" max="7682" width="36.36328125" style="224" customWidth="1"/>
    <col min="7683" max="7683" width="49.08984375" style="224" customWidth="1"/>
    <col min="7684" max="7936" width="8.7265625" style="224"/>
    <col min="7937" max="7937" width="3.6328125" style="224" customWidth="1"/>
    <col min="7938" max="7938" width="36.36328125" style="224" customWidth="1"/>
    <col min="7939" max="7939" width="49.08984375" style="224" customWidth="1"/>
    <col min="7940" max="8192" width="8.7265625" style="224"/>
    <col min="8193" max="8193" width="3.6328125" style="224" customWidth="1"/>
    <col min="8194" max="8194" width="36.36328125" style="224" customWidth="1"/>
    <col min="8195" max="8195" width="49.08984375" style="224" customWidth="1"/>
    <col min="8196" max="8448" width="8.7265625" style="224"/>
    <col min="8449" max="8449" width="3.6328125" style="224" customWidth="1"/>
    <col min="8450" max="8450" width="36.36328125" style="224" customWidth="1"/>
    <col min="8451" max="8451" width="49.08984375" style="224" customWidth="1"/>
    <col min="8452" max="8704" width="8.7265625" style="224"/>
    <col min="8705" max="8705" width="3.6328125" style="224" customWidth="1"/>
    <col min="8706" max="8706" width="36.36328125" style="224" customWidth="1"/>
    <col min="8707" max="8707" width="49.08984375" style="224" customWidth="1"/>
    <col min="8708" max="8960" width="8.7265625" style="224"/>
    <col min="8961" max="8961" width="3.6328125" style="224" customWidth="1"/>
    <col min="8962" max="8962" width="36.36328125" style="224" customWidth="1"/>
    <col min="8963" max="8963" width="49.08984375" style="224" customWidth="1"/>
    <col min="8964" max="9216" width="8.7265625" style="224"/>
    <col min="9217" max="9217" width="3.6328125" style="224" customWidth="1"/>
    <col min="9218" max="9218" width="36.36328125" style="224" customWidth="1"/>
    <col min="9219" max="9219" width="49.08984375" style="224" customWidth="1"/>
    <col min="9220" max="9472" width="8.7265625" style="224"/>
    <col min="9473" max="9473" width="3.6328125" style="224" customWidth="1"/>
    <col min="9474" max="9474" width="36.36328125" style="224" customWidth="1"/>
    <col min="9475" max="9475" width="49.08984375" style="224" customWidth="1"/>
    <col min="9476" max="9728" width="8.7265625" style="224"/>
    <col min="9729" max="9729" width="3.6328125" style="224" customWidth="1"/>
    <col min="9730" max="9730" width="36.36328125" style="224" customWidth="1"/>
    <col min="9731" max="9731" width="49.08984375" style="224" customWidth="1"/>
    <col min="9732" max="9984" width="8.7265625" style="224"/>
    <col min="9985" max="9985" width="3.6328125" style="224" customWidth="1"/>
    <col min="9986" max="9986" width="36.36328125" style="224" customWidth="1"/>
    <col min="9987" max="9987" width="49.08984375" style="224" customWidth="1"/>
    <col min="9988" max="10240" width="8.7265625" style="224"/>
    <col min="10241" max="10241" width="3.6328125" style="224" customWidth="1"/>
    <col min="10242" max="10242" width="36.36328125" style="224" customWidth="1"/>
    <col min="10243" max="10243" width="49.08984375" style="224" customWidth="1"/>
    <col min="10244" max="10496" width="8.7265625" style="224"/>
    <col min="10497" max="10497" width="3.6328125" style="224" customWidth="1"/>
    <col min="10498" max="10498" width="36.36328125" style="224" customWidth="1"/>
    <col min="10499" max="10499" width="49.08984375" style="224" customWidth="1"/>
    <col min="10500" max="10752" width="8.7265625" style="224"/>
    <col min="10753" max="10753" width="3.6328125" style="224" customWidth="1"/>
    <col min="10754" max="10754" width="36.36328125" style="224" customWidth="1"/>
    <col min="10755" max="10755" width="49.08984375" style="224" customWidth="1"/>
    <col min="10756" max="11008" width="8.7265625" style="224"/>
    <col min="11009" max="11009" width="3.6328125" style="224" customWidth="1"/>
    <col min="11010" max="11010" width="36.36328125" style="224" customWidth="1"/>
    <col min="11011" max="11011" width="49.08984375" style="224" customWidth="1"/>
    <col min="11012" max="11264" width="8.7265625" style="224"/>
    <col min="11265" max="11265" width="3.6328125" style="224" customWidth="1"/>
    <col min="11266" max="11266" width="36.36328125" style="224" customWidth="1"/>
    <col min="11267" max="11267" width="49.08984375" style="224" customWidth="1"/>
    <col min="11268" max="11520" width="8.7265625" style="224"/>
    <col min="11521" max="11521" width="3.6328125" style="224" customWidth="1"/>
    <col min="11522" max="11522" width="36.36328125" style="224" customWidth="1"/>
    <col min="11523" max="11523" width="49.08984375" style="224" customWidth="1"/>
    <col min="11524" max="11776" width="8.7265625" style="224"/>
    <col min="11777" max="11777" width="3.6328125" style="224" customWidth="1"/>
    <col min="11778" max="11778" width="36.36328125" style="224" customWidth="1"/>
    <col min="11779" max="11779" width="49.08984375" style="224" customWidth="1"/>
    <col min="11780" max="12032" width="8.7265625" style="224"/>
    <col min="12033" max="12033" width="3.6328125" style="224" customWidth="1"/>
    <col min="12034" max="12034" width="36.36328125" style="224" customWidth="1"/>
    <col min="12035" max="12035" width="49.08984375" style="224" customWidth="1"/>
    <col min="12036" max="12288" width="8.7265625" style="224"/>
    <col min="12289" max="12289" width="3.6328125" style="224" customWidth="1"/>
    <col min="12290" max="12290" width="36.36328125" style="224" customWidth="1"/>
    <col min="12291" max="12291" width="49.08984375" style="224" customWidth="1"/>
    <col min="12292" max="12544" width="8.7265625" style="224"/>
    <col min="12545" max="12545" width="3.6328125" style="224" customWidth="1"/>
    <col min="12546" max="12546" width="36.36328125" style="224" customWidth="1"/>
    <col min="12547" max="12547" width="49.08984375" style="224" customWidth="1"/>
    <col min="12548" max="12800" width="8.7265625" style="224"/>
    <col min="12801" max="12801" width="3.6328125" style="224" customWidth="1"/>
    <col min="12802" max="12802" width="36.36328125" style="224" customWidth="1"/>
    <col min="12803" max="12803" width="49.08984375" style="224" customWidth="1"/>
    <col min="12804" max="13056" width="8.7265625" style="224"/>
    <col min="13057" max="13057" width="3.6328125" style="224" customWidth="1"/>
    <col min="13058" max="13058" width="36.36328125" style="224" customWidth="1"/>
    <col min="13059" max="13059" width="49.08984375" style="224" customWidth="1"/>
    <col min="13060" max="13312" width="8.7265625" style="224"/>
    <col min="13313" max="13313" width="3.6328125" style="224" customWidth="1"/>
    <col min="13314" max="13314" width="36.36328125" style="224" customWidth="1"/>
    <col min="13315" max="13315" width="49.08984375" style="224" customWidth="1"/>
    <col min="13316" max="13568" width="8.7265625" style="224"/>
    <col min="13569" max="13569" width="3.6328125" style="224" customWidth="1"/>
    <col min="13570" max="13570" width="36.36328125" style="224" customWidth="1"/>
    <col min="13571" max="13571" width="49.08984375" style="224" customWidth="1"/>
    <col min="13572" max="13824" width="8.7265625" style="224"/>
    <col min="13825" max="13825" width="3.6328125" style="224" customWidth="1"/>
    <col min="13826" max="13826" width="36.36328125" style="224" customWidth="1"/>
    <col min="13827" max="13827" width="49.08984375" style="224" customWidth="1"/>
    <col min="13828" max="14080" width="8.7265625" style="224"/>
    <col min="14081" max="14081" width="3.6328125" style="224" customWidth="1"/>
    <col min="14082" max="14082" width="36.36328125" style="224" customWidth="1"/>
    <col min="14083" max="14083" width="49.08984375" style="224" customWidth="1"/>
    <col min="14084" max="14336" width="8.7265625" style="224"/>
    <col min="14337" max="14337" width="3.6328125" style="224" customWidth="1"/>
    <col min="14338" max="14338" width="36.36328125" style="224" customWidth="1"/>
    <col min="14339" max="14339" width="49.08984375" style="224" customWidth="1"/>
    <col min="14340" max="14592" width="8.7265625" style="224"/>
    <col min="14593" max="14593" width="3.6328125" style="224" customWidth="1"/>
    <col min="14594" max="14594" width="36.36328125" style="224" customWidth="1"/>
    <col min="14595" max="14595" width="49.08984375" style="224" customWidth="1"/>
    <col min="14596" max="14848" width="8.7265625" style="224"/>
    <col min="14849" max="14849" width="3.6328125" style="224" customWidth="1"/>
    <col min="14850" max="14850" width="36.36328125" style="224" customWidth="1"/>
    <col min="14851" max="14851" width="49.08984375" style="224" customWidth="1"/>
    <col min="14852" max="15104" width="8.7265625" style="224"/>
    <col min="15105" max="15105" width="3.6328125" style="224" customWidth="1"/>
    <col min="15106" max="15106" width="36.36328125" style="224" customWidth="1"/>
    <col min="15107" max="15107" width="49.08984375" style="224" customWidth="1"/>
    <col min="15108" max="15360" width="8.7265625" style="224"/>
    <col min="15361" max="15361" width="3.6328125" style="224" customWidth="1"/>
    <col min="15362" max="15362" width="36.36328125" style="224" customWidth="1"/>
    <col min="15363" max="15363" width="49.08984375" style="224" customWidth="1"/>
    <col min="15364" max="15616" width="8.7265625" style="224"/>
    <col min="15617" max="15617" width="3.6328125" style="224" customWidth="1"/>
    <col min="15618" max="15618" width="36.36328125" style="224" customWidth="1"/>
    <col min="15619" max="15619" width="49.08984375" style="224" customWidth="1"/>
    <col min="15620" max="15872" width="8.7265625" style="224"/>
    <col min="15873" max="15873" width="3.6328125" style="224" customWidth="1"/>
    <col min="15874" max="15874" width="36.36328125" style="224" customWidth="1"/>
    <col min="15875" max="15875" width="49.08984375" style="224" customWidth="1"/>
    <col min="15876" max="16128" width="8.7265625" style="224"/>
    <col min="16129" max="16129" width="3.6328125" style="224" customWidth="1"/>
    <col min="16130" max="16130" width="36.36328125" style="224" customWidth="1"/>
    <col min="16131" max="16131" width="49.08984375" style="224" customWidth="1"/>
    <col min="16132" max="16384" width="8.7265625" style="224"/>
  </cols>
  <sheetData>
    <row r="1" spans="1:3" ht="18" customHeight="1" x14ac:dyDescent="0.2">
      <c r="C1" s="225" t="str">
        <f>'MPS(input_Option1)'!K1</f>
        <v>Monitoring Spreadsheet: JCM_KH_AM004_ver01.0</v>
      </c>
    </row>
    <row r="2" spans="1:3" ht="18" customHeight="1" x14ac:dyDescent="0.2">
      <c r="C2" s="225" t="str">
        <f>'MPS(input_Option1)'!K2</f>
        <v>Reference Number:</v>
      </c>
    </row>
    <row r="3" spans="1:3" ht="24" customHeight="1" x14ac:dyDescent="0.2">
      <c r="A3" s="305" t="s">
        <v>453</v>
      </c>
      <c r="B3" s="305"/>
      <c r="C3" s="305"/>
    </row>
    <row r="5" spans="1:3" ht="21" customHeight="1" x14ac:dyDescent="0.2">
      <c r="B5" s="226" t="s">
        <v>454</v>
      </c>
      <c r="C5" s="226" t="s">
        <v>455</v>
      </c>
    </row>
    <row r="6" spans="1:3" ht="54" customHeight="1" x14ac:dyDescent="0.2">
      <c r="B6" s="227"/>
      <c r="C6" s="227"/>
    </row>
    <row r="7" spans="1:3" ht="54" customHeight="1" x14ac:dyDescent="0.2">
      <c r="B7" s="227"/>
      <c r="C7" s="227"/>
    </row>
    <row r="8" spans="1:3" ht="54" customHeight="1" x14ac:dyDescent="0.2">
      <c r="B8" s="227"/>
      <c r="C8" s="227"/>
    </row>
    <row r="9" spans="1:3" ht="54" customHeight="1" x14ac:dyDescent="0.2">
      <c r="B9" s="227"/>
      <c r="C9" s="227"/>
    </row>
    <row r="10" spans="1:3" ht="54" customHeight="1" x14ac:dyDescent="0.2">
      <c r="B10" s="227"/>
      <c r="C10" s="227"/>
    </row>
    <row r="11" spans="1:3" ht="54" customHeight="1" x14ac:dyDescent="0.2">
      <c r="B11" s="227"/>
      <c r="C11" s="227"/>
    </row>
    <row r="12" spans="1:3" ht="54" customHeight="1" x14ac:dyDescent="0.2">
      <c r="B12" s="227"/>
      <c r="C12" s="227"/>
    </row>
  </sheetData>
  <sheetProtection algorithmName="SHA-512" hashValue="mWhZDSnAs4b7WCXXG8n/rGjA+zAtgplmvV5D/0n9uix4f+IVflSALn0MYETKuV317w+64ODNJ2xqxDhI8JAUHg==" saltValue="L2BoRa2dZTZ4C2OlynshjQ==" spinCount="100000" sheet="1" formatCells="0" formatRows="0" insertRows="0"/>
  <mergeCells count="1">
    <mergeCell ref="A3:C3"/>
  </mergeCells>
  <phoneticPr fontId="9"/>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B86D9-65D6-48CE-9280-4353450C3C77}">
  <sheetPr>
    <tabColor theme="5" tint="0.39997558519241921"/>
    <pageSetUpPr fitToPage="1"/>
  </sheetPr>
  <dimension ref="A1:L90"/>
  <sheetViews>
    <sheetView view="pageBreakPreview" zoomScale="70" zoomScaleNormal="100" zoomScaleSheetLayoutView="70" workbookViewId="0"/>
  </sheetViews>
  <sheetFormatPr defaultColWidth="9" defaultRowHeight="14" x14ac:dyDescent="0.2"/>
  <cols>
    <col min="1" max="1" width="3.6328125" style="11" customWidth="1"/>
    <col min="2" max="2" width="17.453125" style="11" customWidth="1"/>
    <col min="3" max="3" width="12.54296875" style="11" customWidth="1"/>
    <col min="4" max="4" width="21.08984375" style="11" bestFit="1" customWidth="1"/>
    <col min="5" max="5" width="39.90625" style="11" customWidth="1"/>
    <col min="6" max="6" width="16.90625" style="11" bestFit="1" customWidth="1"/>
    <col min="7" max="7" width="15.90625" style="12" customWidth="1"/>
    <col min="8" max="8" width="15.453125" style="11" customWidth="1"/>
    <col min="9" max="9" width="21.36328125" style="11" customWidth="1"/>
    <col min="10" max="10" width="63.453125" style="12" customWidth="1"/>
    <col min="11" max="11" width="15.90625" style="12" customWidth="1"/>
    <col min="12" max="12" width="26.453125" style="11" customWidth="1"/>
    <col min="13" max="16384" width="9" style="11"/>
  </cols>
  <sheetData>
    <row r="1" spans="1:12" x14ac:dyDescent="0.2">
      <c r="L1" s="4" t="str">
        <f>'MPS(input_Option1)'!K1</f>
        <v>Monitoring Spreadsheet: JCM_KH_AM004_ver01.0</v>
      </c>
    </row>
    <row r="2" spans="1:12" x14ac:dyDescent="0.2">
      <c r="L2" s="4" t="str">
        <f>'MPS(input_Option1)'!K2</f>
        <v>Reference Number:</v>
      </c>
    </row>
    <row r="3" spans="1:12" ht="15.5" x14ac:dyDescent="0.2">
      <c r="A3" s="228" t="s">
        <v>465</v>
      </c>
      <c r="B3" s="13"/>
      <c r="C3" s="13"/>
      <c r="D3" s="13"/>
      <c r="E3" s="13"/>
      <c r="F3" s="13"/>
      <c r="G3" s="14"/>
      <c r="H3" s="13"/>
      <c r="I3" s="13"/>
      <c r="J3" s="14"/>
      <c r="K3" s="14"/>
      <c r="L3" s="15"/>
    </row>
    <row r="5" spans="1:12" x14ac:dyDescent="0.2">
      <c r="A5" s="16" t="s">
        <v>460</v>
      </c>
      <c r="B5" s="16"/>
      <c r="C5" s="16"/>
    </row>
    <row r="6" spans="1:12" x14ac:dyDescent="0.2">
      <c r="A6" s="16"/>
      <c r="B6" s="17" t="s">
        <v>4</v>
      </c>
      <c r="C6" s="17" t="s">
        <v>5</v>
      </c>
      <c r="D6" s="17" t="s">
        <v>6</v>
      </c>
      <c r="E6" s="17" t="s">
        <v>7</v>
      </c>
      <c r="F6" s="17" t="s">
        <v>8</v>
      </c>
      <c r="G6" s="17" t="s">
        <v>9</v>
      </c>
      <c r="H6" s="17" t="s">
        <v>10</v>
      </c>
      <c r="I6" s="17" t="s">
        <v>11</v>
      </c>
      <c r="J6" s="17" t="s">
        <v>12</v>
      </c>
      <c r="K6" s="17" t="s">
        <v>13</v>
      </c>
      <c r="L6" s="17" t="s">
        <v>468</v>
      </c>
    </row>
    <row r="7" spans="1:12" s="12" customFormat="1" ht="28" x14ac:dyDescent="0.2">
      <c r="B7" s="17" t="s">
        <v>467</v>
      </c>
      <c r="C7" s="17" t="s">
        <v>14</v>
      </c>
      <c r="D7" s="17" t="s">
        <v>15</v>
      </c>
      <c r="E7" s="17" t="s">
        <v>16</v>
      </c>
      <c r="F7" s="17" t="s">
        <v>463</v>
      </c>
      <c r="G7" s="17" t="s">
        <v>1</v>
      </c>
      <c r="H7" s="17" t="s">
        <v>19</v>
      </c>
      <c r="I7" s="17" t="s">
        <v>20</v>
      </c>
      <c r="J7" s="17" t="s">
        <v>21</v>
      </c>
      <c r="K7" s="17" t="s">
        <v>22</v>
      </c>
      <c r="L7" s="17" t="s">
        <v>23</v>
      </c>
    </row>
    <row r="8" spans="1:12" s="18" customFormat="1" ht="29" x14ac:dyDescent="0.2">
      <c r="B8" s="237"/>
      <c r="C8" s="19" t="s">
        <v>469</v>
      </c>
      <c r="D8" s="20" t="s">
        <v>289</v>
      </c>
      <c r="E8" s="21" t="s">
        <v>290</v>
      </c>
      <c r="F8" s="22" t="s">
        <v>88</v>
      </c>
      <c r="G8" s="21" t="s">
        <v>40</v>
      </c>
      <c r="H8" s="7" t="s">
        <v>43</v>
      </c>
      <c r="I8" s="7" t="s">
        <v>41</v>
      </c>
      <c r="J8" s="8" t="s">
        <v>88</v>
      </c>
      <c r="K8" s="8" t="s">
        <v>88</v>
      </c>
      <c r="L8" s="8" t="s">
        <v>456</v>
      </c>
    </row>
    <row r="9" spans="1:12" s="18" customFormat="1" ht="43" x14ac:dyDescent="0.2">
      <c r="B9" s="237"/>
      <c r="C9" s="19" t="s">
        <v>471</v>
      </c>
      <c r="D9" s="20" t="s">
        <v>291</v>
      </c>
      <c r="E9" s="21" t="s">
        <v>292</v>
      </c>
      <c r="F9" s="22" t="s">
        <v>88</v>
      </c>
      <c r="G9" s="21" t="s">
        <v>40</v>
      </c>
      <c r="H9" s="7" t="s">
        <v>43</v>
      </c>
      <c r="I9" s="7" t="s">
        <v>41</v>
      </c>
      <c r="J9" s="8" t="s">
        <v>88</v>
      </c>
      <c r="K9" s="8" t="s">
        <v>88</v>
      </c>
      <c r="L9" s="8" t="s">
        <v>456</v>
      </c>
    </row>
    <row r="10" spans="1:12" s="18" customFormat="1" ht="29" x14ac:dyDescent="0.2">
      <c r="B10" s="237"/>
      <c r="C10" s="19" t="s">
        <v>470</v>
      </c>
      <c r="D10" s="20" t="s">
        <v>203</v>
      </c>
      <c r="E10" s="21" t="s">
        <v>204</v>
      </c>
      <c r="F10" s="22" t="s">
        <v>88</v>
      </c>
      <c r="G10" s="21" t="s">
        <v>127</v>
      </c>
      <c r="H10" s="7" t="s">
        <v>45</v>
      </c>
      <c r="I10" s="7" t="s">
        <v>63</v>
      </c>
      <c r="J10" s="7" t="s">
        <v>65</v>
      </c>
      <c r="K10" s="7" t="s">
        <v>71</v>
      </c>
      <c r="L10" s="8" t="s">
        <v>456</v>
      </c>
    </row>
    <row r="11" spans="1:12" s="18" customFormat="1" ht="28.5" x14ac:dyDescent="0.2">
      <c r="B11" s="237"/>
      <c r="C11" s="19" t="s">
        <v>472</v>
      </c>
      <c r="D11" s="20" t="s">
        <v>205</v>
      </c>
      <c r="E11" s="21" t="s">
        <v>206</v>
      </c>
      <c r="F11" s="22" t="s">
        <v>88</v>
      </c>
      <c r="G11" s="21" t="s">
        <v>179</v>
      </c>
      <c r="H11" s="7" t="s">
        <v>44</v>
      </c>
      <c r="I11" s="7" t="s">
        <v>66</v>
      </c>
      <c r="J11" s="7" t="s">
        <v>207</v>
      </c>
      <c r="K11" s="7" t="s">
        <v>71</v>
      </c>
      <c r="L11" s="8" t="s">
        <v>456</v>
      </c>
    </row>
    <row r="12" spans="1:12" s="18" customFormat="1" ht="57.65" customHeight="1" x14ac:dyDescent="0.2">
      <c r="B12" s="237"/>
      <c r="C12" s="19" t="s">
        <v>473</v>
      </c>
      <c r="D12" s="20" t="s">
        <v>293</v>
      </c>
      <c r="E12" s="21" t="s">
        <v>209</v>
      </c>
      <c r="F12" s="22" t="s">
        <v>88</v>
      </c>
      <c r="G12" s="21" t="s">
        <v>181</v>
      </c>
      <c r="H12" s="7" t="s">
        <v>44</v>
      </c>
      <c r="I12" s="7" t="s">
        <v>64</v>
      </c>
      <c r="J12" s="7" t="s">
        <v>163</v>
      </c>
      <c r="K12" s="7" t="s">
        <v>71</v>
      </c>
      <c r="L12" s="8" t="s">
        <v>456</v>
      </c>
    </row>
    <row r="13" spans="1:12" s="18" customFormat="1" ht="42" x14ac:dyDescent="0.2">
      <c r="B13" s="238"/>
      <c r="C13" s="19" t="s">
        <v>474</v>
      </c>
      <c r="D13" s="20" t="s">
        <v>210</v>
      </c>
      <c r="E13" s="21" t="s">
        <v>211</v>
      </c>
      <c r="F13" s="23" t="s">
        <v>88</v>
      </c>
      <c r="G13" s="21" t="s">
        <v>212</v>
      </c>
      <c r="H13" s="7" t="s">
        <v>69</v>
      </c>
      <c r="I13" s="7" t="s">
        <v>70</v>
      </c>
      <c r="J13" s="7" t="s">
        <v>67</v>
      </c>
      <c r="K13" s="7" t="s">
        <v>68</v>
      </c>
      <c r="L13" s="8" t="s">
        <v>456</v>
      </c>
    </row>
    <row r="14" spans="1:12" s="18" customFormat="1" ht="57" x14ac:dyDescent="0.2">
      <c r="B14" s="237"/>
      <c r="C14" s="19" t="s">
        <v>475</v>
      </c>
      <c r="D14" s="20" t="s">
        <v>213</v>
      </c>
      <c r="E14" s="21" t="s">
        <v>422</v>
      </c>
      <c r="F14" s="22" t="s">
        <v>88</v>
      </c>
      <c r="G14" s="21" t="s">
        <v>42</v>
      </c>
      <c r="H14" s="7" t="s">
        <v>45</v>
      </c>
      <c r="I14" s="7" t="s">
        <v>63</v>
      </c>
      <c r="J14" s="7" t="s">
        <v>72</v>
      </c>
      <c r="K14" s="7" t="s">
        <v>71</v>
      </c>
      <c r="L14" s="8" t="s">
        <v>456</v>
      </c>
    </row>
    <row r="15" spans="1:12" s="18" customFormat="1" ht="85" x14ac:dyDescent="0.2">
      <c r="B15" s="237"/>
      <c r="C15" s="19" t="s">
        <v>476</v>
      </c>
      <c r="D15" s="20" t="s">
        <v>214</v>
      </c>
      <c r="E15" s="21" t="s">
        <v>423</v>
      </c>
      <c r="F15" s="22" t="s">
        <v>88</v>
      </c>
      <c r="G15" s="21" t="s">
        <v>42</v>
      </c>
      <c r="H15" s="7" t="s">
        <v>45</v>
      </c>
      <c r="I15" s="7" t="s">
        <v>63</v>
      </c>
      <c r="J15" s="7" t="s">
        <v>73</v>
      </c>
      <c r="K15" s="7" t="s">
        <v>71</v>
      </c>
      <c r="L15" s="8" t="s">
        <v>456</v>
      </c>
    </row>
    <row r="16" spans="1:12" s="18" customFormat="1" ht="28.5" x14ac:dyDescent="0.2">
      <c r="B16" s="237"/>
      <c r="C16" s="19" t="s">
        <v>477</v>
      </c>
      <c r="D16" s="20" t="s">
        <v>215</v>
      </c>
      <c r="E16" s="21" t="s">
        <v>216</v>
      </c>
      <c r="F16" s="22" t="s">
        <v>88</v>
      </c>
      <c r="G16" s="21" t="s">
        <v>217</v>
      </c>
      <c r="H16" s="7" t="s">
        <v>43</v>
      </c>
      <c r="I16" s="7" t="s">
        <v>82</v>
      </c>
      <c r="J16" s="7" t="s">
        <v>88</v>
      </c>
      <c r="K16" s="7" t="s">
        <v>68</v>
      </c>
      <c r="L16" s="8" t="s">
        <v>456</v>
      </c>
    </row>
    <row r="17" spans="1:12" s="18" customFormat="1" ht="28.5" x14ac:dyDescent="0.2">
      <c r="B17" s="237"/>
      <c r="C17" s="19" t="s">
        <v>478</v>
      </c>
      <c r="D17" s="20" t="s">
        <v>218</v>
      </c>
      <c r="E17" s="21" t="s">
        <v>219</v>
      </c>
      <c r="F17" s="22" t="s">
        <v>88</v>
      </c>
      <c r="G17" s="21" t="s">
        <v>217</v>
      </c>
      <c r="H17" s="7" t="s">
        <v>43</v>
      </c>
      <c r="I17" s="7" t="s">
        <v>83</v>
      </c>
      <c r="J17" s="7" t="s">
        <v>88</v>
      </c>
      <c r="K17" s="7" t="s">
        <v>68</v>
      </c>
      <c r="L17" s="8" t="s">
        <v>456</v>
      </c>
    </row>
    <row r="18" spans="1:12" s="18" customFormat="1" ht="70.75" customHeight="1" x14ac:dyDescent="0.2">
      <c r="B18" s="237"/>
      <c r="C18" s="19" t="s">
        <v>479</v>
      </c>
      <c r="D18" s="20" t="s">
        <v>220</v>
      </c>
      <c r="E18" s="21" t="s">
        <v>424</v>
      </c>
      <c r="F18" s="22" t="s">
        <v>88</v>
      </c>
      <c r="G18" s="21" t="s">
        <v>221</v>
      </c>
      <c r="H18" s="7" t="s">
        <v>69</v>
      </c>
      <c r="I18" s="7" t="s">
        <v>222</v>
      </c>
      <c r="J18" s="7" t="s">
        <v>223</v>
      </c>
      <c r="K18" s="7" t="s">
        <v>71</v>
      </c>
      <c r="L18" s="8" t="s">
        <v>456</v>
      </c>
    </row>
    <row r="19" spans="1:12" s="18" customFormat="1" ht="57.5" x14ac:dyDescent="0.2">
      <c r="B19" s="237"/>
      <c r="C19" s="19" t="s">
        <v>480</v>
      </c>
      <c r="D19" s="20" t="s">
        <v>224</v>
      </c>
      <c r="E19" s="21" t="s">
        <v>425</v>
      </c>
      <c r="F19" s="22" t="s">
        <v>88</v>
      </c>
      <c r="G19" s="21" t="s">
        <v>40</v>
      </c>
      <c r="H19" s="7" t="s">
        <v>44</v>
      </c>
      <c r="I19" s="7" t="s">
        <v>66</v>
      </c>
      <c r="J19" s="7" t="s">
        <v>74</v>
      </c>
      <c r="K19" s="7" t="s">
        <v>71</v>
      </c>
      <c r="L19" s="8" t="s">
        <v>456</v>
      </c>
    </row>
    <row r="20" spans="1:12" s="18" customFormat="1" ht="34.4" customHeight="1" x14ac:dyDescent="0.2">
      <c r="B20" s="237"/>
      <c r="C20" s="19" t="s">
        <v>481</v>
      </c>
      <c r="D20" s="20" t="s">
        <v>225</v>
      </c>
      <c r="E20" s="21" t="s">
        <v>226</v>
      </c>
      <c r="F20" s="22" t="s">
        <v>88</v>
      </c>
      <c r="G20" s="21" t="s">
        <v>227</v>
      </c>
      <c r="H20" s="7" t="s">
        <v>69</v>
      </c>
      <c r="I20" s="7" t="s">
        <v>162</v>
      </c>
      <c r="J20" s="7" t="s">
        <v>159</v>
      </c>
      <c r="K20" s="7" t="s">
        <v>68</v>
      </c>
      <c r="L20" s="8" t="s">
        <v>456</v>
      </c>
    </row>
    <row r="21" spans="1:12" s="18" customFormat="1" ht="28.5" x14ac:dyDescent="0.2">
      <c r="B21" s="237"/>
      <c r="C21" s="19" t="s">
        <v>482</v>
      </c>
      <c r="D21" s="20" t="s">
        <v>228</v>
      </c>
      <c r="E21" s="21" t="s">
        <v>229</v>
      </c>
      <c r="F21" s="22" t="s">
        <v>88</v>
      </c>
      <c r="G21" s="21" t="s">
        <v>227</v>
      </c>
      <c r="H21" s="7" t="s">
        <v>69</v>
      </c>
      <c r="I21" s="7" t="s">
        <v>162</v>
      </c>
      <c r="J21" s="7" t="s">
        <v>159</v>
      </c>
      <c r="K21" s="7" t="s">
        <v>68</v>
      </c>
      <c r="L21" s="8" t="s">
        <v>456</v>
      </c>
    </row>
    <row r="22" spans="1:12" s="18" customFormat="1" ht="43" customHeight="1" x14ac:dyDescent="0.2">
      <c r="B22" s="237"/>
      <c r="C22" s="19" t="s">
        <v>483</v>
      </c>
      <c r="D22" s="20" t="s">
        <v>230</v>
      </c>
      <c r="E22" s="21" t="s">
        <v>231</v>
      </c>
      <c r="F22" s="22" t="s">
        <v>88</v>
      </c>
      <c r="G22" s="21" t="s">
        <v>232</v>
      </c>
      <c r="H22" s="7" t="s">
        <v>43</v>
      </c>
      <c r="I22" s="7" t="s">
        <v>83</v>
      </c>
      <c r="J22" s="7" t="s">
        <v>111</v>
      </c>
      <c r="K22" s="7" t="s">
        <v>68</v>
      </c>
      <c r="L22" s="8" t="s">
        <v>456</v>
      </c>
    </row>
    <row r="23" spans="1:12" s="18" customFormat="1" ht="43" customHeight="1" x14ac:dyDescent="0.2">
      <c r="B23" s="237"/>
      <c r="C23" s="19" t="s">
        <v>484</v>
      </c>
      <c r="D23" s="20" t="s">
        <v>233</v>
      </c>
      <c r="E23" s="21" t="s">
        <v>234</v>
      </c>
      <c r="F23" s="22" t="s">
        <v>88</v>
      </c>
      <c r="G23" s="21" t="s">
        <v>232</v>
      </c>
      <c r="H23" s="7" t="s">
        <v>43</v>
      </c>
      <c r="I23" s="7" t="s">
        <v>83</v>
      </c>
      <c r="J23" s="7" t="s">
        <v>111</v>
      </c>
      <c r="K23" s="7" t="s">
        <v>68</v>
      </c>
      <c r="L23" s="8" t="s">
        <v>456</v>
      </c>
    </row>
    <row r="24" spans="1:12" s="18" customFormat="1" ht="28.5" x14ac:dyDescent="0.2">
      <c r="B24" s="237"/>
      <c r="C24" s="19" t="s">
        <v>485</v>
      </c>
      <c r="D24" s="20" t="s">
        <v>235</v>
      </c>
      <c r="E24" s="21" t="s">
        <v>236</v>
      </c>
      <c r="F24" s="22" t="s">
        <v>88</v>
      </c>
      <c r="G24" s="21" t="s">
        <v>112</v>
      </c>
      <c r="H24" s="7" t="s">
        <v>44</v>
      </c>
      <c r="I24" s="7" t="s">
        <v>161</v>
      </c>
      <c r="J24" s="7" t="s">
        <v>84</v>
      </c>
      <c r="K24" s="7" t="s">
        <v>68</v>
      </c>
      <c r="L24" s="8" t="s">
        <v>456</v>
      </c>
    </row>
    <row r="25" spans="1:12" s="18" customFormat="1" ht="58.5" x14ac:dyDescent="0.2">
      <c r="B25" s="239"/>
      <c r="C25" s="19" t="s">
        <v>486</v>
      </c>
      <c r="D25" s="24" t="s">
        <v>237</v>
      </c>
      <c r="E25" s="25" t="s">
        <v>426</v>
      </c>
      <c r="F25" s="26" t="s">
        <v>88</v>
      </c>
      <c r="G25" s="21" t="s">
        <v>42</v>
      </c>
      <c r="H25" s="7" t="s">
        <v>45</v>
      </c>
      <c r="I25" s="7" t="s">
        <v>63</v>
      </c>
      <c r="J25" s="7" t="s">
        <v>75</v>
      </c>
      <c r="K25" s="7" t="s">
        <v>71</v>
      </c>
      <c r="L25" s="8" t="s">
        <v>456</v>
      </c>
    </row>
    <row r="26" spans="1:12" s="18" customFormat="1" ht="44.5" x14ac:dyDescent="0.2">
      <c r="B26" s="240"/>
      <c r="C26" s="19" t="s">
        <v>487</v>
      </c>
      <c r="D26" s="27" t="s">
        <v>238</v>
      </c>
      <c r="E26" s="28" t="s">
        <v>427</v>
      </c>
      <c r="F26" s="29" t="s">
        <v>88</v>
      </c>
      <c r="G26" s="21" t="s">
        <v>42</v>
      </c>
      <c r="H26" s="7" t="s">
        <v>45</v>
      </c>
      <c r="I26" s="7" t="s">
        <v>63</v>
      </c>
      <c r="J26" s="7" t="s">
        <v>76</v>
      </c>
      <c r="K26" s="7" t="s">
        <v>71</v>
      </c>
      <c r="L26" s="8" t="s">
        <v>456</v>
      </c>
    </row>
    <row r="27" spans="1:12" s="18" customFormat="1" ht="42.5" x14ac:dyDescent="0.2">
      <c r="B27" s="241"/>
      <c r="C27" s="19" t="s">
        <v>488</v>
      </c>
      <c r="D27" s="30" t="s">
        <v>239</v>
      </c>
      <c r="E27" s="31" t="s">
        <v>428</v>
      </c>
      <c r="F27" s="32" t="s">
        <v>88</v>
      </c>
      <c r="G27" s="21" t="s">
        <v>42</v>
      </c>
      <c r="H27" s="7" t="s">
        <v>45</v>
      </c>
      <c r="I27" s="7" t="s">
        <v>63</v>
      </c>
      <c r="J27" s="7" t="s">
        <v>77</v>
      </c>
      <c r="K27" s="7" t="s">
        <v>71</v>
      </c>
      <c r="L27" s="8" t="s">
        <v>456</v>
      </c>
    </row>
    <row r="28" spans="1:12" x14ac:dyDescent="0.2">
      <c r="B28" s="33"/>
      <c r="C28" s="33"/>
      <c r="D28" s="34"/>
      <c r="E28" s="35"/>
      <c r="F28" s="36"/>
      <c r="G28" s="35"/>
      <c r="H28" s="37"/>
      <c r="I28" s="37"/>
      <c r="J28" s="38"/>
      <c r="K28" s="38"/>
      <c r="L28" s="37"/>
    </row>
    <row r="30" spans="1:12" x14ac:dyDescent="0.2">
      <c r="A30" s="16" t="s">
        <v>461</v>
      </c>
    </row>
    <row r="31" spans="1:12" x14ac:dyDescent="0.2">
      <c r="B31" s="249" t="s">
        <v>4</v>
      </c>
      <c r="C31" s="249"/>
      <c r="D31" s="249" t="s">
        <v>5</v>
      </c>
      <c r="E31" s="249"/>
      <c r="F31" s="17" t="s">
        <v>6</v>
      </c>
      <c r="G31" s="17" t="s">
        <v>7</v>
      </c>
      <c r="H31" s="249" t="s">
        <v>8</v>
      </c>
      <c r="I31" s="249"/>
      <c r="J31" s="249"/>
      <c r="K31" s="249" t="s">
        <v>9</v>
      </c>
      <c r="L31" s="249"/>
    </row>
    <row r="32" spans="1:12" x14ac:dyDescent="0.2">
      <c r="B32" s="250" t="s">
        <v>15</v>
      </c>
      <c r="C32" s="250"/>
      <c r="D32" s="250" t="s">
        <v>16</v>
      </c>
      <c r="E32" s="250"/>
      <c r="F32" s="39" t="s">
        <v>17</v>
      </c>
      <c r="G32" s="39" t="s">
        <v>1</v>
      </c>
      <c r="H32" s="250" t="s">
        <v>20</v>
      </c>
      <c r="I32" s="250"/>
      <c r="J32" s="250"/>
      <c r="K32" s="250" t="s">
        <v>23</v>
      </c>
      <c r="L32" s="250"/>
    </row>
    <row r="33" spans="2:12" s="18" customFormat="1" ht="33" customHeight="1" x14ac:dyDescent="0.2">
      <c r="B33" s="252" t="s">
        <v>182</v>
      </c>
      <c r="C33" s="253"/>
      <c r="D33" s="252" t="s">
        <v>240</v>
      </c>
      <c r="E33" s="253"/>
      <c r="F33" s="23" t="s">
        <v>88</v>
      </c>
      <c r="G33" s="20" t="s">
        <v>40</v>
      </c>
      <c r="H33" s="306" t="str">
        <f>'MPS(input_Option1)'!G33</f>
        <v>Cambodia's official forest map</v>
      </c>
      <c r="I33" s="306"/>
      <c r="J33" s="306"/>
      <c r="K33" s="307" t="str">
        <f>'MPS(input_Option1)'!J33</f>
        <v>Input on "MPS(input_RL_Opt1)" sheet</v>
      </c>
      <c r="L33" s="307"/>
    </row>
    <row r="34" spans="2:12" s="18" customFormat="1" ht="33.65" customHeight="1" x14ac:dyDescent="0.2">
      <c r="B34" s="247" t="s">
        <v>184</v>
      </c>
      <c r="C34" s="247"/>
      <c r="D34" s="247" t="s">
        <v>241</v>
      </c>
      <c r="E34" s="247"/>
      <c r="F34" s="23" t="s">
        <v>88</v>
      </c>
      <c r="G34" s="20" t="s">
        <v>40</v>
      </c>
      <c r="H34" s="306" t="str">
        <f>'MPS(input_Option1)'!G34</f>
        <v>Cambodia's official forest map</v>
      </c>
      <c r="I34" s="306"/>
      <c r="J34" s="306"/>
      <c r="K34" s="307" t="str">
        <f>'MPS(input_Option1)'!J34</f>
        <v>Input on "MPS(input_RL_Opt1)" sheet</v>
      </c>
      <c r="L34" s="307"/>
    </row>
    <row r="35" spans="2:12" s="18" customFormat="1" ht="30" customHeight="1" x14ac:dyDescent="0.2">
      <c r="B35" s="247" t="s">
        <v>242</v>
      </c>
      <c r="C35" s="247"/>
      <c r="D35" s="247" t="s">
        <v>90</v>
      </c>
      <c r="E35" s="247"/>
      <c r="F35" s="232">
        <f>'MPS(input_Option1)'!E35</f>
        <v>0</v>
      </c>
      <c r="G35" s="21" t="s">
        <v>112</v>
      </c>
      <c r="H35" s="306" t="str">
        <f>'MPS(input_Option1)'!G35</f>
        <v>Cambodia’s official forest reference level (FRL)</v>
      </c>
      <c r="I35" s="306"/>
      <c r="J35" s="306"/>
      <c r="K35" s="307">
        <f>'MPS(input_Option1)'!J35</f>
        <v>0</v>
      </c>
      <c r="L35" s="307"/>
    </row>
    <row r="36" spans="2:12" s="18" customFormat="1" ht="30" customHeight="1" x14ac:dyDescent="0.2">
      <c r="B36" s="247" t="s">
        <v>243</v>
      </c>
      <c r="C36" s="247"/>
      <c r="D36" s="247" t="s">
        <v>91</v>
      </c>
      <c r="E36" s="247"/>
      <c r="F36" s="232">
        <f>'MPS(input_Option1)'!E36</f>
        <v>0</v>
      </c>
      <c r="G36" s="21" t="s">
        <v>112</v>
      </c>
      <c r="H36" s="306" t="str">
        <f>'MPS(input_Option1)'!G36</f>
        <v>Cambodia’s official forest reference level (FRL)</v>
      </c>
      <c r="I36" s="306"/>
      <c r="J36" s="306"/>
      <c r="K36" s="307">
        <f>'MPS(input_Option1)'!J36</f>
        <v>0</v>
      </c>
      <c r="L36" s="307"/>
    </row>
    <row r="37" spans="2:12" s="18" customFormat="1" ht="30" customHeight="1" x14ac:dyDescent="0.2">
      <c r="B37" s="247" t="s">
        <v>244</v>
      </c>
      <c r="C37" s="247"/>
      <c r="D37" s="247" t="s">
        <v>92</v>
      </c>
      <c r="E37" s="247"/>
      <c r="F37" s="232">
        <f>'MPS(input_Option1)'!E37</f>
        <v>0</v>
      </c>
      <c r="G37" s="21" t="s">
        <v>112</v>
      </c>
      <c r="H37" s="306" t="str">
        <f>'MPS(input_Option1)'!G37</f>
        <v>Cambodia’s official forest reference level (FRL)</v>
      </c>
      <c r="I37" s="306"/>
      <c r="J37" s="306"/>
      <c r="K37" s="307">
        <f>'MPS(input_Option1)'!J37</f>
        <v>0</v>
      </c>
      <c r="L37" s="307"/>
    </row>
    <row r="38" spans="2:12" s="18" customFormat="1" ht="30" customHeight="1" x14ac:dyDescent="0.2">
      <c r="B38" s="247" t="s">
        <v>245</v>
      </c>
      <c r="C38" s="247"/>
      <c r="D38" s="247" t="s">
        <v>93</v>
      </c>
      <c r="E38" s="247"/>
      <c r="F38" s="232">
        <f>'MPS(input_Option1)'!E38</f>
        <v>0</v>
      </c>
      <c r="G38" s="21" t="s">
        <v>112</v>
      </c>
      <c r="H38" s="306" t="str">
        <f>'MPS(input_Option1)'!G38</f>
        <v>Cambodia’s official forest reference level (FRL)</v>
      </c>
      <c r="I38" s="306"/>
      <c r="J38" s="306"/>
      <c r="K38" s="307">
        <f>'MPS(input_Option1)'!J38</f>
        <v>0</v>
      </c>
      <c r="L38" s="307"/>
    </row>
    <row r="39" spans="2:12" s="18" customFormat="1" ht="30" customHeight="1" x14ac:dyDescent="0.2">
      <c r="B39" s="247" t="s">
        <v>246</v>
      </c>
      <c r="C39" s="247"/>
      <c r="D39" s="247" t="s">
        <v>94</v>
      </c>
      <c r="E39" s="247"/>
      <c r="F39" s="232">
        <f>'MPS(input_Option1)'!E39</f>
        <v>0</v>
      </c>
      <c r="G39" s="21" t="s">
        <v>112</v>
      </c>
      <c r="H39" s="306" t="str">
        <f>'MPS(input_Option1)'!G39</f>
        <v>Cambodia’s official forest reference level (FRL)</v>
      </c>
      <c r="I39" s="306"/>
      <c r="J39" s="306"/>
      <c r="K39" s="307">
        <f>'MPS(input_Option1)'!J39</f>
        <v>0</v>
      </c>
      <c r="L39" s="307"/>
    </row>
    <row r="40" spans="2:12" s="18" customFormat="1" ht="30" customHeight="1" x14ac:dyDescent="0.2">
      <c r="B40" s="247" t="s">
        <v>247</v>
      </c>
      <c r="C40" s="247"/>
      <c r="D40" s="247" t="s">
        <v>248</v>
      </c>
      <c r="E40" s="247"/>
      <c r="F40" s="232">
        <f>'MPS(input_Option1)'!E40</f>
        <v>0</v>
      </c>
      <c r="G40" s="21" t="s">
        <v>112</v>
      </c>
      <c r="H40" s="306" t="str">
        <f>'MPS(input_Option1)'!G40</f>
        <v>Cambodia’s official forest reference level (FRL)</v>
      </c>
      <c r="I40" s="306"/>
      <c r="J40" s="306"/>
      <c r="K40" s="307">
        <f>'MPS(input_Option1)'!J40</f>
        <v>0</v>
      </c>
      <c r="L40" s="307"/>
    </row>
    <row r="41" spans="2:12" s="18" customFormat="1" ht="30" customHeight="1" x14ac:dyDescent="0.2">
      <c r="B41" s="247" t="s">
        <v>249</v>
      </c>
      <c r="C41" s="247"/>
      <c r="D41" s="247" t="s">
        <v>95</v>
      </c>
      <c r="E41" s="247"/>
      <c r="F41" s="232">
        <f>'MPS(input_Option1)'!E41</f>
        <v>0</v>
      </c>
      <c r="G41" s="21" t="s">
        <v>112</v>
      </c>
      <c r="H41" s="306" t="str">
        <f>'MPS(input_Option1)'!G41</f>
        <v>Cambodia’s official forest reference level (FRL)</v>
      </c>
      <c r="I41" s="306"/>
      <c r="J41" s="306"/>
      <c r="K41" s="307">
        <f>'MPS(input_Option1)'!J41</f>
        <v>0</v>
      </c>
      <c r="L41" s="307"/>
    </row>
    <row r="42" spans="2:12" s="18" customFormat="1" ht="30" customHeight="1" x14ac:dyDescent="0.2">
      <c r="B42" s="247" t="s">
        <v>250</v>
      </c>
      <c r="C42" s="247"/>
      <c r="D42" s="247" t="s">
        <v>96</v>
      </c>
      <c r="E42" s="247"/>
      <c r="F42" s="232">
        <f>'MPS(input_Option1)'!E42</f>
        <v>0</v>
      </c>
      <c r="G42" s="21" t="s">
        <v>112</v>
      </c>
      <c r="H42" s="306" t="str">
        <f>'MPS(input_Option1)'!G42</f>
        <v>Cambodia’s official forest reference level (FRL)</v>
      </c>
      <c r="I42" s="306"/>
      <c r="J42" s="306"/>
      <c r="K42" s="307">
        <f>'MPS(input_Option1)'!J42</f>
        <v>0</v>
      </c>
      <c r="L42" s="307"/>
    </row>
    <row r="43" spans="2:12" s="18" customFormat="1" ht="30" customHeight="1" x14ac:dyDescent="0.2">
      <c r="B43" s="247" t="s">
        <v>251</v>
      </c>
      <c r="C43" s="247"/>
      <c r="D43" s="247" t="s">
        <v>97</v>
      </c>
      <c r="E43" s="247"/>
      <c r="F43" s="232">
        <f>'MPS(input_Option1)'!E43</f>
        <v>0</v>
      </c>
      <c r="G43" s="21" t="s">
        <v>112</v>
      </c>
      <c r="H43" s="306" t="str">
        <f>'MPS(input_Option1)'!G43</f>
        <v>Cambodia’s official forest reference level (FRL)</v>
      </c>
      <c r="I43" s="306"/>
      <c r="J43" s="306"/>
      <c r="K43" s="307">
        <f>'MPS(input_Option1)'!J43</f>
        <v>0</v>
      </c>
      <c r="L43" s="307"/>
    </row>
    <row r="44" spans="2:12" s="18" customFormat="1" ht="30" customHeight="1" x14ac:dyDescent="0.2">
      <c r="B44" s="247" t="s">
        <v>252</v>
      </c>
      <c r="C44" s="247"/>
      <c r="D44" s="247" t="s">
        <v>98</v>
      </c>
      <c r="E44" s="247"/>
      <c r="F44" s="232">
        <f>'MPS(input_Option1)'!E44</f>
        <v>0</v>
      </c>
      <c r="G44" s="21" t="s">
        <v>112</v>
      </c>
      <c r="H44" s="306" t="str">
        <f>'MPS(input_Option1)'!G44</f>
        <v>Cambodia’s official forest reference level (FRL)</v>
      </c>
      <c r="I44" s="306"/>
      <c r="J44" s="306"/>
      <c r="K44" s="307">
        <f>'MPS(input_Option1)'!J44</f>
        <v>0</v>
      </c>
      <c r="L44" s="307"/>
    </row>
    <row r="45" spans="2:12" s="18" customFormat="1" ht="30" customHeight="1" x14ac:dyDescent="0.2">
      <c r="B45" s="247" t="s">
        <v>253</v>
      </c>
      <c r="C45" s="247"/>
      <c r="D45" s="247" t="s">
        <v>99</v>
      </c>
      <c r="E45" s="247"/>
      <c r="F45" s="232">
        <f>'MPS(input_Option1)'!E45</f>
        <v>0</v>
      </c>
      <c r="G45" s="21" t="s">
        <v>112</v>
      </c>
      <c r="H45" s="306" t="str">
        <f>'MPS(input_Option1)'!G45</f>
        <v>Cambodia’s official forest reference level (FRL)</v>
      </c>
      <c r="I45" s="306"/>
      <c r="J45" s="306"/>
      <c r="K45" s="307">
        <f>'MPS(input_Option1)'!J45</f>
        <v>0</v>
      </c>
      <c r="L45" s="307"/>
    </row>
    <row r="46" spans="2:12" s="18" customFormat="1" ht="30" customHeight="1" x14ac:dyDescent="0.2">
      <c r="B46" s="247" t="s">
        <v>254</v>
      </c>
      <c r="C46" s="247"/>
      <c r="D46" s="247" t="s">
        <v>131</v>
      </c>
      <c r="E46" s="247"/>
      <c r="F46" s="232">
        <f>'MPS(input_Option1)'!E46</f>
        <v>0</v>
      </c>
      <c r="G46" s="21" t="s">
        <v>112</v>
      </c>
      <c r="H46" s="306" t="str">
        <f>'MPS(input_Option1)'!G46</f>
        <v>Cambodia's official forest maps</v>
      </c>
      <c r="I46" s="306"/>
      <c r="J46" s="306"/>
      <c r="K46" s="307">
        <f>'MPS(input_Option1)'!J46</f>
        <v>0</v>
      </c>
      <c r="L46" s="307"/>
    </row>
    <row r="47" spans="2:12" s="18" customFormat="1" ht="30" customHeight="1" x14ac:dyDescent="0.2">
      <c r="B47" s="247" t="s">
        <v>255</v>
      </c>
      <c r="C47" s="247"/>
      <c r="D47" s="247" t="s">
        <v>132</v>
      </c>
      <c r="E47" s="247"/>
      <c r="F47" s="232">
        <f>'MPS(input_Option1)'!E47</f>
        <v>0</v>
      </c>
      <c r="G47" s="21" t="s">
        <v>112</v>
      </c>
      <c r="H47" s="306" t="str">
        <f>'MPS(input_Option1)'!G47</f>
        <v>Cambodia's official forest maps</v>
      </c>
      <c r="I47" s="306"/>
      <c r="J47" s="306"/>
      <c r="K47" s="307">
        <f>'MPS(input_Option1)'!J47</f>
        <v>0</v>
      </c>
      <c r="L47" s="307"/>
    </row>
    <row r="48" spans="2:12" s="18" customFormat="1" ht="30" customHeight="1" x14ac:dyDescent="0.2">
      <c r="B48" s="247" t="s">
        <v>256</v>
      </c>
      <c r="C48" s="247"/>
      <c r="D48" s="247" t="s">
        <v>133</v>
      </c>
      <c r="E48" s="247"/>
      <c r="F48" s="232">
        <f>'MPS(input_Option1)'!E48</f>
        <v>0</v>
      </c>
      <c r="G48" s="21" t="s">
        <v>112</v>
      </c>
      <c r="H48" s="306" t="str">
        <f>'MPS(input_Option1)'!G48</f>
        <v>Cambodia's official forest maps</v>
      </c>
      <c r="I48" s="306"/>
      <c r="J48" s="306"/>
      <c r="K48" s="307">
        <f>'MPS(input_Option1)'!J48</f>
        <v>0</v>
      </c>
      <c r="L48" s="307"/>
    </row>
    <row r="49" spans="2:12" s="18" customFormat="1" ht="30" customHeight="1" x14ac:dyDescent="0.2">
      <c r="B49" s="247" t="s">
        <v>257</v>
      </c>
      <c r="C49" s="247"/>
      <c r="D49" s="247" t="s">
        <v>134</v>
      </c>
      <c r="E49" s="247"/>
      <c r="F49" s="232">
        <f>'MPS(input_Option1)'!E49</f>
        <v>0</v>
      </c>
      <c r="G49" s="21" t="s">
        <v>112</v>
      </c>
      <c r="H49" s="306" t="str">
        <f>'MPS(input_Option1)'!G49</f>
        <v>Cambodia's official forest maps</v>
      </c>
      <c r="I49" s="306"/>
      <c r="J49" s="306"/>
      <c r="K49" s="307">
        <f>'MPS(input_Option1)'!J49</f>
        <v>0</v>
      </c>
      <c r="L49" s="307"/>
    </row>
    <row r="50" spans="2:12" s="18" customFormat="1" ht="30" customHeight="1" x14ac:dyDescent="0.2">
      <c r="B50" s="247" t="s">
        <v>258</v>
      </c>
      <c r="C50" s="247"/>
      <c r="D50" s="247" t="s">
        <v>135</v>
      </c>
      <c r="E50" s="247"/>
      <c r="F50" s="232">
        <f>'MPS(input_Option1)'!E50</f>
        <v>0</v>
      </c>
      <c r="G50" s="21" t="s">
        <v>112</v>
      </c>
      <c r="H50" s="306" t="str">
        <f>'MPS(input_Option1)'!G50</f>
        <v>Cambodia's official forest maps</v>
      </c>
      <c r="I50" s="306"/>
      <c r="J50" s="306"/>
      <c r="K50" s="307">
        <f>'MPS(input_Option1)'!J50</f>
        <v>0</v>
      </c>
      <c r="L50" s="307"/>
    </row>
    <row r="51" spans="2:12" s="18" customFormat="1" ht="30" customHeight="1" x14ac:dyDescent="0.2">
      <c r="B51" s="247" t="s">
        <v>259</v>
      </c>
      <c r="C51" s="247"/>
      <c r="D51" s="247" t="s">
        <v>260</v>
      </c>
      <c r="E51" s="247"/>
      <c r="F51" s="232">
        <f>'MPS(input_Option1)'!E51</f>
        <v>0</v>
      </c>
      <c r="G51" s="21" t="s">
        <v>112</v>
      </c>
      <c r="H51" s="306" t="str">
        <f>'MPS(input_Option1)'!G51</f>
        <v>Cambodia's official forest maps</v>
      </c>
      <c r="I51" s="306"/>
      <c r="J51" s="306"/>
      <c r="K51" s="307">
        <f>'MPS(input_Option1)'!J51</f>
        <v>0</v>
      </c>
      <c r="L51" s="307"/>
    </row>
    <row r="52" spans="2:12" s="18" customFormat="1" ht="30" customHeight="1" x14ac:dyDescent="0.2">
      <c r="B52" s="247" t="s">
        <v>261</v>
      </c>
      <c r="C52" s="247"/>
      <c r="D52" s="247" t="s">
        <v>136</v>
      </c>
      <c r="E52" s="247"/>
      <c r="F52" s="232">
        <f>'MPS(input_Option1)'!E52</f>
        <v>0</v>
      </c>
      <c r="G52" s="21" t="s">
        <v>112</v>
      </c>
      <c r="H52" s="306" t="str">
        <f>'MPS(input_Option1)'!G52</f>
        <v>Cambodia's official forest maps</v>
      </c>
      <c r="I52" s="306"/>
      <c r="J52" s="306"/>
      <c r="K52" s="307">
        <f>'MPS(input_Option1)'!J52</f>
        <v>0</v>
      </c>
      <c r="L52" s="307"/>
    </row>
    <row r="53" spans="2:12" s="18" customFormat="1" ht="30" customHeight="1" x14ac:dyDescent="0.2">
      <c r="B53" s="247" t="s">
        <v>262</v>
      </c>
      <c r="C53" s="247"/>
      <c r="D53" s="247" t="s">
        <v>137</v>
      </c>
      <c r="E53" s="247"/>
      <c r="F53" s="232">
        <f>'MPS(input_Option1)'!E53</f>
        <v>0</v>
      </c>
      <c r="G53" s="21" t="s">
        <v>112</v>
      </c>
      <c r="H53" s="306" t="str">
        <f>'MPS(input_Option1)'!G53</f>
        <v>Cambodia's official forest maps</v>
      </c>
      <c r="I53" s="306"/>
      <c r="J53" s="306"/>
      <c r="K53" s="307">
        <f>'MPS(input_Option1)'!J53</f>
        <v>0</v>
      </c>
      <c r="L53" s="307"/>
    </row>
    <row r="54" spans="2:12" s="18" customFormat="1" ht="30" customHeight="1" x14ac:dyDescent="0.2">
      <c r="B54" s="247" t="s">
        <v>263</v>
      </c>
      <c r="C54" s="247"/>
      <c r="D54" s="247" t="s">
        <v>138</v>
      </c>
      <c r="E54" s="247"/>
      <c r="F54" s="232">
        <f>'MPS(input_Option1)'!E54</f>
        <v>0</v>
      </c>
      <c r="G54" s="21" t="s">
        <v>112</v>
      </c>
      <c r="H54" s="306" t="str">
        <f>'MPS(input_Option1)'!G54</f>
        <v>Cambodia's official forest maps</v>
      </c>
      <c r="I54" s="306"/>
      <c r="J54" s="306"/>
      <c r="K54" s="307">
        <f>'MPS(input_Option1)'!J54</f>
        <v>0</v>
      </c>
      <c r="L54" s="307"/>
    </row>
    <row r="55" spans="2:12" s="18" customFormat="1" ht="30" customHeight="1" x14ac:dyDescent="0.2">
      <c r="B55" s="247" t="s">
        <v>264</v>
      </c>
      <c r="C55" s="247"/>
      <c r="D55" s="247" t="s">
        <v>139</v>
      </c>
      <c r="E55" s="247"/>
      <c r="F55" s="232">
        <f>'MPS(input_Option1)'!E55</f>
        <v>0</v>
      </c>
      <c r="G55" s="21" t="s">
        <v>112</v>
      </c>
      <c r="H55" s="306" t="str">
        <f>'MPS(input_Option1)'!G55</f>
        <v>Cambodia's official forest maps</v>
      </c>
      <c r="I55" s="306"/>
      <c r="J55" s="306"/>
      <c r="K55" s="307">
        <f>'MPS(input_Option1)'!J55</f>
        <v>0</v>
      </c>
      <c r="L55" s="307"/>
    </row>
    <row r="56" spans="2:12" s="18" customFormat="1" ht="30" customHeight="1" x14ac:dyDescent="0.2">
      <c r="B56" s="247" t="s">
        <v>265</v>
      </c>
      <c r="C56" s="247"/>
      <c r="D56" s="247" t="s">
        <v>140</v>
      </c>
      <c r="E56" s="247"/>
      <c r="F56" s="232">
        <f>'MPS(input_Option1)'!E56</f>
        <v>0</v>
      </c>
      <c r="G56" s="21" t="s">
        <v>112</v>
      </c>
      <c r="H56" s="306" t="str">
        <f>'MPS(input_Option1)'!G56</f>
        <v>Cambodia's official forest maps</v>
      </c>
      <c r="I56" s="306"/>
      <c r="J56" s="306"/>
      <c r="K56" s="307">
        <f>'MPS(input_Option1)'!J56</f>
        <v>0</v>
      </c>
      <c r="L56" s="307"/>
    </row>
    <row r="57" spans="2:12" s="18" customFormat="1" ht="16.5" customHeight="1" x14ac:dyDescent="0.2">
      <c r="B57" s="247" t="s">
        <v>266</v>
      </c>
      <c r="C57" s="247"/>
      <c r="D57" s="247" t="s">
        <v>267</v>
      </c>
      <c r="E57" s="247"/>
      <c r="F57" s="232">
        <f>'MPS(input_Option1)'!E57</f>
        <v>0</v>
      </c>
      <c r="G57" s="20" t="s">
        <v>192</v>
      </c>
      <c r="H57" s="306" t="str">
        <f>'MPS(input_Option1)'!G57</f>
        <v>Cambodia’s official forest reference level (FRL)</v>
      </c>
      <c r="I57" s="306"/>
      <c r="J57" s="306"/>
      <c r="K57" s="307">
        <f>'MPS(input_Option1)'!J57</f>
        <v>0</v>
      </c>
      <c r="L57" s="307"/>
    </row>
    <row r="58" spans="2:12" s="18" customFormat="1" ht="16.5" customHeight="1" x14ac:dyDescent="0.2">
      <c r="B58" s="247" t="s">
        <v>268</v>
      </c>
      <c r="C58" s="247"/>
      <c r="D58" s="247" t="s">
        <v>269</v>
      </c>
      <c r="E58" s="247"/>
      <c r="F58" s="232">
        <f>'MPS(input_Option1)'!E58</f>
        <v>0</v>
      </c>
      <c r="G58" s="20" t="s">
        <v>192</v>
      </c>
      <c r="H58" s="306" t="str">
        <f>'MPS(input_Option1)'!G58</f>
        <v>Cambodia’s official forest reference level (FRL)</v>
      </c>
      <c r="I58" s="306"/>
      <c r="J58" s="306"/>
      <c r="K58" s="307">
        <f>'MPS(input_Option1)'!J58</f>
        <v>0</v>
      </c>
      <c r="L58" s="307"/>
    </row>
    <row r="59" spans="2:12" s="18" customFormat="1" ht="16.5" customHeight="1" x14ac:dyDescent="0.2">
      <c r="B59" s="247" t="s">
        <v>270</v>
      </c>
      <c r="C59" s="247"/>
      <c r="D59" s="247" t="s">
        <v>271</v>
      </c>
      <c r="E59" s="247"/>
      <c r="F59" s="232">
        <f>'MPS(input_Option1)'!E59</f>
        <v>0</v>
      </c>
      <c r="G59" s="20" t="s">
        <v>192</v>
      </c>
      <c r="H59" s="306" t="str">
        <f>'MPS(input_Option1)'!G59</f>
        <v>Cambodia’s official forest reference level (FRL)</v>
      </c>
      <c r="I59" s="306"/>
      <c r="J59" s="306"/>
      <c r="K59" s="307">
        <f>'MPS(input_Option1)'!J59</f>
        <v>0</v>
      </c>
      <c r="L59" s="307"/>
    </row>
    <row r="60" spans="2:12" s="18" customFormat="1" ht="16.5" customHeight="1" x14ac:dyDescent="0.2">
      <c r="B60" s="247" t="s">
        <v>272</v>
      </c>
      <c r="C60" s="247"/>
      <c r="D60" s="247" t="s">
        <v>273</v>
      </c>
      <c r="E60" s="247"/>
      <c r="F60" s="232">
        <f>'MPS(input_Option1)'!E60</f>
        <v>0</v>
      </c>
      <c r="G60" s="20" t="s">
        <v>192</v>
      </c>
      <c r="H60" s="306" t="str">
        <f>'MPS(input_Option1)'!G60</f>
        <v>Cambodia’s official forest reference level (FRL)</v>
      </c>
      <c r="I60" s="306"/>
      <c r="J60" s="306"/>
      <c r="K60" s="307">
        <f>'MPS(input_Option1)'!J60</f>
        <v>0</v>
      </c>
      <c r="L60" s="307"/>
    </row>
    <row r="61" spans="2:12" s="18" customFormat="1" ht="16.5" customHeight="1" x14ac:dyDescent="0.2">
      <c r="B61" s="247" t="s">
        <v>274</v>
      </c>
      <c r="C61" s="247"/>
      <c r="D61" s="247" t="s">
        <v>275</v>
      </c>
      <c r="E61" s="247"/>
      <c r="F61" s="232">
        <f>'MPS(input_Option1)'!E61</f>
        <v>0</v>
      </c>
      <c r="G61" s="20" t="s">
        <v>192</v>
      </c>
      <c r="H61" s="306" t="str">
        <f>'MPS(input_Option1)'!G61</f>
        <v>Cambodia’s official forest reference level (FRL)</v>
      </c>
      <c r="I61" s="306"/>
      <c r="J61" s="306"/>
      <c r="K61" s="307">
        <f>'MPS(input_Option1)'!J61</f>
        <v>0</v>
      </c>
      <c r="L61" s="307"/>
    </row>
    <row r="62" spans="2:12" s="18" customFormat="1" ht="16.5" customHeight="1" x14ac:dyDescent="0.2">
      <c r="B62" s="247" t="s">
        <v>276</v>
      </c>
      <c r="C62" s="247"/>
      <c r="D62" s="247" t="s">
        <v>277</v>
      </c>
      <c r="E62" s="247"/>
      <c r="F62" s="232">
        <f>'MPS(input_Option1)'!E62</f>
        <v>0</v>
      </c>
      <c r="G62" s="20" t="s">
        <v>192</v>
      </c>
      <c r="H62" s="306" t="str">
        <f>'MPS(input_Option1)'!G62</f>
        <v>Cambodia’s official forest reference level (FRL)</v>
      </c>
      <c r="I62" s="306"/>
      <c r="J62" s="306"/>
      <c r="K62" s="307">
        <f>'MPS(input_Option1)'!J62</f>
        <v>0</v>
      </c>
      <c r="L62" s="307"/>
    </row>
    <row r="63" spans="2:12" s="18" customFormat="1" ht="16.5" customHeight="1" x14ac:dyDescent="0.2">
      <c r="B63" s="247" t="s">
        <v>278</v>
      </c>
      <c r="C63" s="247"/>
      <c r="D63" s="247" t="s">
        <v>279</v>
      </c>
      <c r="E63" s="247"/>
      <c r="F63" s="232">
        <f>'MPS(input_Option1)'!E63</f>
        <v>0</v>
      </c>
      <c r="G63" s="20" t="s">
        <v>192</v>
      </c>
      <c r="H63" s="306" t="str">
        <f>'MPS(input_Option1)'!G63</f>
        <v>Cambodia’s official forest reference level (FRL)</v>
      </c>
      <c r="I63" s="306"/>
      <c r="J63" s="306"/>
      <c r="K63" s="307">
        <f>'MPS(input_Option1)'!J63</f>
        <v>0</v>
      </c>
      <c r="L63" s="307"/>
    </row>
    <row r="64" spans="2:12" s="18" customFormat="1" ht="16.5" customHeight="1" x14ac:dyDescent="0.2">
      <c r="B64" s="247" t="s">
        <v>280</v>
      </c>
      <c r="C64" s="247"/>
      <c r="D64" s="247" t="s">
        <v>281</v>
      </c>
      <c r="E64" s="247"/>
      <c r="F64" s="232">
        <f>'MPS(input_Option1)'!E64</f>
        <v>0</v>
      </c>
      <c r="G64" s="20" t="s">
        <v>192</v>
      </c>
      <c r="H64" s="306" t="str">
        <f>'MPS(input_Option1)'!G64</f>
        <v>Cambodia’s official forest reference level (FRL)</v>
      </c>
      <c r="I64" s="306"/>
      <c r="J64" s="306"/>
      <c r="K64" s="307">
        <f>'MPS(input_Option1)'!J64</f>
        <v>0</v>
      </c>
      <c r="L64" s="307"/>
    </row>
    <row r="65" spans="1:12" s="18" customFormat="1" ht="16.5" customHeight="1" x14ac:dyDescent="0.2">
      <c r="B65" s="247" t="s">
        <v>282</v>
      </c>
      <c r="C65" s="247"/>
      <c r="D65" s="247" t="s">
        <v>283</v>
      </c>
      <c r="E65" s="247"/>
      <c r="F65" s="232">
        <f>'MPS(input_Option1)'!E65</f>
        <v>0</v>
      </c>
      <c r="G65" s="20" t="s">
        <v>192</v>
      </c>
      <c r="H65" s="306" t="str">
        <f>'MPS(input_Option1)'!G65</f>
        <v>Cambodia’s official forest reference level (FRL)</v>
      </c>
      <c r="I65" s="306"/>
      <c r="J65" s="306"/>
      <c r="K65" s="307">
        <f>'MPS(input_Option1)'!J65</f>
        <v>0</v>
      </c>
      <c r="L65" s="307"/>
    </row>
    <row r="66" spans="1:12" s="18" customFormat="1" ht="16.5" customHeight="1" x14ac:dyDescent="0.2">
      <c r="B66" s="247" t="s">
        <v>284</v>
      </c>
      <c r="C66" s="247"/>
      <c r="D66" s="247" t="s">
        <v>285</v>
      </c>
      <c r="E66" s="247"/>
      <c r="F66" s="232">
        <f>'MPS(input_Option1)'!E66</f>
        <v>0</v>
      </c>
      <c r="G66" s="20" t="s">
        <v>192</v>
      </c>
      <c r="H66" s="306" t="str">
        <f>'MPS(input_Option1)'!G66</f>
        <v>Cambodia’s official forest reference level (FRL)</v>
      </c>
      <c r="I66" s="306"/>
      <c r="J66" s="306"/>
      <c r="K66" s="307">
        <f>'MPS(input_Option1)'!J66</f>
        <v>0</v>
      </c>
      <c r="L66" s="307"/>
    </row>
    <row r="67" spans="1:12" s="18" customFormat="1" ht="16.5" customHeight="1" x14ac:dyDescent="0.2">
      <c r="B67" s="247" t="s">
        <v>286</v>
      </c>
      <c r="C67" s="247"/>
      <c r="D67" s="247" t="s">
        <v>287</v>
      </c>
      <c r="E67" s="247"/>
      <c r="F67" s="232">
        <f>'MPS(input_Option1)'!E67</f>
        <v>0</v>
      </c>
      <c r="G67" s="20" t="s">
        <v>192</v>
      </c>
      <c r="H67" s="306" t="str">
        <f>'MPS(input_Option1)'!G67</f>
        <v>Cambodia’s official forest reference level (FRL)</v>
      </c>
      <c r="I67" s="306"/>
      <c r="J67" s="306"/>
      <c r="K67" s="307">
        <f>'MPS(input_Option1)'!J67</f>
        <v>0</v>
      </c>
      <c r="L67" s="307"/>
    </row>
    <row r="68" spans="1:12" s="18" customFormat="1" ht="16.5" customHeight="1" x14ac:dyDescent="0.2">
      <c r="B68" s="247" t="s">
        <v>193</v>
      </c>
      <c r="C68" s="247"/>
      <c r="D68" s="247" t="s">
        <v>194</v>
      </c>
      <c r="E68" s="247"/>
      <c r="F68" s="23" t="s">
        <v>88</v>
      </c>
      <c r="G68" s="21" t="s">
        <v>288</v>
      </c>
      <c r="H68" s="306" t="str">
        <f>'MPS(input_Option1)'!G68</f>
        <v>2006 IPCC Guidelines Tables 1.2</v>
      </c>
      <c r="I68" s="306"/>
      <c r="J68" s="306"/>
      <c r="K68" s="307" t="str">
        <f>'MPS(input_Option1)'!J68</f>
        <v>Input on "MPS(input_PJ_Opt1)" sheet</v>
      </c>
      <c r="L68" s="307"/>
    </row>
    <row r="69" spans="1:12" s="18" customFormat="1" ht="16.5" customHeight="1" x14ac:dyDescent="0.2">
      <c r="B69" s="247" t="s">
        <v>196</v>
      </c>
      <c r="C69" s="247"/>
      <c r="D69" s="247" t="s">
        <v>197</v>
      </c>
      <c r="E69" s="247"/>
      <c r="F69" s="23" t="s">
        <v>88</v>
      </c>
      <c r="G69" s="20" t="s">
        <v>198</v>
      </c>
      <c r="H69" s="306" t="str">
        <f>'MPS(input_Option1)'!G69</f>
        <v>2006 IPCC Guidelines Tables 2.5 and 3.2.1</v>
      </c>
      <c r="I69" s="306"/>
      <c r="J69" s="306"/>
      <c r="K69" s="307" t="str">
        <f>'MPS(input_Option1)'!J69</f>
        <v>Input on "MPS(input_PJ_Opt1)" sheet</v>
      </c>
      <c r="L69" s="307"/>
    </row>
    <row r="71" spans="1:12" ht="17" x14ac:dyDescent="0.2">
      <c r="A71" s="16" t="s">
        <v>462</v>
      </c>
      <c r="B71" s="16"/>
      <c r="C71" s="16"/>
    </row>
    <row r="72" spans="1:12" ht="14.5" customHeight="1" thickBot="1" x14ac:dyDescent="0.25">
      <c r="B72" s="17" t="s">
        <v>467</v>
      </c>
      <c r="C72" s="243" t="s">
        <v>167</v>
      </c>
      <c r="D72" s="244"/>
      <c r="E72" s="245"/>
      <c r="F72" s="17" t="s">
        <v>1</v>
      </c>
    </row>
    <row r="73" spans="1:12" ht="16.5" thickBot="1" x14ac:dyDescent="0.25">
      <c r="B73" s="242"/>
      <c r="C73" s="254" t="s">
        <v>174</v>
      </c>
      <c r="D73" s="255"/>
      <c r="E73" s="40">
        <f>SUM(E74:E85)</f>
        <v>0</v>
      </c>
      <c r="F73" s="41" t="s">
        <v>168</v>
      </c>
    </row>
    <row r="74" spans="1:12" ht="16.5" thickBot="1" x14ac:dyDescent="0.25">
      <c r="B74" s="242"/>
      <c r="C74" s="20" t="s">
        <v>89</v>
      </c>
      <c r="D74" s="42">
        <f>'MRS(input_RL_Opt1)'!B7+1</f>
        <v>2019</v>
      </c>
      <c r="E74" s="40">
        <f>ROUNDDOWN('MRS(calc_process_Option1)'!F8,0)</f>
        <v>0</v>
      </c>
      <c r="F74" s="41" t="s">
        <v>169</v>
      </c>
    </row>
    <row r="75" spans="1:12" ht="16.5" thickBot="1" x14ac:dyDescent="0.25">
      <c r="B75" s="242"/>
      <c r="C75" s="20"/>
      <c r="D75" s="42">
        <f>D74+1</f>
        <v>2020</v>
      </c>
      <c r="E75" s="40">
        <f>ROUNDDOWN('MRS(calc_process_Option1)'!F9,0)</f>
        <v>0</v>
      </c>
      <c r="F75" s="41" t="s">
        <v>169</v>
      </c>
    </row>
    <row r="76" spans="1:12" ht="16.5" thickBot="1" x14ac:dyDescent="0.25">
      <c r="B76" s="242"/>
      <c r="C76" s="20"/>
      <c r="D76" s="42">
        <f t="shared" ref="D76:D85" si="0">D75+1</f>
        <v>2021</v>
      </c>
      <c r="E76" s="40">
        <f>ROUNDDOWN('MRS(calc_process_Option1)'!F10,0)</f>
        <v>0</v>
      </c>
      <c r="F76" s="41" t="s">
        <v>169</v>
      </c>
    </row>
    <row r="77" spans="1:12" ht="16.5" thickBot="1" x14ac:dyDescent="0.25">
      <c r="B77" s="242"/>
      <c r="C77" s="20"/>
      <c r="D77" s="42">
        <f t="shared" si="0"/>
        <v>2022</v>
      </c>
      <c r="E77" s="40">
        <f>ROUNDDOWN('MRS(calc_process_Option1)'!F11,0)</f>
        <v>0</v>
      </c>
      <c r="F77" s="41" t="s">
        <v>169</v>
      </c>
    </row>
    <row r="78" spans="1:12" ht="16.5" thickBot="1" x14ac:dyDescent="0.25">
      <c r="B78" s="242"/>
      <c r="C78" s="20"/>
      <c r="D78" s="42">
        <f t="shared" si="0"/>
        <v>2023</v>
      </c>
      <c r="E78" s="40">
        <f>ROUNDDOWN('MRS(calc_process_Option1)'!F12,0)</f>
        <v>0</v>
      </c>
      <c r="F78" s="41" t="s">
        <v>169</v>
      </c>
    </row>
    <row r="79" spans="1:12" ht="16.5" thickBot="1" x14ac:dyDescent="0.25">
      <c r="B79" s="242"/>
      <c r="C79" s="20"/>
      <c r="D79" s="42">
        <f t="shared" si="0"/>
        <v>2024</v>
      </c>
      <c r="E79" s="40">
        <f>ROUNDDOWN('MRS(calc_process_Option1)'!F13,0)</f>
        <v>0</v>
      </c>
      <c r="F79" s="41" t="s">
        <v>169</v>
      </c>
    </row>
    <row r="80" spans="1:12" ht="16.5" thickBot="1" x14ac:dyDescent="0.25">
      <c r="B80" s="242"/>
      <c r="C80" s="20"/>
      <c r="D80" s="42">
        <f t="shared" si="0"/>
        <v>2025</v>
      </c>
      <c r="E80" s="40">
        <f>ROUNDDOWN('MRS(calc_process_Option1)'!F14,0)</f>
        <v>0</v>
      </c>
      <c r="F80" s="41" t="s">
        <v>169</v>
      </c>
    </row>
    <row r="81" spans="1:11" ht="16.5" thickBot="1" x14ac:dyDescent="0.25">
      <c r="B81" s="242"/>
      <c r="C81" s="20"/>
      <c r="D81" s="42">
        <f t="shared" si="0"/>
        <v>2026</v>
      </c>
      <c r="E81" s="40">
        <f>ROUNDDOWN('MRS(calc_process_Option1)'!F15,0)</f>
        <v>0</v>
      </c>
      <c r="F81" s="41" t="s">
        <v>169</v>
      </c>
    </row>
    <row r="82" spans="1:11" ht="16.5" thickBot="1" x14ac:dyDescent="0.25">
      <c r="B82" s="242"/>
      <c r="C82" s="20"/>
      <c r="D82" s="42">
        <f t="shared" si="0"/>
        <v>2027</v>
      </c>
      <c r="E82" s="40">
        <f>ROUNDDOWN('MRS(calc_process_Option1)'!F16,0)</f>
        <v>0</v>
      </c>
      <c r="F82" s="41" t="s">
        <v>169</v>
      </c>
    </row>
    <row r="83" spans="1:11" ht="16.5" thickBot="1" x14ac:dyDescent="0.25">
      <c r="B83" s="242"/>
      <c r="C83" s="20"/>
      <c r="D83" s="42">
        <f t="shared" si="0"/>
        <v>2028</v>
      </c>
      <c r="E83" s="40">
        <f>ROUNDDOWN('MRS(calc_process_Option1)'!F17,0)</f>
        <v>0</v>
      </c>
      <c r="F83" s="41" t="s">
        <v>169</v>
      </c>
    </row>
    <row r="84" spans="1:11" ht="16.5" thickBot="1" x14ac:dyDescent="0.25">
      <c r="B84" s="242"/>
      <c r="C84" s="20"/>
      <c r="D84" s="42">
        <f t="shared" si="0"/>
        <v>2029</v>
      </c>
      <c r="E84" s="40">
        <f>ROUNDDOWN('MRS(calc_process_Option1)'!F18,0)</f>
        <v>0</v>
      </c>
      <c r="F84" s="41" t="s">
        <v>169</v>
      </c>
    </row>
    <row r="85" spans="1:11" ht="16.5" thickBot="1" x14ac:dyDescent="0.25">
      <c r="B85" s="242"/>
      <c r="C85" s="20"/>
      <c r="D85" s="42">
        <f t="shared" si="0"/>
        <v>2030</v>
      </c>
      <c r="E85" s="40">
        <f>ROUNDDOWN('MRS(calc_process_Option1)'!F19,0)</f>
        <v>0</v>
      </c>
      <c r="F85" s="41" t="s">
        <v>169</v>
      </c>
    </row>
    <row r="86" spans="1:11" x14ac:dyDescent="0.2">
      <c r="G86" s="43"/>
      <c r="H86" s="44"/>
    </row>
    <row r="87" spans="1:11" x14ac:dyDescent="0.2">
      <c r="A87" s="16" t="s">
        <v>3</v>
      </c>
    </row>
    <row r="88" spans="1:11" x14ac:dyDescent="0.2">
      <c r="B88" s="251" t="s">
        <v>25</v>
      </c>
      <c r="C88" s="251"/>
      <c r="D88" s="251" t="s">
        <v>26</v>
      </c>
      <c r="E88" s="251"/>
      <c r="F88" s="251"/>
      <c r="G88" s="251"/>
      <c r="H88" s="251"/>
      <c r="I88" s="251"/>
      <c r="J88" s="251"/>
      <c r="K88" s="46"/>
    </row>
    <row r="89" spans="1:11" x14ac:dyDescent="0.2">
      <c r="B89" s="251" t="s">
        <v>24</v>
      </c>
      <c r="C89" s="251"/>
      <c r="D89" s="251" t="s">
        <v>27</v>
      </c>
      <c r="E89" s="251"/>
      <c r="F89" s="251"/>
      <c r="G89" s="251"/>
      <c r="H89" s="251"/>
      <c r="I89" s="251"/>
      <c r="J89" s="251"/>
      <c r="K89" s="46"/>
    </row>
    <row r="90" spans="1:11" x14ac:dyDescent="0.2">
      <c r="B90" s="251" t="s">
        <v>28</v>
      </c>
      <c r="C90" s="251"/>
      <c r="D90" s="251" t="s">
        <v>29</v>
      </c>
      <c r="E90" s="251"/>
      <c r="F90" s="251"/>
      <c r="G90" s="251"/>
      <c r="H90" s="251"/>
      <c r="I90" s="251"/>
      <c r="J90" s="251"/>
      <c r="K90" s="46"/>
    </row>
  </sheetData>
  <sheetProtection algorithmName="SHA-512" hashValue="p2RlAFqIC1FSALaxHYSC3evmurBqeyZlaJi64is6+ig6lDw6sL/61Xcn0wyrbLzRJookKaAMA7vDCBzVmrO5PQ==" saltValue="BuF8mjcNxVuxBDWY8Jg+cw==" spinCount="100000" sheet="1" objects="1" scenarios="1" formatCells="0" formatRows="0"/>
  <mergeCells count="164">
    <mergeCell ref="D33:E33"/>
    <mergeCell ref="H33:J33"/>
    <mergeCell ref="K33:L33"/>
    <mergeCell ref="D34:E34"/>
    <mergeCell ref="H34:J34"/>
    <mergeCell ref="K34:L34"/>
    <mergeCell ref="D31:E31"/>
    <mergeCell ref="H31:J31"/>
    <mergeCell ref="K31:L31"/>
    <mergeCell ref="D32:E32"/>
    <mergeCell ref="H32:J32"/>
    <mergeCell ref="K32:L32"/>
    <mergeCell ref="D37:E37"/>
    <mergeCell ref="H37:J37"/>
    <mergeCell ref="K37:L37"/>
    <mergeCell ref="D38:E38"/>
    <mergeCell ref="H38:J38"/>
    <mergeCell ref="K38:L38"/>
    <mergeCell ref="D35:E35"/>
    <mergeCell ref="H35:J35"/>
    <mergeCell ref="K35:L35"/>
    <mergeCell ref="D36:E36"/>
    <mergeCell ref="H36:J36"/>
    <mergeCell ref="K36:L36"/>
    <mergeCell ref="D41:E41"/>
    <mergeCell ref="H41:J41"/>
    <mergeCell ref="K41:L41"/>
    <mergeCell ref="D42:E42"/>
    <mergeCell ref="H42:J42"/>
    <mergeCell ref="K42:L42"/>
    <mergeCell ref="D39:E39"/>
    <mergeCell ref="H39:J39"/>
    <mergeCell ref="K39:L39"/>
    <mergeCell ref="D40:E40"/>
    <mergeCell ref="H40:J40"/>
    <mergeCell ref="K40:L40"/>
    <mergeCell ref="D45:E45"/>
    <mergeCell ref="H45:J45"/>
    <mergeCell ref="K45:L45"/>
    <mergeCell ref="D46:E46"/>
    <mergeCell ref="H46:J46"/>
    <mergeCell ref="K46:L46"/>
    <mergeCell ref="D43:E43"/>
    <mergeCell ref="H43:J43"/>
    <mergeCell ref="K43:L43"/>
    <mergeCell ref="D44:E44"/>
    <mergeCell ref="H44:J44"/>
    <mergeCell ref="K44:L44"/>
    <mergeCell ref="D49:E49"/>
    <mergeCell ref="H49:J49"/>
    <mergeCell ref="K49:L49"/>
    <mergeCell ref="D50:E50"/>
    <mergeCell ref="H50:J50"/>
    <mergeCell ref="K50:L50"/>
    <mergeCell ref="D47:E47"/>
    <mergeCell ref="H47:J47"/>
    <mergeCell ref="K47:L47"/>
    <mergeCell ref="D48:E48"/>
    <mergeCell ref="H48:J48"/>
    <mergeCell ref="K48:L48"/>
    <mergeCell ref="D53:E53"/>
    <mergeCell ref="H53:J53"/>
    <mergeCell ref="K53:L53"/>
    <mergeCell ref="D54:E54"/>
    <mergeCell ref="H54:J54"/>
    <mergeCell ref="K54:L54"/>
    <mergeCell ref="D51:E51"/>
    <mergeCell ref="H51:J51"/>
    <mergeCell ref="K51:L51"/>
    <mergeCell ref="D52:E52"/>
    <mergeCell ref="H52:J52"/>
    <mergeCell ref="K52:L52"/>
    <mergeCell ref="D57:E57"/>
    <mergeCell ref="H57:J57"/>
    <mergeCell ref="K57:L57"/>
    <mergeCell ref="D58:E58"/>
    <mergeCell ref="H58:J58"/>
    <mergeCell ref="K58:L58"/>
    <mergeCell ref="D55:E55"/>
    <mergeCell ref="H55:J55"/>
    <mergeCell ref="K55:L55"/>
    <mergeCell ref="D56:E56"/>
    <mergeCell ref="H56:J56"/>
    <mergeCell ref="K56:L56"/>
    <mergeCell ref="H61:J61"/>
    <mergeCell ref="K61:L61"/>
    <mergeCell ref="D62:E62"/>
    <mergeCell ref="H62:J62"/>
    <mergeCell ref="K62:L62"/>
    <mergeCell ref="D59:E59"/>
    <mergeCell ref="H59:J59"/>
    <mergeCell ref="K59:L59"/>
    <mergeCell ref="D60:E60"/>
    <mergeCell ref="H60:J60"/>
    <mergeCell ref="K60:L60"/>
    <mergeCell ref="H65:J65"/>
    <mergeCell ref="K65:L65"/>
    <mergeCell ref="D66:E66"/>
    <mergeCell ref="H66:J66"/>
    <mergeCell ref="K66:L66"/>
    <mergeCell ref="D63:E63"/>
    <mergeCell ref="H63:J63"/>
    <mergeCell ref="K63:L63"/>
    <mergeCell ref="D64:E64"/>
    <mergeCell ref="H64:J64"/>
    <mergeCell ref="K64:L64"/>
    <mergeCell ref="K69:L69"/>
    <mergeCell ref="C73:D73"/>
    <mergeCell ref="D88:J88"/>
    <mergeCell ref="D89:J89"/>
    <mergeCell ref="B88:C88"/>
    <mergeCell ref="B89:C89"/>
    <mergeCell ref="D67:E67"/>
    <mergeCell ref="H67:J67"/>
    <mergeCell ref="K67:L67"/>
    <mergeCell ref="D68:E68"/>
    <mergeCell ref="H68:J68"/>
    <mergeCell ref="K68:L68"/>
    <mergeCell ref="B46:C46"/>
    <mergeCell ref="B47:C47"/>
    <mergeCell ref="B48:C48"/>
    <mergeCell ref="B49:C49"/>
    <mergeCell ref="B50:C50"/>
    <mergeCell ref="D90:J9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D69:E69"/>
    <mergeCell ref="H69:J69"/>
    <mergeCell ref="D65:E65"/>
    <mergeCell ref="B56:C56"/>
    <mergeCell ref="B57:C57"/>
    <mergeCell ref="B58:C58"/>
    <mergeCell ref="B59:C59"/>
    <mergeCell ref="B60:C60"/>
    <mergeCell ref="B51:C51"/>
    <mergeCell ref="B52:C52"/>
    <mergeCell ref="B53:C53"/>
    <mergeCell ref="B54:C54"/>
    <mergeCell ref="B55:C55"/>
    <mergeCell ref="B90:C90"/>
    <mergeCell ref="B66:C66"/>
    <mergeCell ref="B67:C67"/>
    <mergeCell ref="B68:C68"/>
    <mergeCell ref="B69:C69"/>
    <mergeCell ref="C72:E72"/>
    <mergeCell ref="B61:C61"/>
    <mergeCell ref="B62:C62"/>
    <mergeCell ref="B63:C63"/>
    <mergeCell ref="B64:C64"/>
    <mergeCell ref="B65:C65"/>
    <mergeCell ref="D61:E61"/>
  </mergeCells>
  <phoneticPr fontId="2"/>
  <pageMargins left="0.70866141732283472" right="0.70866141732283472" top="0.74803149606299213" bottom="0.74803149606299213" header="0.31496062992125984" footer="0.31496062992125984"/>
  <pageSetup paperSize="9" scale="21" orientation="landscape" r:id="rId1"/>
  <rowBreaks count="2" manualBreakCount="2">
    <brk id="91" max="16383" man="1"/>
    <brk id="92" max="16383" man="1"/>
  </rowBreaks>
  <colBreaks count="2" manualBreakCount="2">
    <brk id="5" max="1048575" man="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87E2-AC6B-43F7-925A-A392BAD20475}">
  <sheetPr>
    <tabColor theme="5" tint="0.39997558519241921"/>
  </sheetPr>
  <dimension ref="A1:AB42"/>
  <sheetViews>
    <sheetView view="pageBreakPreview" zoomScale="70" zoomScaleNormal="85" zoomScaleSheetLayoutView="70" workbookViewId="0"/>
  </sheetViews>
  <sheetFormatPr defaultColWidth="8.90625" defaultRowHeight="14" x14ac:dyDescent="0.2"/>
  <cols>
    <col min="1" max="1" width="13.08984375" style="1" bestFit="1" customWidth="1"/>
    <col min="2" max="2" width="17.08984375" style="1" customWidth="1"/>
    <col min="3" max="14" width="10.6328125" style="2" customWidth="1"/>
    <col min="15" max="26" width="10.6328125" style="1" customWidth="1"/>
    <col min="27" max="27" width="17.08984375" style="1" customWidth="1"/>
    <col min="28" max="113" width="6.6328125" style="1" customWidth="1"/>
    <col min="114" max="16384" width="8.90625" style="1"/>
  </cols>
  <sheetData>
    <row r="1" spans="1:28" x14ac:dyDescent="0.2">
      <c r="A1" s="49"/>
      <c r="B1" s="49"/>
      <c r="C1" s="50"/>
      <c r="D1" s="50"/>
      <c r="E1" s="50"/>
      <c r="F1" s="50"/>
      <c r="G1" s="50"/>
      <c r="H1" s="50"/>
      <c r="I1" s="50"/>
      <c r="J1" s="50"/>
      <c r="K1" s="50"/>
      <c r="L1" s="50"/>
      <c r="M1" s="50"/>
      <c r="N1" s="50"/>
      <c r="O1" s="49"/>
      <c r="P1" s="49"/>
      <c r="Q1" s="49"/>
      <c r="R1" s="49"/>
      <c r="S1" s="49"/>
      <c r="T1" s="49"/>
      <c r="U1" s="49"/>
      <c r="V1" s="49"/>
      <c r="W1" s="49"/>
      <c r="X1" s="49"/>
      <c r="Y1" s="49"/>
      <c r="Z1" s="49"/>
      <c r="AA1" s="4" t="str">
        <f>'MPS(input_Option1)'!K1</f>
        <v>Monitoring Spreadsheet: JCM_KH_AM004_ver01.0</v>
      </c>
    </row>
    <row r="2" spans="1:28" x14ac:dyDescent="0.2">
      <c r="A2" s="49"/>
      <c r="B2" s="49"/>
      <c r="C2" s="50"/>
      <c r="D2" s="50"/>
      <c r="E2" s="50"/>
      <c r="F2" s="50"/>
      <c r="G2" s="50"/>
      <c r="H2" s="50"/>
      <c r="I2" s="50"/>
      <c r="J2" s="50"/>
      <c r="K2" s="50"/>
      <c r="L2" s="50"/>
      <c r="M2" s="50"/>
      <c r="N2" s="50"/>
      <c r="O2" s="49"/>
      <c r="P2" s="49"/>
      <c r="Q2" s="49"/>
      <c r="R2" s="49"/>
      <c r="S2" s="49"/>
      <c r="T2" s="49"/>
      <c r="U2" s="49"/>
      <c r="V2" s="49"/>
      <c r="W2" s="49"/>
      <c r="X2" s="49"/>
      <c r="Y2" s="49"/>
      <c r="Z2" s="49"/>
      <c r="AA2" s="4" t="str">
        <f>'MPS(input_Option1)'!K2</f>
        <v>Reference Number:</v>
      </c>
    </row>
    <row r="3" spans="1:28" x14ac:dyDescent="0.2">
      <c r="A3" s="256" t="s">
        <v>85</v>
      </c>
      <c r="B3" s="256"/>
      <c r="C3" s="260" t="s">
        <v>294</v>
      </c>
      <c r="D3" s="260"/>
      <c r="E3" s="260"/>
      <c r="F3" s="260"/>
      <c r="G3" s="260"/>
      <c r="H3" s="260"/>
      <c r="I3" s="260"/>
      <c r="J3" s="260"/>
      <c r="K3" s="260"/>
      <c r="L3" s="260"/>
      <c r="M3" s="260"/>
      <c r="N3" s="260"/>
      <c r="O3" s="261" t="s">
        <v>295</v>
      </c>
      <c r="P3" s="261"/>
      <c r="Q3" s="261"/>
      <c r="R3" s="261"/>
      <c r="S3" s="261"/>
      <c r="T3" s="261"/>
      <c r="U3" s="261"/>
      <c r="V3" s="261"/>
      <c r="W3" s="261"/>
      <c r="X3" s="261"/>
      <c r="Y3" s="261"/>
      <c r="Z3" s="261"/>
      <c r="AA3" s="52" t="s">
        <v>296</v>
      </c>
    </row>
    <row r="4" spans="1:28" ht="28.5" x14ac:dyDescent="0.2">
      <c r="A4" s="256" t="s">
        <v>86</v>
      </c>
      <c r="B4" s="256"/>
      <c r="C4" s="260" t="s">
        <v>297</v>
      </c>
      <c r="D4" s="260"/>
      <c r="E4" s="260"/>
      <c r="F4" s="260"/>
      <c r="G4" s="260"/>
      <c r="H4" s="260"/>
      <c r="I4" s="260"/>
      <c r="J4" s="260"/>
      <c r="K4" s="260"/>
      <c r="L4" s="260"/>
      <c r="M4" s="260"/>
      <c r="N4" s="260"/>
      <c r="O4" s="261" t="s">
        <v>298</v>
      </c>
      <c r="P4" s="261"/>
      <c r="Q4" s="261"/>
      <c r="R4" s="261"/>
      <c r="S4" s="261"/>
      <c r="T4" s="261"/>
      <c r="U4" s="261"/>
      <c r="V4" s="261"/>
      <c r="W4" s="261"/>
      <c r="X4" s="261"/>
      <c r="Y4" s="261"/>
      <c r="Z4" s="261"/>
      <c r="AA4" s="52" t="s">
        <v>299</v>
      </c>
    </row>
    <row r="5" spans="1:28" ht="17.5" x14ac:dyDescent="0.2">
      <c r="A5" s="256" t="s">
        <v>87</v>
      </c>
      <c r="B5" s="256"/>
      <c r="C5" s="260" t="s">
        <v>40</v>
      </c>
      <c r="D5" s="260"/>
      <c r="E5" s="260"/>
      <c r="F5" s="260"/>
      <c r="G5" s="260"/>
      <c r="H5" s="260"/>
      <c r="I5" s="260"/>
      <c r="J5" s="260"/>
      <c r="K5" s="260"/>
      <c r="L5" s="260"/>
      <c r="M5" s="260"/>
      <c r="N5" s="260"/>
      <c r="O5" s="261" t="s">
        <v>36</v>
      </c>
      <c r="P5" s="261"/>
      <c r="Q5" s="261"/>
      <c r="R5" s="261"/>
      <c r="S5" s="261"/>
      <c r="T5" s="261"/>
      <c r="U5" s="261"/>
      <c r="V5" s="261"/>
      <c r="W5" s="261"/>
      <c r="X5" s="261"/>
      <c r="Y5" s="261"/>
      <c r="Z5" s="261"/>
      <c r="AA5" s="52" t="s">
        <v>300</v>
      </c>
    </row>
    <row r="6" spans="1:28" ht="42" x14ac:dyDescent="0.2">
      <c r="A6" s="256" t="s">
        <v>170</v>
      </c>
      <c r="B6" s="256"/>
      <c r="C6" s="53" t="s">
        <v>46</v>
      </c>
      <c r="D6" s="53" t="s">
        <v>47</v>
      </c>
      <c r="E6" s="53" t="s">
        <v>48</v>
      </c>
      <c r="F6" s="53" t="s">
        <v>49</v>
      </c>
      <c r="G6" s="53" t="s">
        <v>50</v>
      </c>
      <c r="H6" s="53" t="s">
        <v>51</v>
      </c>
      <c r="I6" s="53" t="s">
        <v>52</v>
      </c>
      <c r="J6" s="53" t="s">
        <v>53</v>
      </c>
      <c r="K6" s="53" t="s">
        <v>54</v>
      </c>
      <c r="L6" s="53" t="s">
        <v>55</v>
      </c>
      <c r="M6" s="53" t="s">
        <v>56</v>
      </c>
      <c r="N6" s="53" t="s">
        <v>39</v>
      </c>
      <c r="O6" s="54" t="s">
        <v>46</v>
      </c>
      <c r="P6" s="54" t="s">
        <v>47</v>
      </c>
      <c r="Q6" s="55" t="s">
        <v>48</v>
      </c>
      <c r="R6" s="54" t="s">
        <v>49</v>
      </c>
      <c r="S6" s="54" t="s">
        <v>50</v>
      </c>
      <c r="T6" s="54" t="s">
        <v>51</v>
      </c>
      <c r="U6" s="54" t="s">
        <v>52</v>
      </c>
      <c r="V6" s="54" t="s">
        <v>53</v>
      </c>
      <c r="W6" s="54" t="s">
        <v>54</v>
      </c>
      <c r="X6" s="54" t="s">
        <v>55</v>
      </c>
      <c r="Y6" s="54" t="s">
        <v>56</v>
      </c>
      <c r="Z6" s="54" t="s">
        <v>39</v>
      </c>
      <c r="AA6" s="52" t="s">
        <v>88</v>
      </c>
    </row>
    <row r="7" spans="1:28" ht="28" x14ac:dyDescent="0.2">
      <c r="A7" s="56" t="s">
        <v>421</v>
      </c>
      <c r="B7" s="233">
        <f>'MPS(input_RL_Opt1)'!B7</f>
        <v>2018</v>
      </c>
      <c r="C7" s="233">
        <f>'MPS(input_RL_Opt1)'!C7</f>
        <v>0</v>
      </c>
      <c r="D7" s="233">
        <f>'MPS(input_RL_Opt1)'!D7</f>
        <v>0</v>
      </c>
      <c r="E7" s="233">
        <f>'MPS(input_RL_Opt1)'!E7</f>
        <v>0</v>
      </c>
      <c r="F7" s="233">
        <f>'MPS(input_RL_Opt1)'!F7</f>
        <v>0</v>
      </c>
      <c r="G7" s="233">
        <f>'MPS(input_RL_Opt1)'!G7</f>
        <v>0</v>
      </c>
      <c r="H7" s="233">
        <f>'MPS(input_RL_Opt1)'!H7</f>
        <v>0</v>
      </c>
      <c r="I7" s="233">
        <f>'MPS(input_RL_Opt1)'!I7</f>
        <v>0</v>
      </c>
      <c r="J7" s="233">
        <f>'MPS(input_RL_Opt1)'!J7</f>
        <v>0</v>
      </c>
      <c r="K7" s="233">
        <f>'MPS(input_RL_Opt1)'!K7</f>
        <v>0</v>
      </c>
      <c r="L7" s="233">
        <f>'MPS(input_RL_Opt1)'!L7</f>
        <v>0</v>
      </c>
      <c r="M7" s="233">
        <f>'MPS(input_RL_Opt1)'!M7</f>
        <v>0</v>
      </c>
      <c r="N7" s="233">
        <f>'MPS(input_RL_Opt1)'!N7</f>
        <v>0</v>
      </c>
      <c r="O7" s="57" t="s">
        <v>88</v>
      </c>
      <c r="P7" s="57" t="s">
        <v>88</v>
      </c>
      <c r="Q7" s="57" t="s">
        <v>88</v>
      </c>
      <c r="R7" s="57" t="s">
        <v>88</v>
      </c>
      <c r="S7" s="57" t="s">
        <v>88</v>
      </c>
      <c r="T7" s="57" t="s">
        <v>88</v>
      </c>
      <c r="U7" s="57" t="s">
        <v>88</v>
      </c>
      <c r="V7" s="57" t="s">
        <v>88</v>
      </c>
      <c r="W7" s="57" t="s">
        <v>88</v>
      </c>
      <c r="X7" s="57" t="s">
        <v>88</v>
      </c>
      <c r="Y7" s="57" t="s">
        <v>88</v>
      </c>
      <c r="Z7" s="57" t="s">
        <v>88</v>
      </c>
      <c r="AA7" s="57" t="s">
        <v>88</v>
      </c>
    </row>
    <row r="8" spans="1:28" x14ac:dyDescent="0.2">
      <c r="A8" s="257" t="s">
        <v>89</v>
      </c>
      <c r="B8" s="58">
        <f>B7+1</f>
        <v>2019</v>
      </c>
      <c r="C8" s="59">
        <f>C7*(1-'MRS(input_Option1)'!$F$35)</f>
        <v>0</v>
      </c>
      <c r="D8" s="59">
        <f>D7*(1-'MRS(input_Option1)'!$F$36)</f>
        <v>0</v>
      </c>
      <c r="E8" s="59">
        <f>E7*(1-'MRS(input_Option1)'!$F$37)</f>
        <v>0</v>
      </c>
      <c r="F8" s="59">
        <f>F7*(1-'MRS(input_Option1)'!$F$38)</f>
        <v>0</v>
      </c>
      <c r="G8" s="59">
        <f>G7*(1-'MRS(input_Option1)'!$F$39)</f>
        <v>0</v>
      </c>
      <c r="H8" s="59">
        <f>H7*(1-'MRS(input_Option1)'!$F$40)</f>
        <v>0</v>
      </c>
      <c r="I8" s="59">
        <f>I7*(1-'MRS(input_Option1)'!$F$41)</f>
        <v>0</v>
      </c>
      <c r="J8" s="59">
        <f>J7*(1-'MRS(input_Option1)'!$F$42)</f>
        <v>0</v>
      </c>
      <c r="K8" s="59">
        <f>K7*(1-'MRS(input_Option1)'!$F$43)</f>
        <v>0</v>
      </c>
      <c r="L8" s="59">
        <f>L7*(1-'MRS(input_Option1)'!$F$44)</f>
        <v>0</v>
      </c>
      <c r="M8" s="59">
        <f>M7*(1-'MRS(input_Option1)'!$F$45)</f>
        <v>0</v>
      </c>
      <c r="N8" s="59">
        <f>SUM(C$7:N$7)-SUM(C8:M8)</f>
        <v>0</v>
      </c>
      <c r="O8" s="59">
        <f>C7*'MRS(input_Option1)'!$F$35*'MRS(input_Option1)'!$F$57</f>
        <v>0</v>
      </c>
      <c r="P8" s="59">
        <f>D7*'MRS(input_Option1)'!$F$36*'MRS(input_Option1)'!$F$58</f>
        <v>0</v>
      </c>
      <c r="Q8" s="59">
        <f>E7*'MRS(input_Option1)'!$F$37*'MRS(input_Option1)'!$F$59</f>
        <v>0</v>
      </c>
      <c r="R8" s="59">
        <f>F7*'MRS(input_Option1)'!$F$38*'MRS(input_Option1)'!$F$60</f>
        <v>0</v>
      </c>
      <c r="S8" s="59">
        <f>G7*'MRS(input_Option1)'!$F$39*'MRS(input_Option1)'!$F$61</f>
        <v>0</v>
      </c>
      <c r="T8" s="59">
        <f>H7*'MRS(input_Option1)'!$F$40*'MRS(input_Option1)'!$F$62</f>
        <v>0</v>
      </c>
      <c r="U8" s="59">
        <f>I7*'MRS(input_Option1)'!$F$41*'MRS(input_Option1)'!$F$63</f>
        <v>0</v>
      </c>
      <c r="V8" s="59">
        <f>J7*'MRS(input_Option1)'!$F$42*'MRS(input_Option1)'!$F$64</f>
        <v>0</v>
      </c>
      <c r="W8" s="59">
        <f>K7*'MRS(input_Option1)'!$F$43*'MRS(input_Option1)'!$F$65</f>
        <v>0</v>
      </c>
      <c r="X8" s="59">
        <f>L7*'MRS(input_Option1)'!$F$44*'MRS(input_Option1)'!$F$66</f>
        <v>0</v>
      </c>
      <c r="Y8" s="59">
        <f>M7*'MRS(input_Option1)'!$F$45*'MRS(input_Option1)'!$F$67</f>
        <v>0</v>
      </c>
      <c r="Z8" s="59">
        <f>N7*0</f>
        <v>0</v>
      </c>
      <c r="AA8" s="60">
        <f>SUM(O8:Z8)*(44/12)</f>
        <v>0</v>
      </c>
      <c r="AB8" s="3"/>
    </row>
    <row r="9" spans="1:28" x14ac:dyDescent="0.2">
      <c r="A9" s="258"/>
      <c r="B9" s="58">
        <f t="shared" ref="B9:B19" si="0">B8+1</f>
        <v>2020</v>
      </c>
      <c r="C9" s="59">
        <f>C8*(1-'MRS(input_Option1)'!$F$35)</f>
        <v>0</v>
      </c>
      <c r="D9" s="59">
        <f>D8*(1-'MRS(input_Option1)'!$F$36)</f>
        <v>0</v>
      </c>
      <c r="E9" s="59">
        <f>E8*(1-'MRS(input_Option1)'!$F$37)</f>
        <v>0</v>
      </c>
      <c r="F9" s="59">
        <f>F8*(1-'MRS(input_Option1)'!$F$38)</f>
        <v>0</v>
      </c>
      <c r="G9" s="59">
        <f>G8*(1-'MRS(input_Option1)'!$F$39)</f>
        <v>0</v>
      </c>
      <c r="H9" s="59">
        <f>H8*(1-'MRS(input_Option1)'!$F$40)</f>
        <v>0</v>
      </c>
      <c r="I9" s="59">
        <f>I8*(1-'MRS(input_Option1)'!$F$41)</f>
        <v>0</v>
      </c>
      <c r="J9" s="59">
        <f>J8*(1-'MRS(input_Option1)'!$F$42)</f>
        <v>0</v>
      </c>
      <c r="K9" s="59">
        <f>K8*(1-'MRS(input_Option1)'!$F$43)</f>
        <v>0</v>
      </c>
      <c r="L9" s="59">
        <f>L8*(1-'MRS(input_Option1)'!$F$44)</f>
        <v>0</v>
      </c>
      <c r="M9" s="59">
        <f>M8*(1-'MRS(input_Option1)'!$F$45)</f>
        <v>0</v>
      </c>
      <c r="N9" s="59">
        <f t="shared" ref="N9:N19" si="1">SUM(C$7:N$7)-SUM(C9:M9)</f>
        <v>0</v>
      </c>
      <c r="O9" s="59">
        <f>C8*'MRS(input_Option1)'!$F$35*'MRS(input_Option1)'!$F$57</f>
        <v>0</v>
      </c>
      <c r="P9" s="59">
        <f>D8*'MRS(input_Option1)'!$F$36*'MRS(input_Option1)'!$F$58</f>
        <v>0</v>
      </c>
      <c r="Q9" s="59">
        <f>E8*'MRS(input_Option1)'!$F$37*'MRS(input_Option1)'!$F$59</f>
        <v>0</v>
      </c>
      <c r="R9" s="59">
        <f>F8*'MRS(input_Option1)'!$F$38*'MRS(input_Option1)'!$F$60</f>
        <v>0</v>
      </c>
      <c r="S9" s="59">
        <f>G8*'MRS(input_Option1)'!$F$39*'MRS(input_Option1)'!$F$61</f>
        <v>0</v>
      </c>
      <c r="T9" s="59">
        <f>H8*'MRS(input_Option1)'!$F$40*'MRS(input_Option1)'!$F$62</f>
        <v>0</v>
      </c>
      <c r="U9" s="59">
        <f>I8*'MRS(input_Option1)'!$F$41*'MRS(input_Option1)'!$F$63</f>
        <v>0</v>
      </c>
      <c r="V9" s="59">
        <f>J8*'MRS(input_Option1)'!$F$42*'MRS(input_Option1)'!$F$64</f>
        <v>0</v>
      </c>
      <c r="W9" s="59">
        <f>K8*'MRS(input_Option1)'!$F$43*'MRS(input_Option1)'!$F$65</f>
        <v>0</v>
      </c>
      <c r="X9" s="59">
        <f>L8*'MRS(input_Option1)'!$F$44*'MRS(input_Option1)'!$F$66</f>
        <v>0</v>
      </c>
      <c r="Y9" s="59">
        <f>M8*'MRS(input_Option1)'!$F$45*'MRS(input_Option1)'!$F$67</f>
        <v>0</v>
      </c>
      <c r="Z9" s="59">
        <f t="shared" ref="Z9:Z19" si="2">N8*0</f>
        <v>0</v>
      </c>
      <c r="AA9" s="60">
        <f t="shared" ref="AA9:AA19" si="3">SUM(O9:Z9)*(44/12)</f>
        <v>0</v>
      </c>
    </row>
    <row r="10" spans="1:28" x14ac:dyDescent="0.2">
      <c r="A10" s="258"/>
      <c r="B10" s="58">
        <f t="shared" si="0"/>
        <v>2021</v>
      </c>
      <c r="C10" s="59">
        <f>C9*(1-'MRS(input_Option1)'!$F$35)</f>
        <v>0</v>
      </c>
      <c r="D10" s="59">
        <f>D9*(1-'MRS(input_Option1)'!$F$36)</f>
        <v>0</v>
      </c>
      <c r="E10" s="59">
        <f>E9*(1-'MRS(input_Option1)'!$F$37)</f>
        <v>0</v>
      </c>
      <c r="F10" s="59">
        <f>F9*(1-'MRS(input_Option1)'!$F$38)</f>
        <v>0</v>
      </c>
      <c r="G10" s="59">
        <f>G9*(1-'MRS(input_Option1)'!$F$39)</f>
        <v>0</v>
      </c>
      <c r="H10" s="59">
        <f>H9*(1-'MRS(input_Option1)'!$F$40)</f>
        <v>0</v>
      </c>
      <c r="I10" s="59">
        <f>I9*(1-'MRS(input_Option1)'!$F$41)</f>
        <v>0</v>
      </c>
      <c r="J10" s="59">
        <f>J9*(1-'MRS(input_Option1)'!$F$42)</f>
        <v>0</v>
      </c>
      <c r="K10" s="59">
        <f>K9*(1-'MRS(input_Option1)'!$F$43)</f>
        <v>0</v>
      </c>
      <c r="L10" s="59">
        <f>L9*(1-'MRS(input_Option1)'!$F$44)</f>
        <v>0</v>
      </c>
      <c r="M10" s="59">
        <f>M9*(1-'MRS(input_Option1)'!$F$45)</f>
        <v>0</v>
      </c>
      <c r="N10" s="59">
        <f t="shared" si="1"/>
        <v>0</v>
      </c>
      <c r="O10" s="59">
        <f>C9*'MRS(input_Option1)'!$F$35*'MRS(input_Option1)'!$F$57</f>
        <v>0</v>
      </c>
      <c r="P10" s="59">
        <f>D9*'MRS(input_Option1)'!$F$36*'MRS(input_Option1)'!$F$58</f>
        <v>0</v>
      </c>
      <c r="Q10" s="59">
        <f>E9*'MRS(input_Option1)'!$F$37*'MRS(input_Option1)'!$F$59</f>
        <v>0</v>
      </c>
      <c r="R10" s="59">
        <f>F9*'MRS(input_Option1)'!$F$38*'MRS(input_Option1)'!$F$60</f>
        <v>0</v>
      </c>
      <c r="S10" s="59">
        <f>G9*'MRS(input_Option1)'!$F$39*'MRS(input_Option1)'!$F$61</f>
        <v>0</v>
      </c>
      <c r="T10" s="59">
        <f>H9*'MRS(input_Option1)'!$F$40*'MRS(input_Option1)'!$F$62</f>
        <v>0</v>
      </c>
      <c r="U10" s="59">
        <f>I9*'MRS(input_Option1)'!$F$41*'MRS(input_Option1)'!$F$63</f>
        <v>0</v>
      </c>
      <c r="V10" s="59">
        <f>J9*'MRS(input_Option1)'!$F$42*'MRS(input_Option1)'!$F$64</f>
        <v>0</v>
      </c>
      <c r="W10" s="59">
        <f>K9*'MRS(input_Option1)'!$F$43*'MRS(input_Option1)'!$F$65</f>
        <v>0</v>
      </c>
      <c r="X10" s="59">
        <f>L9*'MRS(input_Option1)'!$F$44*'MRS(input_Option1)'!$F$66</f>
        <v>0</v>
      </c>
      <c r="Y10" s="59">
        <f>M9*'MRS(input_Option1)'!$F$45*'MRS(input_Option1)'!$F$67</f>
        <v>0</v>
      </c>
      <c r="Z10" s="59">
        <f t="shared" si="2"/>
        <v>0</v>
      </c>
      <c r="AA10" s="60">
        <f t="shared" si="3"/>
        <v>0</v>
      </c>
    </row>
    <row r="11" spans="1:28" x14ac:dyDescent="0.2">
      <c r="A11" s="258"/>
      <c r="B11" s="58">
        <f t="shared" si="0"/>
        <v>2022</v>
      </c>
      <c r="C11" s="59">
        <f>C10*(1-'MRS(input_Option1)'!$F$35)</f>
        <v>0</v>
      </c>
      <c r="D11" s="59">
        <f>D10*(1-'MRS(input_Option1)'!$F$36)</f>
        <v>0</v>
      </c>
      <c r="E11" s="59">
        <f>E10*(1-'MRS(input_Option1)'!$F$37)</f>
        <v>0</v>
      </c>
      <c r="F11" s="59">
        <f>F10*(1-'MRS(input_Option1)'!$F$38)</f>
        <v>0</v>
      </c>
      <c r="G11" s="59">
        <f>G10*(1-'MRS(input_Option1)'!$F$39)</f>
        <v>0</v>
      </c>
      <c r="H11" s="59">
        <f>H10*(1-'MRS(input_Option1)'!$F$40)</f>
        <v>0</v>
      </c>
      <c r="I11" s="59">
        <f>I10*(1-'MRS(input_Option1)'!$F$41)</f>
        <v>0</v>
      </c>
      <c r="J11" s="59">
        <f>J10*(1-'MRS(input_Option1)'!$F$42)</f>
        <v>0</v>
      </c>
      <c r="K11" s="59">
        <f>K10*(1-'MRS(input_Option1)'!$F$43)</f>
        <v>0</v>
      </c>
      <c r="L11" s="59">
        <f>L10*(1-'MRS(input_Option1)'!$F$44)</f>
        <v>0</v>
      </c>
      <c r="M11" s="59">
        <f>M10*(1-'MRS(input_Option1)'!$F$45)</f>
        <v>0</v>
      </c>
      <c r="N11" s="59">
        <f t="shared" si="1"/>
        <v>0</v>
      </c>
      <c r="O11" s="59">
        <f>C10*'MRS(input_Option1)'!$F$35*'MRS(input_Option1)'!$F$57</f>
        <v>0</v>
      </c>
      <c r="P11" s="59">
        <f>D10*'MRS(input_Option1)'!$F$36*'MRS(input_Option1)'!$F$58</f>
        <v>0</v>
      </c>
      <c r="Q11" s="59">
        <f>E10*'MRS(input_Option1)'!$F$37*'MRS(input_Option1)'!$F$59</f>
        <v>0</v>
      </c>
      <c r="R11" s="59">
        <f>F10*'MRS(input_Option1)'!$F$38*'MRS(input_Option1)'!$F$60</f>
        <v>0</v>
      </c>
      <c r="S11" s="59">
        <f>G10*'MRS(input_Option1)'!$F$39*'MRS(input_Option1)'!$F$61</f>
        <v>0</v>
      </c>
      <c r="T11" s="59">
        <f>H10*'MRS(input_Option1)'!$F$40*'MRS(input_Option1)'!$F$62</f>
        <v>0</v>
      </c>
      <c r="U11" s="59">
        <f>I10*'MRS(input_Option1)'!$F$41*'MRS(input_Option1)'!$F$63</f>
        <v>0</v>
      </c>
      <c r="V11" s="59">
        <f>J10*'MRS(input_Option1)'!$F$42*'MRS(input_Option1)'!$F$64</f>
        <v>0</v>
      </c>
      <c r="W11" s="59">
        <f>K10*'MRS(input_Option1)'!$F$43*'MRS(input_Option1)'!$F$65</f>
        <v>0</v>
      </c>
      <c r="X11" s="59">
        <f>L10*'MRS(input_Option1)'!$F$44*'MRS(input_Option1)'!$F$66</f>
        <v>0</v>
      </c>
      <c r="Y11" s="59">
        <f>M10*'MRS(input_Option1)'!$F$45*'MRS(input_Option1)'!$F$67</f>
        <v>0</v>
      </c>
      <c r="Z11" s="59">
        <f t="shared" si="2"/>
        <v>0</v>
      </c>
      <c r="AA11" s="60">
        <f t="shared" si="3"/>
        <v>0</v>
      </c>
    </row>
    <row r="12" spans="1:28" x14ac:dyDescent="0.2">
      <c r="A12" s="258"/>
      <c r="B12" s="58">
        <f t="shared" si="0"/>
        <v>2023</v>
      </c>
      <c r="C12" s="59">
        <f>C11*(1-'MRS(input_Option1)'!$F$35)</f>
        <v>0</v>
      </c>
      <c r="D12" s="59">
        <f>D11*(1-'MRS(input_Option1)'!$F$36)</f>
        <v>0</v>
      </c>
      <c r="E12" s="59">
        <f>E11*(1-'MRS(input_Option1)'!$F$37)</f>
        <v>0</v>
      </c>
      <c r="F12" s="59">
        <f>F11*(1-'MRS(input_Option1)'!$F$38)</f>
        <v>0</v>
      </c>
      <c r="G12" s="59">
        <f>G11*(1-'MRS(input_Option1)'!$F$39)</f>
        <v>0</v>
      </c>
      <c r="H12" s="59">
        <f>H11*(1-'MRS(input_Option1)'!$F$40)</f>
        <v>0</v>
      </c>
      <c r="I12" s="59">
        <f>I11*(1-'MRS(input_Option1)'!$F$41)</f>
        <v>0</v>
      </c>
      <c r="J12" s="59">
        <f>J11*(1-'MRS(input_Option1)'!$F$42)</f>
        <v>0</v>
      </c>
      <c r="K12" s="59">
        <f>K11*(1-'MRS(input_Option1)'!$F$43)</f>
        <v>0</v>
      </c>
      <c r="L12" s="59">
        <f>L11*(1-'MRS(input_Option1)'!$F$44)</f>
        <v>0</v>
      </c>
      <c r="M12" s="59">
        <f>M11*(1-'MRS(input_Option1)'!$F$45)</f>
        <v>0</v>
      </c>
      <c r="N12" s="59">
        <f t="shared" si="1"/>
        <v>0</v>
      </c>
      <c r="O12" s="59">
        <f>C11*'MRS(input_Option1)'!$F$35*'MRS(input_Option1)'!$F$57</f>
        <v>0</v>
      </c>
      <c r="P12" s="59">
        <f>D11*'MRS(input_Option1)'!$F$36*'MRS(input_Option1)'!$F$58</f>
        <v>0</v>
      </c>
      <c r="Q12" s="59">
        <f>E11*'MRS(input_Option1)'!$F$37*'MRS(input_Option1)'!$F$59</f>
        <v>0</v>
      </c>
      <c r="R12" s="59">
        <f>F11*'MRS(input_Option1)'!$F$38*'MRS(input_Option1)'!$F$60</f>
        <v>0</v>
      </c>
      <c r="S12" s="59">
        <f>G11*'MRS(input_Option1)'!$F$39*'MRS(input_Option1)'!$F$61</f>
        <v>0</v>
      </c>
      <c r="T12" s="59">
        <f>H11*'MRS(input_Option1)'!$F$40*'MRS(input_Option1)'!$F$62</f>
        <v>0</v>
      </c>
      <c r="U12" s="59">
        <f>I11*'MRS(input_Option1)'!$F$41*'MRS(input_Option1)'!$F$63</f>
        <v>0</v>
      </c>
      <c r="V12" s="59">
        <f>J11*'MRS(input_Option1)'!$F$42*'MRS(input_Option1)'!$F$64</f>
        <v>0</v>
      </c>
      <c r="W12" s="59">
        <f>K11*'MRS(input_Option1)'!$F$43*'MRS(input_Option1)'!$F$65</f>
        <v>0</v>
      </c>
      <c r="X12" s="59">
        <f>L11*'MRS(input_Option1)'!$F$44*'MRS(input_Option1)'!$F$66</f>
        <v>0</v>
      </c>
      <c r="Y12" s="59">
        <f>M11*'MRS(input_Option1)'!$F$45*'MRS(input_Option1)'!$F$67</f>
        <v>0</v>
      </c>
      <c r="Z12" s="59">
        <f t="shared" si="2"/>
        <v>0</v>
      </c>
      <c r="AA12" s="60">
        <f t="shared" si="3"/>
        <v>0</v>
      </c>
    </row>
    <row r="13" spans="1:28" x14ac:dyDescent="0.2">
      <c r="A13" s="258"/>
      <c r="B13" s="58">
        <f t="shared" si="0"/>
        <v>2024</v>
      </c>
      <c r="C13" s="59">
        <f>C12*(1-'MRS(input_Option1)'!$F$35)</f>
        <v>0</v>
      </c>
      <c r="D13" s="59">
        <f>D12*(1-'MRS(input_Option1)'!$F$36)</f>
        <v>0</v>
      </c>
      <c r="E13" s="59">
        <f>E12*(1-'MRS(input_Option1)'!$F$37)</f>
        <v>0</v>
      </c>
      <c r="F13" s="59">
        <f>F12*(1-'MRS(input_Option1)'!$F$38)</f>
        <v>0</v>
      </c>
      <c r="G13" s="59">
        <f>G12*(1-'MRS(input_Option1)'!$F$39)</f>
        <v>0</v>
      </c>
      <c r="H13" s="59">
        <f>H12*(1-'MRS(input_Option1)'!$F$40)</f>
        <v>0</v>
      </c>
      <c r="I13" s="59">
        <f>I12*(1-'MRS(input_Option1)'!$F$41)</f>
        <v>0</v>
      </c>
      <c r="J13" s="59">
        <f>J12*(1-'MRS(input_Option1)'!$F$42)</f>
        <v>0</v>
      </c>
      <c r="K13" s="59">
        <f>K12*(1-'MRS(input_Option1)'!$F$43)</f>
        <v>0</v>
      </c>
      <c r="L13" s="59">
        <f>L12*(1-'MRS(input_Option1)'!$F$44)</f>
        <v>0</v>
      </c>
      <c r="M13" s="59">
        <f>M12*(1-'MRS(input_Option1)'!$F$45)</f>
        <v>0</v>
      </c>
      <c r="N13" s="59">
        <f t="shared" si="1"/>
        <v>0</v>
      </c>
      <c r="O13" s="59">
        <f>C12*'MRS(input_Option1)'!$F$35*'MRS(input_Option1)'!$F$57</f>
        <v>0</v>
      </c>
      <c r="P13" s="59">
        <f>D12*'MRS(input_Option1)'!$F$36*'MRS(input_Option1)'!$F$58</f>
        <v>0</v>
      </c>
      <c r="Q13" s="59">
        <f>E12*'MRS(input_Option1)'!$F$37*'MRS(input_Option1)'!$F$59</f>
        <v>0</v>
      </c>
      <c r="R13" s="59">
        <f>F12*'MRS(input_Option1)'!$F$38*'MRS(input_Option1)'!$F$60</f>
        <v>0</v>
      </c>
      <c r="S13" s="59">
        <f>G12*'MRS(input_Option1)'!$F$39*'MRS(input_Option1)'!$F$61</f>
        <v>0</v>
      </c>
      <c r="T13" s="59">
        <f>H12*'MRS(input_Option1)'!$F$40*'MRS(input_Option1)'!$F$62</f>
        <v>0</v>
      </c>
      <c r="U13" s="59">
        <f>I12*'MRS(input_Option1)'!$F$41*'MRS(input_Option1)'!$F$63</f>
        <v>0</v>
      </c>
      <c r="V13" s="59">
        <f>J12*'MRS(input_Option1)'!$F$42*'MRS(input_Option1)'!$F$64</f>
        <v>0</v>
      </c>
      <c r="W13" s="59">
        <f>K12*'MRS(input_Option1)'!$F$43*'MRS(input_Option1)'!$F$65</f>
        <v>0</v>
      </c>
      <c r="X13" s="59">
        <f>L12*'MRS(input_Option1)'!$F$44*'MRS(input_Option1)'!$F$66</f>
        <v>0</v>
      </c>
      <c r="Y13" s="59">
        <f>M12*'MRS(input_Option1)'!$F$45*'MRS(input_Option1)'!$F$67</f>
        <v>0</v>
      </c>
      <c r="Z13" s="59">
        <f t="shared" si="2"/>
        <v>0</v>
      </c>
      <c r="AA13" s="60">
        <f t="shared" si="3"/>
        <v>0</v>
      </c>
    </row>
    <row r="14" spans="1:28" x14ac:dyDescent="0.2">
      <c r="A14" s="258"/>
      <c r="B14" s="58">
        <f t="shared" si="0"/>
        <v>2025</v>
      </c>
      <c r="C14" s="59">
        <f>C13*(1-'MRS(input_Option1)'!$F$35)</f>
        <v>0</v>
      </c>
      <c r="D14" s="59">
        <f>D13*(1-'MRS(input_Option1)'!$F$36)</f>
        <v>0</v>
      </c>
      <c r="E14" s="59">
        <f>E13*(1-'MRS(input_Option1)'!$F$37)</f>
        <v>0</v>
      </c>
      <c r="F14" s="59">
        <f>F13*(1-'MRS(input_Option1)'!$F$38)</f>
        <v>0</v>
      </c>
      <c r="G14" s="59">
        <f>G13*(1-'MRS(input_Option1)'!$F$39)</f>
        <v>0</v>
      </c>
      <c r="H14" s="59">
        <f>H13*(1-'MRS(input_Option1)'!$F$40)</f>
        <v>0</v>
      </c>
      <c r="I14" s="59">
        <f>I13*(1-'MRS(input_Option1)'!$F$41)</f>
        <v>0</v>
      </c>
      <c r="J14" s="59">
        <f>J13*(1-'MRS(input_Option1)'!$F$42)</f>
        <v>0</v>
      </c>
      <c r="K14" s="59">
        <f>K13*(1-'MRS(input_Option1)'!$F$43)</f>
        <v>0</v>
      </c>
      <c r="L14" s="59">
        <f>L13*(1-'MRS(input_Option1)'!$F$44)</f>
        <v>0</v>
      </c>
      <c r="M14" s="59">
        <f>M13*(1-'MRS(input_Option1)'!$F$45)</f>
        <v>0</v>
      </c>
      <c r="N14" s="59">
        <f t="shared" si="1"/>
        <v>0</v>
      </c>
      <c r="O14" s="59">
        <f>C13*'MRS(input_Option1)'!$F$35*'MRS(input_Option1)'!$F$57</f>
        <v>0</v>
      </c>
      <c r="P14" s="59">
        <f>D13*'MRS(input_Option1)'!$F$36*'MRS(input_Option1)'!$F$58</f>
        <v>0</v>
      </c>
      <c r="Q14" s="59">
        <f>E13*'MRS(input_Option1)'!$F$37*'MRS(input_Option1)'!$F$59</f>
        <v>0</v>
      </c>
      <c r="R14" s="59">
        <f>F13*'MRS(input_Option1)'!$F$38*'MRS(input_Option1)'!$F$60</f>
        <v>0</v>
      </c>
      <c r="S14" s="59">
        <f>G13*'MRS(input_Option1)'!$F$39*'MRS(input_Option1)'!$F$61</f>
        <v>0</v>
      </c>
      <c r="T14" s="59">
        <f>H13*'MRS(input_Option1)'!$F$40*'MRS(input_Option1)'!$F$62</f>
        <v>0</v>
      </c>
      <c r="U14" s="59">
        <f>I13*'MRS(input_Option1)'!$F$41*'MRS(input_Option1)'!$F$63</f>
        <v>0</v>
      </c>
      <c r="V14" s="59">
        <f>J13*'MRS(input_Option1)'!$F$42*'MRS(input_Option1)'!$F$64</f>
        <v>0</v>
      </c>
      <c r="W14" s="59">
        <f>K13*'MRS(input_Option1)'!$F$43*'MRS(input_Option1)'!$F$65</f>
        <v>0</v>
      </c>
      <c r="X14" s="59">
        <f>L13*'MRS(input_Option1)'!$F$44*'MRS(input_Option1)'!$F$66</f>
        <v>0</v>
      </c>
      <c r="Y14" s="59">
        <f>M13*'MRS(input_Option1)'!$F$45*'MRS(input_Option1)'!$F$67</f>
        <v>0</v>
      </c>
      <c r="Z14" s="59">
        <f t="shared" si="2"/>
        <v>0</v>
      </c>
      <c r="AA14" s="60">
        <f t="shared" si="3"/>
        <v>0</v>
      </c>
    </row>
    <row r="15" spans="1:28" x14ac:dyDescent="0.2">
      <c r="A15" s="258"/>
      <c r="B15" s="58">
        <f t="shared" si="0"/>
        <v>2026</v>
      </c>
      <c r="C15" s="59">
        <f>C14*(1-'MRS(input_Option1)'!$F$35)</f>
        <v>0</v>
      </c>
      <c r="D15" s="59">
        <f>D14*(1-'MRS(input_Option1)'!$F$36)</f>
        <v>0</v>
      </c>
      <c r="E15" s="59">
        <f>E14*(1-'MRS(input_Option1)'!$F$37)</f>
        <v>0</v>
      </c>
      <c r="F15" s="59">
        <f>F14*(1-'MRS(input_Option1)'!$F$38)</f>
        <v>0</v>
      </c>
      <c r="G15" s="59">
        <f>G14*(1-'MRS(input_Option1)'!$F$39)</f>
        <v>0</v>
      </c>
      <c r="H15" s="59">
        <f>H14*(1-'MRS(input_Option1)'!$F$40)</f>
        <v>0</v>
      </c>
      <c r="I15" s="59">
        <f>I14*(1-'MRS(input_Option1)'!$F$41)</f>
        <v>0</v>
      </c>
      <c r="J15" s="59">
        <f>J14*(1-'MRS(input_Option1)'!$F$42)</f>
        <v>0</v>
      </c>
      <c r="K15" s="59">
        <f>K14*(1-'MRS(input_Option1)'!$F$43)</f>
        <v>0</v>
      </c>
      <c r="L15" s="59">
        <f>L14*(1-'MRS(input_Option1)'!$F$44)</f>
        <v>0</v>
      </c>
      <c r="M15" s="59">
        <f>M14*(1-'MRS(input_Option1)'!$F$45)</f>
        <v>0</v>
      </c>
      <c r="N15" s="59">
        <f t="shared" si="1"/>
        <v>0</v>
      </c>
      <c r="O15" s="59">
        <f>C14*'MRS(input_Option1)'!$F$35*'MRS(input_Option1)'!$F$57</f>
        <v>0</v>
      </c>
      <c r="P15" s="59">
        <f>D14*'MRS(input_Option1)'!$F$36*'MRS(input_Option1)'!$F$58</f>
        <v>0</v>
      </c>
      <c r="Q15" s="59">
        <f>E14*'MRS(input_Option1)'!$F$37*'MRS(input_Option1)'!$F$59</f>
        <v>0</v>
      </c>
      <c r="R15" s="59">
        <f>F14*'MRS(input_Option1)'!$F$38*'MRS(input_Option1)'!$F$60</f>
        <v>0</v>
      </c>
      <c r="S15" s="59">
        <f>G14*'MRS(input_Option1)'!$F$39*'MRS(input_Option1)'!$F$61</f>
        <v>0</v>
      </c>
      <c r="T15" s="59">
        <f>H14*'MRS(input_Option1)'!$F$40*'MRS(input_Option1)'!$F$62</f>
        <v>0</v>
      </c>
      <c r="U15" s="59">
        <f>I14*'MRS(input_Option1)'!$F$41*'MRS(input_Option1)'!$F$63</f>
        <v>0</v>
      </c>
      <c r="V15" s="59">
        <f>J14*'MRS(input_Option1)'!$F$42*'MRS(input_Option1)'!$F$64</f>
        <v>0</v>
      </c>
      <c r="W15" s="59">
        <f>K14*'MRS(input_Option1)'!$F$43*'MRS(input_Option1)'!$F$65</f>
        <v>0</v>
      </c>
      <c r="X15" s="59">
        <f>L14*'MRS(input_Option1)'!$F$44*'MRS(input_Option1)'!$F$66</f>
        <v>0</v>
      </c>
      <c r="Y15" s="59">
        <f>M14*'MRS(input_Option1)'!$F$45*'MRS(input_Option1)'!$F$67</f>
        <v>0</v>
      </c>
      <c r="Z15" s="59">
        <f t="shared" si="2"/>
        <v>0</v>
      </c>
      <c r="AA15" s="60">
        <f t="shared" si="3"/>
        <v>0</v>
      </c>
    </row>
    <row r="16" spans="1:28" x14ac:dyDescent="0.2">
      <c r="A16" s="258"/>
      <c r="B16" s="58">
        <f t="shared" si="0"/>
        <v>2027</v>
      </c>
      <c r="C16" s="59">
        <f>C15*(1-'MRS(input_Option1)'!$F$35)</f>
        <v>0</v>
      </c>
      <c r="D16" s="59">
        <f>D15*(1-'MRS(input_Option1)'!$F$36)</f>
        <v>0</v>
      </c>
      <c r="E16" s="59">
        <f>E15*(1-'MRS(input_Option1)'!$F$37)</f>
        <v>0</v>
      </c>
      <c r="F16" s="59">
        <f>F15*(1-'MRS(input_Option1)'!$F$38)</f>
        <v>0</v>
      </c>
      <c r="G16" s="59">
        <f>G15*(1-'MRS(input_Option1)'!$F$39)</f>
        <v>0</v>
      </c>
      <c r="H16" s="59">
        <f>H15*(1-'MRS(input_Option1)'!$F$40)</f>
        <v>0</v>
      </c>
      <c r="I16" s="59">
        <f>I15*(1-'MRS(input_Option1)'!$F$41)</f>
        <v>0</v>
      </c>
      <c r="J16" s="59">
        <f>J15*(1-'MRS(input_Option1)'!$F$42)</f>
        <v>0</v>
      </c>
      <c r="K16" s="59">
        <f>K15*(1-'MRS(input_Option1)'!$F$43)</f>
        <v>0</v>
      </c>
      <c r="L16" s="59">
        <f>L15*(1-'MRS(input_Option1)'!$F$44)</f>
        <v>0</v>
      </c>
      <c r="M16" s="59">
        <f>M15*(1-'MRS(input_Option1)'!$F$45)</f>
        <v>0</v>
      </c>
      <c r="N16" s="59">
        <f t="shared" si="1"/>
        <v>0</v>
      </c>
      <c r="O16" s="59">
        <f>C15*'MRS(input_Option1)'!$F$35*'MRS(input_Option1)'!$F$57</f>
        <v>0</v>
      </c>
      <c r="P16" s="59">
        <f>D15*'MRS(input_Option1)'!$F$36*'MRS(input_Option1)'!$F$58</f>
        <v>0</v>
      </c>
      <c r="Q16" s="59">
        <f>E15*'MRS(input_Option1)'!$F$37*'MRS(input_Option1)'!$F$59</f>
        <v>0</v>
      </c>
      <c r="R16" s="59">
        <f>F15*'MRS(input_Option1)'!$F$38*'MRS(input_Option1)'!$F$60</f>
        <v>0</v>
      </c>
      <c r="S16" s="59">
        <f>G15*'MRS(input_Option1)'!$F$39*'MRS(input_Option1)'!$F$61</f>
        <v>0</v>
      </c>
      <c r="T16" s="59">
        <f>H15*'MRS(input_Option1)'!$F$40*'MRS(input_Option1)'!$F$62</f>
        <v>0</v>
      </c>
      <c r="U16" s="59">
        <f>I15*'MRS(input_Option1)'!$F$41*'MRS(input_Option1)'!$F$63</f>
        <v>0</v>
      </c>
      <c r="V16" s="59">
        <f>J15*'MRS(input_Option1)'!$F$42*'MRS(input_Option1)'!$F$64</f>
        <v>0</v>
      </c>
      <c r="W16" s="59">
        <f>K15*'MRS(input_Option1)'!$F$43*'MRS(input_Option1)'!$F$65</f>
        <v>0</v>
      </c>
      <c r="X16" s="59">
        <f>L15*'MRS(input_Option1)'!$F$44*'MRS(input_Option1)'!$F$66</f>
        <v>0</v>
      </c>
      <c r="Y16" s="59">
        <f>M15*'MRS(input_Option1)'!$F$45*'MRS(input_Option1)'!$F$67</f>
        <v>0</v>
      </c>
      <c r="Z16" s="59">
        <f t="shared" si="2"/>
        <v>0</v>
      </c>
      <c r="AA16" s="60">
        <f t="shared" si="3"/>
        <v>0</v>
      </c>
    </row>
    <row r="17" spans="1:27" x14ac:dyDescent="0.2">
      <c r="A17" s="258"/>
      <c r="B17" s="58">
        <f t="shared" si="0"/>
        <v>2028</v>
      </c>
      <c r="C17" s="59">
        <f>C16*(1-'MRS(input_Option1)'!$F$35)</f>
        <v>0</v>
      </c>
      <c r="D17" s="59">
        <f>D16*(1-'MRS(input_Option1)'!$F$36)</f>
        <v>0</v>
      </c>
      <c r="E17" s="59">
        <f>E16*(1-'MRS(input_Option1)'!$F$37)</f>
        <v>0</v>
      </c>
      <c r="F17" s="59">
        <f>F16*(1-'MRS(input_Option1)'!$F$38)</f>
        <v>0</v>
      </c>
      <c r="G17" s="59">
        <f>G16*(1-'MRS(input_Option1)'!$F$39)</f>
        <v>0</v>
      </c>
      <c r="H17" s="59">
        <f>H16*(1-'MRS(input_Option1)'!$F$40)</f>
        <v>0</v>
      </c>
      <c r="I17" s="59">
        <f>I16*(1-'MRS(input_Option1)'!$F$41)</f>
        <v>0</v>
      </c>
      <c r="J17" s="59">
        <f>J16*(1-'MRS(input_Option1)'!$F$42)</f>
        <v>0</v>
      </c>
      <c r="K17" s="59">
        <f>K16*(1-'MRS(input_Option1)'!$F$43)</f>
        <v>0</v>
      </c>
      <c r="L17" s="59">
        <f>L16*(1-'MRS(input_Option1)'!$F$44)</f>
        <v>0</v>
      </c>
      <c r="M17" s="59">
        <f>M16*(1-'MRS(input_Option1)'!$F$45)</f>
        <v>0</v>
      </c>
      <c r="N17" s="59">
        <f t="shared" si="1"/>
        <v>0</v>
      </c>
      <c r="O17" s="59">
        <f>C16*'MRS(input_Option1)'!$F$35*'MRS(input_Option1)'!$F$57</f>
        <v>0</v>
      </c>
      <c r="P17" s="59">
        <f>D16*'MRS(input_Option1)'!$F$36*'MRS(input_Option1)'!$F$58</f>
        <v>0</v>
      </c>
      <c r="Q17" s="59">
        <f>E16*'MRS(input_Option1)'!$F$37*'MRS(input_Option1)'!$F$59</f>
        <v>0</v>
      </c>
      <c r="R17" s="59">
        <f>F16*'MRS(input_Option1)'!$F$38*'MRS(input_Option1)'!$F$60</f>
        <v>0</v>
      </c>
      <c r="S17" s="59">
        <f>G16*'MRS(input_Option1)'!$F$39*'MRS(input_Option1)'!$F$61</f>
        <v>0</v>
      </c>
      <c r="T17" s="59">
        <f>H16*'MRS(input_Option1)'!$F$40*'MRS(input_Option1)'!$F$62</f>
        <v>0</v>
      </c>
      <c r="U17" s="59">
        <f>I16*'MRS(input_Option1)'!$F$41*'MRS(input_Option1)'!$F$63</f>
        <v>0</v>
      </c>
      <c r="V17" s="59">
        <f>J16*'MRS(input_Option1)'!$F$42*'MRS(input_Option1)'!$F$64</f>
        <v>0</v>
      </c>
      <c r="W17" s="59">
        <f>K16*'MRS(input_Option1)'!$F$43*'MRS(input_Option1)'!$F$65</f>
        <v>0</v>
      </c>
      <c r="X17" s="59">
        <f>L16*'MRS(input_Option1)'!$F$44*'MRS(input_Option1)'!$F$66</f>
        <v>0</v>
      </c>
      <c r="Y17" s="59">
        <f>M16*'MRS(input_Option1)'!$F$45*'MRS(input_Option1)'!$F$67</f>
        <v>0</v>
      </c>
      <c r="Z17" s="59">
        <f t="shared" si="2"/>
        <v>0</v>
      </c>
      <c r="AA17" s="60">
        <f t="shared" si="3"/>
        <v>0</v>
      </c>
    </row>
    <row r="18" spans="1:27" x14ac:dyDescent="0.2">
      <c r="A18" s="258"/>
      <c r="B18" s="58">
        <f t="shared" si="0"/>
        <v>2029</v>
      </c>
      <c r="C18" s="59">
        <f>C17*(1-'MRS(input_Option1)'!$F$35)</f>
        <v>0</v>
      </c>
      <c r="D18" s="59">
        <f>D17*(1-'MRS(input_Option1)'!$F$36)</f>
        <v>0</v>
      </c>
      <c r="E18" s="59">
        <f>E17*(1-'MRS(input_Option1)'!$F$37)</f>
        <v>0</v>
      </c>
      <c r="F18" s="59">
        <f>F17*(1-'MRS(input_Option1)'!$F$38)</f>
        <v>0</v>
      </c>
      <c r="G18" s="59">
        <f>G17*(1-'MRS(input_Option1)'!$F$39)</f>
        <v>0</v>
      </c>
      <c r="H18" s="59">
        <f>H17*(1-'MRS(input_Option1)'!$F$40)</f>
        <v>0</v>
      </c>
      <c r="I18" s="59">
        <f>I17*(1-'MRS(input_Option1)'!$F$41)</f>
        <v>0</v>
      </c>
      <c r="J18" s="59">
        <f>J17*(1-'MRS(input_Option1)'!$F$42)</f>
        <v>0</v>
      </c>
      <c r="K18" s="59">
        <f>K17*(1-'MRS(input_Option1)'!$F$43)</f>
        <v>0</v>
      </c>
      <c r="L18" s="59">
        <f>L17*(1-'MRS(input_Option1)'!$F$44)</f>
        <v>0</v>
      </c>
      <c r="M18" s="59">
        <f>M17*(1-'MRS(input_Option1)'!$F$45)</f>
        <v>0</v>
      </c>
      <c r="N18" s="59">
        <f t="shared" si="1"/>
        <v>0</v>
      </c>
      <c r="O18" s="59">
        <f>C17*'MRS(input_Option1)'!$F$35*'MRS(input_Option1)'!$F$57</f>
        <v>0</v>
      </c>
      <c r="P18" s="59">
        <f>D17*'MRS(input_Option1)'!$F$36*'MRS(input_Option1)'!$F$58</f>
        <v>0</v>
      </c>
      <c r="Q18" s="59">
        <f>E17*'MRS(input_Option1)'!$F$37*'MRS(input_Option1)'!$F$59</f>
        <v>0</v>
      </c>
      <c r="R18" s="59">
        <f>F17*'MRS(input_Option1)'!$F$38*'MRS(input_Option1)'!$F$60</f>
        <v>0</v>
      </c>
      <c r="S18" s="59">
        <f>G17*'MRS(input_Option1)'!$F$39*'MRS(input_Option1)'!$F$61</f>
        <v>0</v>
      </c>
      <c r="T18" s="59">
        <f>H17*'MRS(input_Option1)'!$F$40*'MRS(input_Option1)'!$F$62</f>
        <v>0</v>
      </c>
      <c r="U18" s="59">
        <f>I17*'MRS(input_Option1)'!$F$41*'MRS(input_Option1)'!$F$63</f>
        <v>0</v>
      </c>
      <c r="V18" s="59">
        <f>J17*'MRS(input_Option1)'!$F$42*'MRS(input_Option1)'!$F$64</f>
        <v>0</v>
      </c>
      <c r="W18" s="59">
        <f>K17*'MRS(input_Option1)'!$F$43*'MRS(input_Option1)'!$F$65</f>
        <v>0</v>
      </c>
      <c r="X18" s="59">
        <f>L17*'MRS(input_Option1)'!$F$44*'MRS(input_Option1)'!$F$66</f>
        <v>0</v>
      </c>
      <c r="Y18" s="59">
        <f>M17*'MRS(input_Option1)'!$F$45*'MRS(input_Option1)'!$F$67</f>
        <v>0</v>
      </c>
      <c r="Z18" s="59">
        <f t="shared" si="2"/>
        <v>0</v>
      </c>
      <c r="AA18" s="60">
        <f t="shared" si="3"/>
        <v>0</v>
      </c>
    </row>
    <row r="19" spans="1:27" x14ac:dyDescent="0.2">
      <c r="A19" s="259"/>
      <c r="B19" s="58">
        <f t="shared" si="0"/>
        <v>2030</v>
      </c>
      <c r="C19" s="59">
        <f>C18*(1-'MRS(input_Option1)'!$F$35)</f>
        <v>0</v>
      </c>
      <c r="D19" s="59">
        <f>D18*(1-'MRS(input_Option1)'!$F$36)</f>
        <v>0</v>
      </c>
      <c r="E19" s="59">
        <f>E18*(1-'MRS(input_Option1)'!$F$37)</f>
        <v>0</v>
      </c>
      <c r="F19" s="59">
        <f>F18*(1-'MRS(input_Option1)'!$F$38)</f>
        <v>0</v>
      </c>
      <c r="G19" s="59">
        <f>G18*(1-'MRS(input_Option1)'!$F$39)</f>
        <v>0</v>
      </c>
      <c r="H19" s="59">
        <f>H18*(1-'MRS(input_Option1)'!$F$40)</f>
        <v>0</v>
      </c>
      <c r="I19" s="59">
        <f>I18*(1-'MRS(input_Option1)'!$F$41)</f>
        <v>0</v>
      </c>
      <c r="J19" s="59">
        <f>J18*(1-'MRS(input_Option1)'!$F$42)</f>
        <v>0</v>
      </c>
      <c r="K19" s="59">
        <f>K18*(1-'MRS(input_Option1)'!$F$43)</f>
        <v>0</v>
      </c>
      <c r="L19" s="59">
        <f>L18*(1-'MRS(input_Option1)'!$F$44)</f>
        <v>0</v>
      </c>
      <c r="M19" s="59">
        <f>M18*(1-'MRS(input_Option1)'!$F$45)</f>
        <v>0</v>
      </c>
      <c r="N19" s="59">
        <f t="shared" si="1"/>
        <v>0</v>
      </c>
      <c r="O19" s="59">
        <f>C18*'MRS(input_Option1)'!$F$35*'MRS(input_Option1)'!$F$57</f>
        <v>0</v>
      </c>
      <c r="P19" s="59">
        <f>D18*'MRS(input_Option1)'!$F$36*'MRS(input_Option1)'!$F$58</f>
        <v>0</v>
      </c>
      <c r="Q19" s="59">
        <f>E18*'MRS(input_Option1)'!$F$37*'MRS(input_Option1)'!$F$59</f>
        <v>0</v>
      </c>
      <c r="R19" s="59">
        <f>F18*'MRS(input_Option1)'!$F$38*'MRS(input_Option1)'!$F$60</f>
        <v>0</v>
      </c>
      <c r="S19" s="59">
        <f>G18*'MRS(input_Option1)'!$F$39*'MRS(input_Option1)'!$F$61</f>
        <v>0</v>
      </c>
      <c r="T19" s="59">
        <f>H18*'MRS(input_Option1)'!$F$40*'MRS(input_Option1)'!$F$62</f>
        <v>0</v>
      </c>
      <c r="U19" s="59">
        <f>I18*'MRS(input_Option1)'!$F$41*'MRS(input_Option1)'!$F$63</f>
        <v>0</v>
      </c>
      <c r="V19" s="59">
        <f>J18*'MRS(input_Option1)'!$F$42*'MRS(input_Option1)'!$F$64</f>
        <v>0</v>
      </c>
      <c r="W19" s="59">
        <f>K18*'MRS(input_Option1)'!$F$43*'MRS(input_Option1)'!$F$65</f>
        <v>0</v>
      </c>
      <c r="X19" s="59">
        <f>L18*'MRS(input_Option1)'!$F$44*'MRS(input_Option1)'!$F$66</f>
        <v>0</v>
      </c>
      <c r="Y19" s="59">
        <f>M18*'MRS(input_Option1)'!$F$45*'MRS(input_Option1)'!$F$67</f>
        <v>0</v>
      </c>
      <c r="Z19" s="59">
        <f t="shared" si="2"/>
        <v>0</v>
      </c>
      <c r="AA19" s="60">
        <f t="shared" si="3"/>
        <v>0</v>
      </c>
    </row>
    <row r="20" spans="1:27" x14ac:dyDescent="0.2">
      <c r="A20" s="61"/>
      <c r="B20" s="62" t="s">
        <v>57</v>
      </c>
      <c r="C20" s="63" t="s">
        <v>88</v>
      </c>
      <c r="D20" s="63" t="s">
        <v>88</v>
      </c>
      <c r="E20" s="63" t="s">
        <v>88</v>
      </c>
      <c r="F20" s="63" t="s">
        <v>88</v>
      </c>
      <c r="G20" s="63" t="s">
        <v>88</v>
      </c>
      <c r="H20" s="63" t="s">
        <v>88</v>
      </c>
      <c r="I20" s="63" t="s">
        <v>88</v>
      </c>
      <c r="J20" s="63" t="s">
        <v>88</v>
      </c>
      <c r="K20" s="63" t="s">
        <v>88</v>
      </c>
      <c r="L20" s="63" t="s">
        <v>88</v>
      </c>
      <c r="M20" s="63" t="s">
        <v>88</v>
      </c>
      <c r="N20" s="63" t="s">
        <v>88</v>
      </c>
      <c r="O20" s="63" t="s">
        <v>88</v>
      </c>
      <c r="P20" s="63" t="s">
        <v>88</v>
      </c>
      <c r="Q20" s="63" t="s">
        <v>88</v>
      </c>
      <c r="R20" s="63" t="s">
        <v>88</v>
      </c>
      <c r="S20" s="63" t="s">
        <v>88</v>
      </c>
      <c r="T20" s="63" t="s">
        <v>88</v>
      </c>
      <c r="U20" s="63" t="s">
        <v>88</v>
      </c>
      <c r="V20" s="63" t="s">
        <v>88</v>
      </c>
      <c r="W20" s="63" t="s">
        <v>88</v>
      </c>
      <c r="X20" s="63" t="s">
        <v>88</v>
      </c>
      <c r="Y20" s="63" t="s">
        <v>88</v>
      </c>
      <c r="Z20" s="63" t="s">
        <v>88</v>
      </c>
      <c r="AA20" s="60">
        <f>SUM(AA7:AA19)</f>
        <v>0</v>
      </c>
    </row>
    <row r="28" spans="1:27" x14ac:dyDescent="0.2">
      <c r="A28" s="2"/>
      <c r="B28" s="2"/>
    </row>
    <row r="29" spans="1:27" x14ac:dyDescent="0.2">
      <c r="A29" s="2"/>
      <c r="B29" s="2"/>
    </row>
    <row r="30" spans="1:27" x14ac:dyDescent="0.2">
      <c r="A30" s="2"/>
      <c r="B30" s="2"/>
    </row>
    <row r="31" spans="1:27" x14ac:dyDescent="0.2">
      <c r="A31" s="2"/>
      <c r="B31" s="2"/>
    </row>
    <row r="32" spans="1:27" x14ac:dyDescent="0.2">
      <c r="A32" s="2"/>
      <c r="B32" s="2"/>
    </row>
    <row r="33" spans="1:2" x14ac:dyDescent="0.2">
      <c r="A33" s="2"/>
      <c r="B33" s="2"/>
    </row>
    <row r="34" spans="1:2" x14ac:dyDescent="0.2">
      <c r="A34" s="2"/>
      <c r="B34" s="2"/>
    </row>
    <row r="35" spans="1:2" x14ac:dyDescent="0.2">
      <c r="A35" s="2"/>
      <c r="B35" s="2"/>
    </row>
    <row r="36" spans="1:2" x14ac:dyDescent="0.2">
      <c r="A36" s="2"/>
      <c r="B36" s="2"/>
    </row>
    <row r="37" spans="1:2" x14ac:dyDescent="0.2">
      <c r="A37" s="2"/>
      <c r="B37" s="2"/>
    </row>
    <row r="38" spans="1:2" x14ac:dyDescent="0.2">
      <c r="A38" s="2"/>
      <c r="B38" s="2"/>
    </row>
    <row r="39" spans="1:2" x14ac:dyDescent="0.2">
      <c r="A39" s="2"/>
      <c r="B39" s="2"/>
    </row>
    <row r="40" spans="1:2" x14ac:dyDescent="0.2">
      <c r="A40" s="2"/>
      <c r="B40" s="2"/>
    </row>
    <row r="41" spans="1:2" x14ac:dyDescent="0.2">
      <c r="A41" s="2"/>
      <c r="B41" s="2"/>
    </row>
    <row r="42" spans="1:2" x14ac:dyDescent="0.2">
      <c r="A42" s="2"/>
      <c r="B42" s="2"/>
    </row>
  </sheetData>
  <sheetProtection algorithmName="SHA-512" hashValue="RvcR7Fo7EudOPEZIjSg/J2so5byoA4DS3udC2TcCj1P6wPrU/vosVd0HkMdU3xVHwkVwm3nOf+w1dALdV2qOqQ==" saltValue="t9PrknSGxbRT+U4ZtxdTbw==" spinCount="100000" sheet="1" objects="1" scenarios="1" formatCells="0" formatRows="0"/>
  <mergeCells count="11">
    <mergeCell ref="A3:B3"/>
    <mergeCell ref="C3:N3"/>
    <mergeCell ref="O3:Z3"/>
    <mergeCell ref="A4:B4"/>
    <mergeCell ref="C4:N4"/>
    <mergeCell ref="O4:Z4"/>
    <mergeCell ref="A5:B5"/>
    <mergeCell ref="C5:N5"/>
    <mergeCell ref="O5:Z5"/>
    <mergeCell ref="A6:B6"/>
    <mergeCell ref="A8:A19"/>
  </mergeCells>
  <phoneticPr fontId="9"/>
  <pageMargins left="0.7" right="0.7" top="0.75" bottom="0.75" header="0.3" footer="0.3"/>
  <pageSetup scale="3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F0A3-0639-460F-AD19-594E39889C1F}">
  <sheetPr>
    <tabColor theme="5" tint="0.39997558519241921"/>
  </sheetPr>
  <dimension ref="A1:AZ141"/>
  <sheetViews>
    <sheetView view="pageBreakPreview" zoomScale="70" zoomScaleNormal="85" zoomScaleSheetLayoutView="70" workbookViewId="0"/>
  </sheetViews>
  <sheetFormatPr defaultColWidth="8.90625" defaultRowHeight="14" x14ac:dyDescent="0.2"/>
  <cols>
    <col min="1" max="1" width="13.08984375" style="49" bestFit="1" customWidth="1"/>
    <col min="2" max="2" width="19.453125" style="49" customWidth="1"/>
    <col min="3" max="4" width="11.90625" style="50" customWidth="1"/>
    <col min="5" max="14" width="11.08984375" style="50" customWidth="1"/>
    <col min="15" max="49" width="11.08984375" style="49" customWidth="1"/>
    <col min="50" max="52" width="20" style="49" customWidth="1"/>
    <col min="53" max="53" width="11.08984375" style="49" customWidth="1"/>
    <col min="54" max="112" width="6.6328125" style="49" customWidth="1"/>
    <col min="113" max="16384" width="8.90625" style="49"/>
  </cols>
  <sheetData>
    <row r="1" spans="1:52" x14ac:dyDescent="0.2">
      <c r="AZ1" s="4" t="str">
        <f>'MPS(input_Option1)'!K1</f>
        <v>Monitoring Spreadsheet: JCM_KH_AM004_ver01.0</v>
      </c>
    </row>
    <row r="2" spans="1:52" x14ac:dyDescent="0.2">
      <c r="AZ2" s="4" t="str">
        <f>'MPS(input_Option1)'!K2</f>
        <v>Reference Number:</v>
      </c>
    </row>
    <row r="3" spans="1:52" x14ac:dyDescent="0.2">
      <c r="A3" s="79" t="s">
        <v>102</v>
      </c>
    </row>
    <row r="4" spans="1:52" x14ac:dyDescent="0.2">
      <c r="A4" s="256" t="s">
        <v>85</v>
      </c>
      <c r="B4" s="256"/>
      <c r="C4" s="260" t="s">
        <v>289</v>
      </c>
      <c r="D4" s="260"/>
      <c r="E4" s="260"/>
      <c r="F4" s="260"/>
      <c r="G4" s="260"/>
      <c r="H4" s="260"/>
      <c r="I4" s="260"/>
      <c r="J4" s="260"/>
      <c r="K4" s="260"/>
      <c r="L4" s="260"/>
      <c r="M4" s="260"/>
      <c r="N4" s="260"/>
      <c r="O4" s="261" t="s">
        <v>341</v>
      </c>
      <c r="P4" s="261"/>
      <c r="Q4" s="261"/>
      <c r="R4" s="261"/>
      <c r="S4" s="261"/>
      <c r="T4" s="261"/>
      <c r="U4" s="261"/>
      <c r="V4" s="261"/>
      <c r="W4" s="261"/>
      <c r="X4" s="261"/>
      <c r="Y4" s="261"/>
      <c r="Z4" s="261"/>
      <c r="AA4" s="261" t="s">
        <v>342</v>
      </c>
      <c r="AB4" s="261"/>
    </row>
    <row r="5" spans="1:52" ht="84.65" customHeight="1" x14ac:dyDescent="0.2">
      <c r="A5" s="256" t="s">
        <v>86</v>
      </c>
      <c r="B5" s="256"/>
      <c r="C5" s="260" t="s">
        <v>343</v>
      </c>
      <c r="D5" s="260"/>
      <c r="E5" s="260"/>
      <c r="F5" s="260"/>
      <c r="G5" s="260"/>
      <c r="H5" s="260"/>
      <c r="I5" s="260"/>
      <c r="J5" s="260"/>
      <c r="K5" s="260"/>
      <c r="L5" s="260"/>
      <c r="M5" s="260"/>
      <c r="N5" s="260"/>
      <c r="O5" s="261" t="s">
        <v>429</v>
      </c>
      <c r="P5" s="261"/>
      <c r="Q5" s="261"/>
      <c r="R5" s="261"/>
      <c r="S5" s="261"/>
      <c r="T5" s="261"/>
      <c r="U5" s="261"/>
      <c r="V5" s="261"/>
      <c r="W5" s="261"/>
      <c r="X5" s="261"/>
      <c r="Y5" s="261"/>
      <c r="Z5" s="261"/>
      <c r="AA5" s="261" t="s">
        <v>344</v>
      </c>
      <c r="AB5" s="261"/>
    </row>
    <row r="6" spans="1:52" x14ac:dyDescent="0.2">
      <c r="A6" s="256" t="s">
        <v>87</v>
      </c>
      <c r="B6" s="256"/>
      <c r="C6" s="260" t="s">
        <v>40</v>
      </c>
      <c r="D6" s="260"/>
      <c r="E6" s="260"/>
      <c r="F6" s="260"/>
      <c r="G6" s="260"/>
      <c r="H6" s="260"/>
      <c r="I6" s="260"/>
      <c r="J6" s="260"/>
      <c r="K6" s="260"/>
      <c r="L6" s="260"/>
      <c r="M6" s="260"/>
      <c r="N6" s="260"/>
      <c r="O6" s="261" t="s">
        <v>36</v>
      </c>
      <c r="P6" s="261"/>
      <c r="Q6" s="261"/>
      <c r="R6" s="261"/>
      <c r="S6" s="261"/>
      <c r="T6" s="261"/>
      <c r="U6" s="261"/>
      <c r="V6" s="261"/>
      <c r="W6" s="261"/>
      <c r="X6" s="261"/>
      <c r="Y6" s="261"/>
      <c r="Z6" s="261"/>
      <c r="AA6" s="261" t="s">
        <v>129</v>
      </c>
      <c r="AB6" s="261"/>
    </row>
    <row r="7" spans="1:52" ht="42" x14ac:dyDescent="0.2">
      <c r="A7" s="256" t="s">
        <v>170</v>
      </c>
      <c r="B7" s="256"/>
      <c r="C7" s="53" t="s">
        <v>46</v>
      </c>
      <c r="D7" s="53" t="s">
        <v>47</v>
      </c>
      <c r="E7" s="53" t="s">
        <v>48</v>
      </c>
      <c r="F7" s="53" t="s">
        <v>49</v>
      </c>
      <c r="G7" s="53" t="s">
        <v>50</v>
      </c>
      <c r="H7" s="53" t="s">
        <v>51</v>
      </c>
      <c r="I7" s="53" t="s">
        <v>52</v>
      </c>
      <c r="J7" s="53" t="s">
        <v>53</v>
      </c>
      <c r="K7" s="53" t="s">
        <v>54</v>
      </c>
      <c r="L7" s="53" t="s">
        <v>55</v>
      </c>
      <c r="M7" s="53" t="s">
        <v>56</v>
      </c>
      <c r="N7" s="53" t="s">
        <v>39</v>
      </c>
      <c r="O7" s="80" t="str">
        <f>C7</f>
        <v>Evergreen forest</v>
      </c>
      <c r="P7" s="80" t="str">
        <f t="shared" ref="P7:Z7" si="0">D7</f>
        <v>Semi-evergreen forest</v>
      </c>
      <c r="Q7" s="80" t="str">
        <f t="shared" si="0"/>
        <v>Pine forest</v>
      </c>
      <c r="R7" s="80" t="str">
        <f t="shared" si="0"/>
        <v>Deciduous forest</v>
      </c>
      <c r="S7" s="80" t="str">
        <f t="shared" si="0"/>
        <v>Bamboo</v>
      </c>
      <c r="T7" s="80" t="str">
        <f t="shared" si="0"/>
        <v>Mangrove</v>
      </c>
      <c r="U7" s="80" t="str">
        <f t="shared" si="0"/>
        <v>Rear Mangrove</v>
      </c>
      <c r="V7" s="80" t="str">
        <f t="shared" si="0"/>
        <v xml:space="preserve">Flooded forest </v>
      </c>
      <c r="W7" s="80" t="str">
        <f t="shared" si="0"/>
        <v xml:space="preserve">Forest regrowth </v>
      </c>
      <c r="X7" s="80" t="str">
        <f t="shared" si="0"/>
        <v>Tree plantation</v>
      </c>
      <c r="Y7" s="80" t="str">
        <f t="shared" si="0"/>
        <v>Pine plantation</v>
      </c>
      <c r="Z7" s="80" t="str">
        <f t="shared" si="0"/>
        <v>non forest</v>
      </c>
      <c r="AA7" s="261" t="s">
        <v>130</v>
      </c>
      <c r="AB7" s="261"/>
    </row>
    <row r="8" spans="1:52" x14ac:dyDescent="0.2">
      <c r="A8" s="265" t="s">
        <v>89</v>
      </c>
      <c r="B8" s="56">
        <f>'MRS(input_RL_Opt1)'!$B$7+1</f>
        <v>2019</v>
      </c>
      <c r="C8" s="64"/>
      <c r="D8" s="64"/>
      <c r="E8" s="64"/>
      <c r="F8" s="64"/>
      <c r="G8" s="64"/>
      <c r="H8" s="64"/>
      <c r="I8" s="64"/>
      <c r="J8" s="64"/>
      <c r="K8" s="64"/>
      <c r="L8" s="64"/>
      <c r="M8" s="64"/>
      <c r="N8" s="64"/>
      <c r="O8" s="53">
        <f>C8*'MRS(input_Option1)'!$F$57</f>
        <v>0</v>
      </c>
      <c r="P8" s="53">
        <f>D8*'MRS(input_Option1)'!$F$58</f>
        <v>0</v>
      </c>
      <c r="Q8" s="53">
        <f>E8*'MRS(input_Option1)'!$F$59</f>
        <v>0</v>
      </c>
      <c r="R8" s="53">
        <f>F8*'MRS(input_Option1)'!$F$60</f>
        <v>0</v>
      </c>
      <c r="S8" s="53">
        <f>G8*'MRS(input_Option1)'!$F$61</f>
        <v>0</v>
      </c>
      <c r="T8" s="53">
        <f>H8*'MRS(input_Option1)'!$F$62</f>
        <v>0</v>
      </c>
      <c r="U8" s="53">
        <f>I8*'MRS(input_Option1)'!$F$63</f>
        <v>0</v>
      </c>
      <c r="V8" s="53">
        <f>J8*'MRS(input_Option1)'!$F$64</f>
        <v>0</v>
      </c>
      <c r="W8" s="53">
        <f>K8*'MRS(input_Option1)'!$F$65</f>
        <v>0</v>
      </c>
      <c r="X8" s="53">
        <f>L8*'MRS(input_Option1)'!$F$66</f>
        <v>0</v>
      </c>
      <c r="Y8" s="53">
        <f>M8*'MRS(input_Option1)'!$F$67</f>
        <v>0</v>
      </c>
      <c r="Z8" s="53">
        <f>N8*0</f>
        <v>0</v>
      </c>
      <c r="AA8" s="263">
        <f>SUM(O8:Z8)</f>
        <v>0</v>
      </c>
      <c r="AB8" s="263"/>
    </row>
    <row r="9" spans="1:52" x14ac:dyDescent="0.2">
      <c r="A9" s="265"/>
      <c r="B9" s="56">
        <f>B8+1</f>
        <v>2020</v>
      </c>
      <c r="C9" s="64"/>
      <c r="D9" s="64"/>
      <c r="E9" s="64"/>
      <c r="F9" s="64"/>
      <c r="G9" s="64"/>
      <c r="H9" s="64"/>
      <c r="I9" s="64"/>
      <c r="J9" s="64"/>
      <c r="K9" s="64"/>
      <c r="L9" s="64"/>
      <c r="M9" s="64"/>
      <c r="N9" s="64"/>
      <c r="O9" s="53">
        <f>C9*'MRS(input_Option1)'!$F$57</f>
        <v>0</v>
      </c>
      <c r="P9" s="53">
        <f>D9*'MRS(input_Option1)'!$F$58</f>
        <v>0</v>
      </c>
      <c r="Q9" s="53">
        <f>E9*'MRS(input_Option1)'!$F$59</f>
        <v>0</v>
      </c>
      <c r="R9" s="53">
        <f>F9*'MRS(input_Option1)'!$F$60</f>
        <v>0</v>
      </c>
      <c r="S9" s="53">
        <f>G9*'MRS(input_Option1)'!$F$61</f>
        <v>0</v>
      </c>
      <c r="T9" s="53">
        <f>H9*'MRS(input_Option1)'!$F$62</f>
        <v>0</v>
      </c>
      <c r="U9" s="53">
        <f>I9*'MRS(input_Option1)'!$F$63</f>
        <v>0</v>
      </c>
      <c r="V9" s="53">
        <f>J9*'MRS(input_Option1)'!$F$64</f>
        <v>0</v>
      </c>
      <c r="W9" s="53">
        <f>K9*'MRS(input_Option1)'!$F$65</f>
        <v>0</v>
      </c>
      <c r="X9" s="53">
        <f>L9*'MRS(input_Option1)'!$F$66</f>
        <v>0</v>
      </c>
      <c r="Y9" s="53">
        <f>M9*'MRS(input_Option1)'!$F$67</f>
        <v>0</v>
      </c>
      <c r="Z9" s="53">
        <f t="shared" ref="Z9:Z19" si="1">N9*0</f>
        <v>0</v>
      </c>
      <c r="AA9" s="263">
        <f t="shared" ref="AA9:AA19" si="2">SUM(O9:Z9)</f>
        <v>0</v>
      </c>
      <c r="AB9" s="263"/>
    </row>
    <row r="10" spans="1:52" x14ac:dyDescent="0.2">
      <c r="A10" s="265"/>
      <c r="B10" s="56">
        <f t="shared" ref="B10:B19" si="3">B9+1</f>
        <v>2021</v>
      </c>
      <c r="C10" s="64"/>
      <c r="D10" s="64"/>
      <c r="E10" s="64"/>
      <c r="F10" s="64"/>
      <c r="G10" s="64"/>
      <c r="H10" s="64"/>
      <c r="I10" s="64"/>
      <c r="J10" s="64"/>
      <c r="K10" s="64"/>
      <c r="L10" s="64"/>
      <c r="M10" s="64"/>
      <c r="N10" s="64"/>
      <c r="O10" s="53">
        <f>C10*'MRS(input_Option1)'!$F$57</f>
        <v>0</v>
      </c>
      <c r="P10" s="53">
        <f>D10*'MRS(input_Option1)'!$F$58</f>
        <v>0</v>
      </c>
      <c r="Q10" s="53">
        <f>E10*'MRS(input_Option1)'!$F$59</f>
        <v>0</v>
      </c>
      <c r="R10" s="53">
        <f>F10*'MRS(input_Option1)'!$F$60</f>
        <v>0</v>
      </c>
      <c r="S10" s="53">
        <f>G10*'MRS(input_Option1)'!$F$61</f>
        <v>0</v>
      </c>
      <c r="T10" s="53">
        <f>H10*'MRS(input_Option1)'!$F$62</f>
        <v>0</v>
      </c>
      <c r="U10" s="53">
        <f>I10*'MRS(input_Option1)'!$F$63</f>
        <v>0</v>
      </c>
      <c r="V10" s="53">
        <f>J10*'MRS(input_Option1)'!$F$64</f>
        <v>0</v>
      </c>
      <c r="W10" s="53">
        <f>K10*'MRS(input_Option1)'!$F$65</f>
        <v>0</v>
      </c>
      <c r="X10" s="53">
        <f>L10*'MRS(input_Option1)'!$F$66</f>
        <v>0</v>
      </c>
      <c r="Y10" s="53">
        <f>M10*'MRS(input_Option1)'!$F$67</f>
        <v>0</v>
      </c>
      <c r="Z10" s="53">
        <f t="shared" si="1"/>
        <v>0</v>
      </c>
      <c r="AA10" s="263">
        <f t="shared" si="2"/>
        <v>0</v>
      </c>
      <c r="AB10" s="263"/>
    </row>
    <row r="11" spans="1:52" x14ac:dyDescent="0.2">
      <c r="A11" s="265"/>
      <c r="B11" s="56">
        <f t="shared" si="3"/>
        <v>2022</v>
      </c>
      <c r="C11" s="64"/>
      <c r="D11" s="64"/>
      <c r="E11" s="64"/>
      <c r="F11" s="64"/>
      <c r="G11" s="64"/>
      <c r="H11" s="64"/>
      <c r="I11" s="64"/>
      <c r="J11" s="64"/>
      <c r="K11" s="64"/>
      <c r="L11" s="64"/>
      <c r="M11" s="64"/>
      <c r="N11" s="64"/>
      <c r="O11" s="53">
        <f>C11*'MRS(input_Option1)'!$F$57</f>
        <v>0</v>
      </c>
      <c r="P11" s="53">
        <f>D11*'MRS(input_Option1)'!$F$58</f>
        <v>0</v>
      </c>
      <c r="Q11" s="53">
        <f>E11*'MRS(input_Option1)'!$F$59</f>
        <v>0</v>
      </c>
      <c r="R11" s="53">
        <f>F11*'MRS(input_Option1)'!$F$60</f>
        <v>0</v>
      </c>
      <c r="S11" s="53">
        <f>G11*'MRS(input_Option1)'!$F$61</f>
        <v>0</v>
      </c>
      <c r="T11" s="53">
        <f>H11*'MRS(input_Option1)'!$F$62</f>
        <v>0</v>
      </c>
      <c r="U11" s="53">
        <f>I11*'MRS(input_Option1)'!$F$63</f>
        <v>0</v>
      </c>
      <c r="V11" s="53">
        <f>J11*'MRS(input_Option1)'!$F$64</f>
        <v>0</v>
      </c>
      <c r="W11" s="53">
        <f>K11*'MRS(input_Option1)'!$F$65</f>
        <v>0</v>
      </c>
      <c r="X11" s="53">
        <f>L11*'MRS(input_Option1)'!$F$66</f>
        <v>0</v>
      </c>
      <c r="Y11" s="53">
        <f>M11*'MRS(input_Option1)'!$F$67</f>
        <v>0</v>
      </c>
      <c r="Z11" s="53">
        <f t="shared" si="1"/>
        <v>0</v>
      </c>
      <c r="AA11" s="263">
        <f t="shared" si="2"/>
        <v>0</v>
      </c>
      <c r="AB11" s="263"/>
    </row>
    <row r="12" spans="1:52" x14ac:dyDescent="0.2">
      <c r="A12" s="265"/>
      <c r="B12" s="56">
        <f t="shared" si="3"/>
        <v>2023</v>
      </c>
      <c r="C12" s="64"/>
      <c r="D12" s="64"/>
      <c r="E12" s="64"/>
      <c r="F12" s="64"/>
      <c r="G12" s="64"/>
      <c r="H12" s="64"/>
      <c r="I12" s="64"/>
      <c r="J12" s="64"/>
      <c r="K12" s="64"/>
      <c r="L12" s="64"/>
      <c r="M12" s="64"/>
      <c r="N12" s="64"/>
      <c r="O12" s="53">
        <f>C12*'MRS(input_Option1)'!$F$57</f>
        <v>0</v>
      </c>
      <c r="P12" s="53">
        <f>D12*'MRS(input_Option1)'!$F$58</f>
        <v>0</v>
      </c>
      <c r="Q12" s="53">
        <f>E12*'MRS(input_Option1)'!$F$59</f>
        <v>0</v>
      </c>
      <c r="R12" s="53">
        <f>F12*'MRS(input_Option1)'!$F$60</f>
        <v>0</v>
      </c>
      <c r="S12" s="53">
        <f>G12*'MRS(input_Option1)'!$F$61</f>
        <v>0</v>
      </c>
      <c r="T12" s="53">
        <f>H12*'MRS(input_Option1)'!$F$62</f>
        <v>0</v>
      </c>
      <c r="U12" s="53">
        <f>I12*'MRS(input_Option1)'!$F$63</f>
        <v>0</v>
      </c>
      <c r="V12" s="53">
        <f>J12*'MRS(input_Option1)'!$F$64</f>
        <v>0</v>
      </c>
      <c r="W12" s="53">
        <f>K12*'MRS(input_Option1)'!$F$65</f>
        <v>0</v>
      </c>
      <c r="X12" s="53">
        <f>L12*'MRS(input_Option1)'!$F$66</f>
        <v>0</v>
      </c>
      <c r="Y12" s="53">
        <f>M12*'MRS(input_Option1)'!$F$67</f>
        <v>0</v>
      </c>
      <c r="Z12" s="53">
        <f t="shared" si="1"/>
        <v>0</v>
      </c>
      <c r="AA12" s="263">
        <f t="shared" si="2"/>
        <v>0</v>
      </c>
      <c r="AB12" s="263"/>
    </row>
    <row r="13" spans="1:52" x14ac:dyDescent="0.2">
      <c r="A13" s="265"/>
      <c r="B13" s="56">
        <f t="shared" si="3"/>
        <v>2024</v>
      </c>
      <c r="C13" s="64"/>
      <c r="D13" s="64"/>
      <c r="E13" s="64"/>
      <c r="F13" s="64"/>
      <c r="G13" s="64"/>
      <c r="H13" s="64"/>
      <c r="I13" s="64"/>
      <c r="J13" s="64"/>
      <c r="K13" s="64"/>
      <c r="L13" s="64"/>
      <c r="M13" s="64"/>
      <c r="N13" s="64"/>
      <c r="O13" s="53">
        <f>C13*'MRS(input_Option1)'!$F$57</f>
        <v>0</v>
      </c>
      <c r="P13" s="53">
        <f>D13*'MRS(input_Option1)'!$F$58</f>
        <v>0</v>
      </c>
      <c r="Q13" s="53">
        <f>E13*'MRS(input_Option1)'!$F$59</f>
        <v>0</v>
      </c>
      <c r="R13" s="53">
        <f>F13*'MRS(input_Option1)'!$F$60</f>
        <v>0</v>
      </c>
      <c r="S13" s="53">
        <f>G13*'MRS(input_Option1)'!$F$61</f>
        <v>0</v>
      </c>
      <c r="T13" s="53">
        <f>H13*'MRS(input_Option1)'!$F$62</f>
        <v>0</v>
      </c>
      <c r="U13" s="53">
        <f>I13*'MRS(input_Option1)'!$F$63</f>
        <v>0</v>
      </c>
      <c r="V13" s="53">
        <f>J13*'MRS(input_Option1)'!$F$64</f>
        <v>0</v>
      </c>
      <c r="W13" s="53">
        <f>K13*'MRS(input_Option1)'!$F$65</f>
        <v>0</v>
      </c>
      <c r="X13" s="53">
        <f>L13*'MRS(input_Option1)'!$F$66</f>
        <v>0</v>
      </c>
      <c r="Y13" s="53">
        <f>M13*'MRS(input_Option1)'!$F$67</f>
        <v>0</v>
      </c>
      <c r="Z13" s="53">
        <f t="shared" si="1"/>
        <v>0</v>
      </c>
      <c r="AA13" s="263">
        <f t="shared" si="2"/>
        <v>0</v>
      </c>
      <c r="AB13" s="263"/>
    </row>
    <row r="14" spans="1:52" x14ac:dyDescent="0.2">
      <c r="A14" s="265"/>
      <c r="B14" s="56">
        <f t="shared" si="3"/>
        <v>2025</v>
      </c>
      <c r="C14" s="64"/>
      <c r="D14" s="64"/>
      <c r="E14" s="64"/>
      <c r="F14" s="64"/>
      <c r="G14" s="64"/>
      <c r="H14" s="64"/>
      <c r="I14" s="64"/>
      <c r="J14" s="64"/>
      <c r="K14" s="64"/>
      <c r="L14" s="64"/>
      <c r="M14" s="64"/>
      <c r="N14" s="64"/>
      <c r="O14" s="53">
        <f>C14*'MRS(input_Option1)'!$F$57</f>
        <v>0</v>
      </c>
      <c r="P14" s="53">
        <f>D14*'MRS(input_Option1)'!$F$58</f>
        <v>0</v>
      </c>
      <c r="Q14" s="53">
        <f>E14*'MRS(input_Option1)'!$F$59</f>
        <v>0</v>
      </c>
      <c r="R14" s="53">
        <f>F14*'MRS(input_Option1)'!$F$60</f>
        <v>0</v>
      </c>
      <c r="S14" s="53">
        <f>G14*'MRS(input_Option1)'!$F$61</f>
        <v>0</v>
      </c>
      <c r="T14" s="53">
        <f>H14*'MRS(input_Option1)'!$F$62</f>
        <v>0</v>
      </c>
      <c r="U14" s="53">
        <f>I14*'MRS(input_Option1)'!$F$63</f>
        <v>0</v>
      </c>
      <c r="V14" s="53">
        <f>J14*'MRS(input_Option1)'!$F$64</f>
        <v>0</v>
      </c>
      <c r="W14" s="53">
        <f>K14*'MRS(input_Option1)'!$F$65</f>
        <v>0</v>
      </c>
      <c r="X14" s="53">
        <f>L14*'MRS(input_Option1)'!$F$66</f>
        <v>0</v>
      </c>
      <c r="Y14" s="53">
        <f>M14*'MRS(input_Option1)'!$F$67</f>
        <v>0</v>
      </c>
      <c r="Z14" s="53">
        <f t="shared" si="1"/>
        <v>0</v>
      </c>
      <c r="AA14" s="263">
        <f t="shared" si="2"/>
        <v>0</v>
      </c>
      <c r="AB14" s="263"/>
    </row>
    <row r="15" spans="1:52" x14ac:dyDescent="0.2">
      <c r="A15" s="265"/>
      <c r="B15" s="56">
        <f t="shared" si="3"/>
        <v>2026</v>
      </c>
      <c r="C15" s="64"/>
      <c r="D15" s="64"/>
      <c r="E15" s="64"/>
      <c r="F15" s="64"/>
      <c r="G15" s="64"/>
      <c r="H15" s="64"/>
      <c r="I15" s="64"/>
      <c r="J15" s="64"/>
      <c r="K15" s="64"/>
      <c r="L15" s="64"/>
      <c r="M15" s="64"/>
      <c r="N15" s="64"/>
      <c r="O15" s="53">
        <f>C15*'MRS(input_Option1)'!$F$57</f>
        <v>0</v>
      </c>
      <c r="P15" s="53">
        <f>D15*'MRS(input_Option1)'!$F$58</f>
        <v>0</v>
      </c>
      <c r="Q15" s="53">
        <f>E15*'MRS(input_Option1)'!$F$59</f>
        <v>0</v>
      </c>
      <c r="R15" s="53">
        <f>F15*'MRS(input_Option1)'!$F$60</f>
        <v>0</v>
      </c>
      <c r="S15" s="53">
        <f>G15*'MRS(input_Option1)'!$F$61</f>
        <v>0</v>
      </c>
      <c r="T15" s="53">
        <f>H15*'MRS(input_Option1)'!$F$62</f>
        <v>0</v>
      </c>
      <c r="U15" s="53">
        <f>I15*'MRS(input_Option1)'!$F$63</f>
        <v>0</v>
      </c>
      <c r="V15" s="53">
        <f>J15*'MRS(input_Option1)'!$F$64</f>
        <v>0</v>
      </c>
      <c r="W15" s="53">
        <f>K15*'MRS(input_Option1)'!$F$65</f>
        <v>0</v>
      </c>
      <c r="X15" s="53">
        <f>L15*'MRS(input_Option1)'!$F$66</f>
        <v>0</v>
      </c>
      <c r="Y15" s="53">
        <f>M15*'MRS(input_Option1)'!$F$67</f>
        <v>0</v>
      </c>
      <c r="Z15" s="53">
        <f t="shared" si="1"/>
        <v>0</v>
      </c>
      <c r="AA15" s="263">
        <f t="shared" si="2"/>
        <v>0</v>
      </c>
      <c r="AB15" s="263"/>
    </row>
    <row r="16" spans="1:52" x14ac:dyDescent="0.2">
      <c r="A16" s="265"/>
      <c r="B16" s="56">
        <f t="shared" si="3"/>
        <v>2027</v>
      </c>
      <c r="C16" s="64"/>
      <c r="D16" s="64"/>
      <c r="E16" s="64"/>
      <c r="F16" s="64"/>
      <c r="G16" s="64"/>
      <c r="H16" s="64"/>
      <c r="I16" s="64"/>
      <c r="J16" s="64"/>
      <c r="K16" s="64"/>
      <c r="L16" s="64"/>
      <c r="M16" s="64"/>
      <c r="N16" s="64"/>
      <c r="O16" s="53">
        <f>C16*'MRS(input_Option1)'!$F$57</f>
        <v>0</v>
      </c>
      <c r="P16" s="53">
        <f>D16*'MRS(input_Option1)'!$F$58</f>
        <v>0</v>
      </c>
      <c r="Q16" s="53">
        <f>E16*'MRS(input_Option1)'!$F$59</f>
        <v>0</v>
      </c>
      <c r="R16" s="53">
        <f>F16*'MRS(input_Option1)'!$F$60</f>
        <v>0</v>
      </c>
      <c r="S16" s="53">
        <f>G16*'MRS(input_Option1)'!$F$61</f>
        <v>0</v>
      </c>
      <c r="T16" s="53">
        <f>H16*'MRS(input_Option1)'!$F$62</f>
        <v>0</v>
      </c>
      <c r="U16" s="53">
        <f>I16*'MRS(input_Option1)'!$F$63</f>
        <v>0</v>
      </c>
      <c r="V16" s="53">
        <f>J16*'MRS(input_Option1)'!$F$64</f>
        <v>0</v>
      </c>
      <c r="W16" s="53">
        <f>K16*'MRS(input_Option1)'!$F$65</f>
        <v>0</v>
      </c>
      <c r="X16" s="53">
        <f>L16*'MRS(input_Option1)'!$F$66</f>
        <v>0</v>
      </c>
      <c r="Y16" s="53">
        <f>M16*'MRS(input_Option1)'!$F$67</f>
        <v>0</v>
      </c>
      <c r="Z16" s="53">
        <f t="shared" si="1"/>
        <v>0</v>
      </c>
      <c r="AA16" s="263">
        <f t="shared" si="2"/>
        <v>0</v>
      </c>
      <c r="AB16" s="263"/>
    </row>
    <row r="17" spans="1:28" x14ac:dyDescent="0.2">
      <c r="A17" s="265"/>
      <c r="B17" s="56">
        <f t="shared" si="3"/>
        <v>2028</v>
      </c>
      <c r="C17" s="64"/>
      <c r="D17" s="64"/>
      <c r="E17" s="64"/>
      <c r="F17" s="64"/>
      <c r="G17" s="64"/>
      <c r="H17" s="64"/>
      <c r="I17" s="64"/>
      <c r="J17" s="64"/>
      <c r="K17" s="64"/>
      <c r="L17" s="64"/>
      <c r="M17" s="64"/>
      <c r="N17" s="64"/>
      <c r="O17" s="53">
        <f>C17*'MRS(input_Option1)'!$F$57</f>
        <v>0</v>
      </c>
      <c r="P17" s="53">
        <f>D17*'MRS(input_Option1)'!$F$58</f>
        <v>0</v>
      </c>
      <c r="Q17" s="53">
        <f>E17*'MRS(input_Option1)'!$F$59</f>
        <v>0</v>
      </c>
      <c r="R17" s="53">
        <f>F17*'MRS(input_Option1)'!$F$60</f>
        <v>0</v>
      </c>
      <c r="S17" s="53">
        <f>G17*'MRS(input_Option1)'!$F$61</f>
        <v>0</v>
      </c>
      <c r="T17" s="53">
        <f>H17*'MRS(input_Option1)'!$F$62</f>
        <v>0</v>
      </c>
      <c r="U17" s="53">
        <f>I17*'MRS(input_Option1)'!$F$63</f>
        <v>0</v>
      </c>
      <c r="V17" s="53">
        <f>J17*'MRS(input_Option1)'!$F$64</f>
        <v>0</v>
      </c>
      <c r="W17" s="53">
        <f>K17*'MRS(input_Option1)'!$F$65</f>
        <v>0</v>
      </c>
      <c r="X17" s="53">
        <f>L17*'MRS(input_Option1)'!$F$66</f>
        <v>0</v>
      </c>
      <c r="Y17" s="53">
        <f>M17*'MRS(input_Option1)'!$F$67</f>
        <v>0</v>
      </c>
      <c r="Z17" s="53">
        <f t="shared" si="1"/>
        <v>0</v>
      </c>
      <c r="AA17" s="263">
        <f t="shared" si="2"/>
        <v>0</v>
      </c>
      <c r="AB17" s="263"/>
    </row>
    <row r="18" spans="1:28" x14ac:dyDescent="0.2">
      <c r="A18" s="265"/>
      <c r="B18" s="56">
        <f t="shared" si="3"/>
        <v>2029</v>
      </c>
      <c r="C18" s="64"/>
      <c r="D18" s="64"/>
      <c r="E18" s="64"/>
      <c r="F18" s="64"/>
      <c r="G18" s="64"/>
      <c r="H18" s="64"/>
      <c r="I18" s="64"/>
      <c r="J18" s="64"/>
      <c r="K18" s="64"/>
      <c r="L18" s="64"/>
      <c r="M18" s="64"/>
      <c r="N18" s="64"/>
      <c r="O18" s="53">
        <f>C18*'MRS(input_Option1)'!$F$57</f>
        <v>0</v>
      </c>
      <c r="P18" s="53">
        <f>D18*'MRS(input_Option1)'!$F$58</f>
        <v>0</v>
      </c>
      <c r="Q18" s="53">
        <f>E18*'MRS(input_Option1)'!$F$59</f>
        <v>0</v>
      </c>
      <c r="R18" s="53">
        <f>F18*'MRS(input_Option1)'!$F$60</f>
        <v>0</v>
      </c>
      <c r="S18" s="53">
        <f>G18*'MRS(input_Option1)'!$F$61</f>
        <v>0</v>
      </c>
      <c r="T18" s="53">
        <f>H18*'MRS(input_Option1)'!$F$62</f>
        <v>0</v>
      </c>
      <c r="U18" s="53">
        <f>I18*'MRS(input_Option1)'!$F$63</f>
        <v>0</v>
      </c>
      <c r="V18" s="53">
        <f>J18*'MRS(input_Option1)'!$F$64</f>
        <v>0</v>
      </c>
      <c r="W18" s="53">
        <f>K18*'MRS(input_Option1)'!$F$65</f>
        <v>0</v>
      </c>
      <c r="X18" s="53">
        <f>L18*'MRS(input_Option1)'!$F$66</f>
        <v>0</v>
      </c>
      <c r="Y18" s="53">
        <f>M18*'MRS(input_Option1)'!$F$67</f>
        <v>0</v>
      </c>
      <c r="Z18" s="53">
        <f t="shared" si="1"/>
        <v>0</v>
      </c>
      <c r="AA18" s="263">
        <f t="shared" si="2"/>
        <v>0</v>
      </c>
      <c r="AB18" s="263"/>
    </row>
    <row r="19" spans="1:28" x14ac:dyDescent="0.2">
      <c r="A19" s="265"/>
      <c r="B19" s="56">
        <f t="shared" si="3"/>
        <v>2030</v>
      </c>
      <c r="C19" s="64"/>
      <c r="D19" s="64"/>
      <c r="E19" s="64"/>
      <c r="F19" s="64"/>
      <c r="G19" s="64"/>
      <c r="H19" s="64"/>
      <c r="I19" s="64"/>
      <c r="J19" s="64"/>
      <c r="K19" s="64"/>
      <c r="L19" s="64"/>
      <c r="M19" s="64"/>
      <c r="N19" s="64"/>
      <c r="O19" s="53">
        <f>C19*'MRS(input_Option1)'!$F$57</f>
        <v>0</v>
      </c>
      <c r="P19" s="53">
        <f>D19*'MRS(input_Option1)'!$F$58</f>
        <v>0</v>
      </c>
      <c r="Q19" s="53">
        <f>E19*'MRS(input_Option1)'!$F$59</f>
        <v>0</v>
      </c>
      <c r="R19" s="53">
        <f>F19*'MRS(input_Option1)'!$F$60</f>
        <v>0</v>
      </c>
      <c r="S19" s="53">
        <f>G19*'MRS(input_Option1)'!$F$61</f>
        <v>0</v>
      </c>
      <c r="T19" s="53">
        <f>H19*'MRS(input_Option1)'!$F$62</f>
        <v>0</v>
      </c>
      <c r="U19" s="53">
        <f>I19*'MRS(input_Option1)'!$F$63</f>
        <v>0</v>
      </c>
      <c r="V19" s="53">
        <f>J19*'MRS(input_Option1)'!$F$64</f>
        <v>0</v>
      </c>
      <c r="W19" s="53">
        <f>K19*'MRS(input_Option1)'!$F$65</f>
        <v>0</v>
      </c>
      <c r="X19" s="53">
        <f>L19*'MRS(input_Option1)'!$F$66</f>
        <v>0</v>
      </c>
      <c r="Y19" s="53">
        <f>M19*'MRS(input_Option1)'!$F$67</f>
        <v>0</v>
      </c>
      <c r="Z19" s="53">
        <f t="shared" si="1"/>
        <v>0</v>
      </c>
      <c r="AA19" s="263">
        <f t="shared" si="2"/>
        <v>0</v>
      </c>
      <c r="AB19" s="263"/>
    </row>
    <row r="20" spans="1:28" x14ac:dyDescent="0.2">
      <c r="A20" s="61"/>
      <c r="B20" s="62" t="s">
        <v>57</v>
      </c>
      <c r="C20" s="81" t="s">
        <v>88</v>
      </c>
      <c r="D20" s="81" t="s">
        <v>88</v>
      </c>
      <c r="E20" s="81" t="s">
        <v>88</v>
      </c>
      <c r="F20" s="81" t="s">
        <v>88</v>
      </c>
      <c r="G20" s="81" t="s">
        <v>88</v>
      </c>
      <c r="H20" s="81" t="s">
        <v>88</v>
      </c>
      <c r="I20" s="81" t="s">
        <v>88</v>
      </c>
      <c r="J20" s="81" t="s">
        <v>88</v>
      </c>
      <c r="K20" s="81" t="s">
        <v>88</v>
      </c>
      <c r="L20" s="81" t="s">
        <v>88</v>
      </c>
      <c r="M20" s="81" t="s">
        <v>88</v>
      </c>
      <c r="N20" s="81" t="s">
        <v>88</v>
      </c>
      <c r="O20" s="81" t="s">
        <v>88</v>
      </c>
      <c r="P20" s="81" t="s">
        <v>88</v>
      </c>
      <c r="Q20" s="81" t="s">
        <v>88</v>
      </c>
      <c r="R20" s="81" t="s">
        <v>88</v>
      </c>
      <c r="S20" s="81" t="s">
        <v>88</v>
      </c>
      <c r="T20" s="81" t="s">
        <v>88</v>
      </c>
      <c r="U20" s="81" t="s">
        <v>88</v>
      </c>
      <c r="V20" s="81" t="s">
        <v>88</v>
      </c>
      <c r="W20" s="81" t="s">
        <v>88</v>
      </c>
      <c r="X20" s="81" t="s">
        <v>88</v>
      </c>
      <c r="Y20" s="81" t="s">
        <v>88</v>
      </c>
      <c r="Z20" s="81" t="s">
        <v>88</v>
      </c>
      <c r="AA20" s="263">
        <f>SUM(AA8:AA19)</f>
        <v>0</v>
      </c>
      <c r="AB20" s="263"/>
    </row>
    <row r="23" spans="1:28" x14ac:dyDescent="0.2">
      <c r="A23" s="82" t="s">
        <v>125</v>
      </c>
    </row>
    <row r="24" spans="1:28" x14ac:dyDescent="0.2">
      <c r="A24" s="256" t="s">
        <v>85</v>
      </c>
      <c r="B24" s="256"/>
      <c r="C24" s="260" t="s">
        <v>193</v>
      </c>
      <c r="D24" s="260"/>
      <c r="E24" s="260"/>
      <c r="F24" s="260"/>
      <c r="G24" s="260"/>
      <c r="H24" s="260" t="s">
        <v>196</v>
      </c>
      <c r="I24" s="260"/>
      <c r="J24" s="260"/>
      <c r="K24" s="260"/>
      <c r="L24" s="260"/>
      <c r="M24" s="49"/>
      <c r="N24" s="49"/>
    </row>
    <row r="25" spans="1:28" x14ac:dyDescent="0.2">
      <c r="A25" s="256" t="s">
        <v>86</v>
      </c>
      <c r="B25" s="256"/>
      <c r="C25" s="260" t="s">
        <v>194</v>
      </c>
      <c r="D25" s="260"/>
      <c r="E25" s="260"/>
      <c r="F25" s="260"/>
      <c r="G25" s="260"/>
      <c r="H25" s="260" t="s">
        <v>340</v>
      </c>
      <c r="I25" s="260"/>
      <c r="J25" s="260"/>
      <c r="K25" s="260"/>
      <c r="L25" s="260"/>
      <c r="M25" s="49"/>
      <c r="N25" s="49"/>
    </row>
    <row r="26" spans="1:28" ht="16.5" customHeight="1" x14ac:dyDescent="0.2">
      <c r="A26" s="256" t="s">
        <v>87</v>
      </c>
      <c r="B26" s="256"/>
      <c r="C26" s="260" t="s">
        <v>288</v>
      </c>
      <c r="D26" s="260"/>
      <c r="E26" s="260"/>
      <c r="F26" s="260"/>
      <c r="G26" s="260"/>
      <c r="H26" s="260" t="s">
        <v>198</v>
      </c>
      <c r="I26" s="260"/>
      <c r="J26" s="260"/>
      <c r="K26" s="260"/>
      <c r="L26" s="260"/>
      <c r="M26" s="49"/>
      <c r="N26" s="49"/>
    </row>
    <row r="27" spans="1:28" ht="28" x14ac:dyDescent="0.2">
      <c r="A27" s="256" t="s">
        <v>171</v>
      </c>
      <c r="B27" s="256"/>
      <c r="C27" s="54" t="s">
        <v>58</v>
      </c>
      <c r="D27" s="54" t="s">
        <v>59</v>
      </c>
      <c r="E27" s="55" t="s">
        <v>60</v>
      </c>
      <c r="F27" s="235">
        <f>'MPS(input_PJ_Opt1)'!F27</f>
        <v>0</v>
      </c>
      <c r="G27" s="235">
        <f>'MPS(input_PJ_Opt1)'!G27</f>
        <v>0</v>
      </c>
      <c r="H27" s="54" t="str">
        <f>C27</f>
        <v>Gas/diesel oil</v>
      </c>
      <c r="I27" s="54" t="str">
        <f>D27</f>
        <v>Motor gasoline</v>
      </c>
      <c r="J27" s="55" t="str">
        <f>E27</f>
        <v>Crude oil</v>
      </c>
      <c r="K27" s="235">
        <f>F27</f>
        <v>0</v>
      </c>
      <c r="L27" s="235">
        <f>G27</f>
        <v>0</v>
      </c>
      <c r="M27" s="49"/>
      <c r="N27" s="49"/>
    </row>
    <row r="28" spans="1:28" x14ac:dyDescent="0.2">
      <c r="A28" s="266" t="s">
        <v>126</v>
      </c>
      <c r="B28" s="266"/>
      <c r="C28" s="84">
        <f>'MRS(calc_process_Option1)'!E105</f>
        <v>4.2999999999999997E-2</v>
      </c>
      <c r="D28" s="84">
        <f>'MRS(calc_process_Option1)'!E106</f>
        <v>4.4299999999999999E-2</v>
      </c>
      <c r="E28" s="85">
        <f>'MRS(calc_process_Option1)'!E107</f>
        <v>4.2299999999999997E-2</v>
      </c>
      <c r="F28" s="235">
        <f>'MPS(input_PJ_Opt1)'!F28</f>
        <v>0</v>
      </c>
      <c r="G28" s="235">
        <f>'MPS(input_PJ_Opt1)'!G28</f>
        <v>0</v>
      </c>
      <c r="H28" s="86">
        <f>'MRS(calc_process_Option1)'!E108</f>
        <v>7.4099999999999999E-2</v>
      </c>
      <c r="I28" s="86">
        <f>'MRS(calc_process_Option1)'!E109</f>
        <v>6.93E-2</v>
      </c>
      <c r="J28" s="86">
        <f>'MRS(calc_process_Option1)'!E110</f>
        <v>7.3300000000000004E-2</v>
      </c>
      <c r="K28" s="235">
        <f>'MPS(input_PJ_Opt1)'!K28</f>
        <v>0</v>
      </c>
      <c r="L28" s="235">
        <f>'MPS(input_PJ_Opt1)'!L28</f>
        <v>0</v>
      </c>
      <c r="M28" s="49"/>
      <c r="N28" s="49"/>
    </row>
    <row r="29" spans="1:28" x14ac:dyDescent="0.2">
      <c r="A29" s="82"/>
      <c r="R29" s="87"/>
    </row>
    <row r="31" spans="1:28" x14ac:dyDescent="0.2">
      <c r="A31" s="82" t="s">
        <v>103</v>
      </c>
      <c r="B31" s="50"/>
      <c r="Z31" s="49" t="s">
        <v>124</v>
      </c>
    </row>
    <row r="32" spans="1:28" x14ac:dyDescent="0.2">
      <c r="A32" s="256" t="s">
        <v>85</v>
      </c>
      <c r="B32" s="256"/>
      <c r="C32" s="260" t="s">
        <v>203</v>
      </c>
      <c r="D32" s="260"/>
      <c r="E32" s="260"/>
      <c r="F32" s="260"/>
      <c r="G32" s="260"/>
      <c r="H32" s="260" t="s">
        <v>337</v>
      </c>
      <c r="I32" s="260"/>
      <c r="J32" s="260"/>
      <c r="K32" s="260"/>
      <c r="L32" s="260"/>
      <c r="M32" s="261" t="s">
        <v>338</v>
      </c>
      <c r="N32" s="261"/>
    </row>
    <row r="33" spans="1:18" ht="75.650000000000006" customHeight="1" x14ac:dyDescent="0.2">
      <c r="A33" s="256" t="s">
        <v>86</v>
      </c>
      <c r="B33" s="256"/>
      <c r="C33" s="260" t="s">
        <v>410</v>
      </c>
      <c r="D33" s="260"/>
      <c r="E33" s="260"/>
      <c r="F33" s="260"/>
      <c r="G33" s="260"/>
      <c r="H33" s="260" t="s">
        <v>430</v>
      </c>
      <c r="I33" s="260"/>
      <c r="J33" s="260"/>
      <c r="K33" s="260"/>
      <c r="L33" s="260"/>
      <c r="M33" s="264" t="s">
        <v>339</v>
      </c>
      <c r="N33" s="264"/>
    </row>
    <row r="34" spans="1:18" ht="15.65" customHeight="1" x14ac:dyDescent="0.2">
      <c r="A34" s="256" t="s">
        <v>87</v>
      </c>
      <c r="B34" s="256"/>
      <c r="C34" s="260" t="s">
        <v>127</v>
      </c>
      <c r="D34" s="260"/>
      <c r="E34" s="260"/>
      <c r="F34" s="260"/>
      <c r="G34" s="260"/>
      <c r="H34" s="260" t="s">
        <v>303</v>
      </c>
      <c r="I34" s="260"/>
      <c r="J34" s="260"/>
      <c r="K34" s="260"/>
      <c r="L34" s="260"/>
      <c r="M34" s="261" t="s">
        <v>303</v>
      </c>
      <c r="N34" s="261"/>
    </row>
    <row r="35" spans="1:18" ht="28" x14ac:dyDescent="0.2">
      <c r="A35" s="256" t="s">
        <v>171</v>
      </c>
      <c r="B35" s="256"/>
      <c r="C35" s="54" t="str">
        <f>C27</f>
        <v>Gas/diesel oil</v>
      </c>
      <c r="D35" s="54" t="str">
        <f>D27</f>
        <v>Motor gasoline</v>
      </c>
      <c r="E35" s="55" t="str">
        <f>E27</f>
        <v>Crude oil</v>
      </c>
      <c r="F35" s="83">
        <f>F27</f>
        <v>0</v>
      </c>
      <c r="G35" s="83">
        <f>G27</f>
        <v>0</v>
      </c>
      <c r="H35" s="55" t="str">
        <f>C35</f>
        <v>Gas/diesel oil</v>
      </c>
      <c r="I35" s="55" t="str">
        <f>D35</f>
        <v>Motor gasoline</v>
      </c>
      <c r="J35" s="55" t="str">
        <f>E35</f>
        <v>Crude oil</v>
      </c>
      <c r="K35" s="83">
        <f>F35</f>
        <v>0</v>
      </c>
      <c r="L35" s="83">
        <f>G35</f>
        <v>0</v>
      </c>
      <c r="M35" s="261" t="s">
        <v>88</v>
      </c>
      <c r="N35" s="261"/>
    </row>
    <row r="36" spans="1:18" x14ac:dyDescent="0.2">
      <c r="A36" s="265" t="s">
        <v>89</v>
      </c>
      <c r="B36" s="56">
        <f>'MRS(input_RL_Opt1)'!$B$7+1</f>
        <v>2019</v>
      </c>
      <c r="C36" s="48"/>
      <c r="D36" s="48"/>
      <c r="E36" s="48"/>
      <c r="F36" s="48"/>
      <c r="G36" s="48"/>
      <c r="H36" s="88">
        <f t="shared" ref="H36:L47" si="4">C36*C$28*H$28</f>
        <v>0</v>
      </c>
      <c r="I36" s="88">
        <f t="shared" si="4"/>
        <v>0</v>
      </c>
      <c r="J36" s="88">
        <f t="shared" si="4"/>
        <v>0</v>
      </c>
      <c r="K36" s="88">
        <f t="shared" si="4"/>
        <v>0</v>
      </c>
      <c r="L36" s="88">
        <f t="shared" si="4"/>
        <v>0</v>
      </c>
      <c r="M36" s="262">
        <f>SUM(H36:L36)</f>
        <v>0</v>
      </c>
      <c r="N36" s="262"/>
    </row>
    <row r="37" spans="1:18" x14ac:dyDescent="0.2">
      <c r="A37" s="265"/>
      <c r="B37" s="56">
        <f>B36+1</f>
        <v>2020</v>
      </c>
      <c r="C37" s="48"/>
      <c r="D37" s="48"/>
      <c r="E37" s="48"/>
      <c r="F37" s="48"/>
      <c r="G37" s="48"/>
      <c r="H37" s="88">
        <f t="shared" si="4"/>
        <v>0</v>
      </c>
      <c r="I37" s="88">
        <f t="shared" si="4"/>
        <v>0</v>
      </c>
      <c r="J37" s="88">
        <f t="shared" si="4"/>
        <v>0</v>
      </c>
      <c r="K37" s="88">
        <f t="shared" si="4"/>
        <v>0</v>
      </c>
      <c r="L37" s="88">
        <f t="shared" si="4"/>
        <v>0</v>
      </c>
      <c r="M37" s="262">
        <f t="shared" ref="M37:M47" si="5">SUM(H37:L37)</f>
        <v>0</v>
      </c>
      <c r="N37" s="262"/>
    </row>
    <row r="38" spans="1:18" x14ac:dyDescent="0.2">
      <c r="A38" s="265"/>
      <c r="B38" s="56">
        <f t="shared" ref="B38:B47" si="6">B37+1</f>
        <v>2021</v>
      </c>
      <c r="C38" s="48"/>
      <c r="D38" s="48"/>
      <c r="E38" s="48"/>
      <c r="F38" s="48"/>
      <c r="G38" s="48"/>
      <c r="H38" s="88">
        <f t="shared" si="4"/>
        <v>0</v>
      </c>
      <c r="I38" s="88">
        <f t="shared" si="4"/>
        <v>0</v>
      </c>
      <c r="J38" s="88">
        <f t="shared" si="4"/>
        <v>0</v>
      </c>
      <c r="K38" s="88">
        <f t="shared" si="4"/>
        <v>0</v>
      </c>
      <c r="L38" s="88">
        <f t="shared" si="4"/>
        <v>0</v>
      </c>
      <c r="M38" s="262">
        <f t="shared" si="5"/>
        <v>0</v>
      </c>
      <c r="N38" s="262"/>
      <c r="R38" s="89"/>
    </row>
    <row r="39" spans="1:18" x14ac:dyDescent="0.2">
      <c r="A39" s="265"/>
      <c r="B39" s="56">
        <f t="shared" si="6"/>
        <v>2022</v>
      </c>
      <c r="C39" s="48"/>
      <c r="D39" s="48"/>
      <c r="E39" s="48"/>
      <c r="F39" s="48"/>
      <c r="G39" s="48"/>
      <c r="H39" s="88">
        <f t="shared" si="4"/>
        <v>0</v>
      </c>
      <c r="I39" s="88">
        <f t="shared" si="4"/>
        <v>0</v>
      </c>
      <c r="J39" s="88">
        <f t="shared" si="4"/>
        <v>0</v>
      </c>
      <c r="K39" s="88">
        <f t="shared" si="4"/>
        <v>0</v>
      </c>
      <c r="L39" s="88">
        <f t="shared" si="4"/>
        <v>0</v>
      </c>
      <c r="M39" s="262">
        <f t="shared" si="5"/>
        <v>0</v>
      </c>
      <c r="N39" s="262"/>
    </row>
    <row r="40" spans="1:18" x14ac:dyDescent="0.2">
      <c r="A40" s="265"/>
      <c r="B40" s="56">
        <f t="shared" si="6"/>
        <v>2023</v>
      </c>
      <c r="C40" s="48"/>
      <c r="D40" s="48"/>
      <c r="E40" s="48"/>
      <c r="F40" s="48"/>
      <c r="G40" s="48"/>
      <c r="H40" s="88">
        <f t="shared" si="4"/>
        <v>0</v>
      </c>
      <c r="I40" s="88">
        <f t="shared" si="4"/>
        <v>0</v>
      </c>
      <c r="J40" s="88">
        <f t="shared" si="4"/>
        <v>0</v>
      </c>
      <c r="K40" s="88">
        <f t="shared" si="4"/>
        <v>0</v>
      </c>
      <c r="L40" s="88">
        <f t="shared" si="4"/>
        <v>0</v>
      </c>
      <c r="M40" s="262">
        <f t="shared" si="5"/>
        <v>0</v>
      </c>
      <c r="N40" s="262"/>
    </row>
    <row r="41" spans="1:18" x14ac:dyDescent="0.2">
      <c r="A41" s="265"/>
      <c r="B41" s="56">
        <f t="shared" si="6"/>
        <v>2024</v>
      </c>
      <c r="C41" s="48"/>
      <c r="D41" s="48"/>
      <c r="E41" s="48"/>
      <c r="F41" s="48"/>
      <c r="G41" s="48"/>
      <c r="H41" s="88">
        <f t="shared" si="4"/>
        <v>0</v>
      </c>
      <c r="I41" s="88">
        <f t="shared" si="4"/>
        <v>0</v>
      </c>
      <c r="J41" s="88">
        <f t="shared" si="4"/>
        <v>0</v>
      </c>
      <c r="K41" s="88">
        <f t="shared" si="4"/>
        <v>0</v>
      </c>
      <c r="L41" s="88">
        <f t="shared" si="4"/>
        <v>0</v>
      </c>
      <c r="M41" s="262">
        <f t="shared" si="5"/>
        <v>0</v>
      </c>
      <c r="N41" s="262"/>
    </row>
    <row r="42" spans="1:18" x14ac:dyDescent="0.2">
      <c r="A42" s="265"/>
      <c r="B42" s="56">
        <f t="shared" si="6"/>
        <v>2025</v>
      </c>
      <c r="C42" s="48"/>
      <c r="D42" s="48"/>
      <c r="E42" s="48"/>
      <c r="F42" s="48"/>
      <c r="G42" s="48"/>
      <c r="H42" s="88">
        <f t="shared" si="4"/>
        <v>0</v>
      </c>
      <c r="I42" s="88">
        <f t="shared" si="4"/>
        <v>0</v>
      </c>
      <c r="J42" s="88">
        <f t="shared" si="4"/>
        <v>0</v>
      </c>
      <c r="K42" s="88">
        <f t="shared" si="4"/>
        <v>0</v>
      </c>
      <c r="L42" s="88">
        <f t="shared" si="4"/>
        <v>0</v>
      </c>
      <c r="M42" s="262">
        <f t="shared" si="5"/>
        <v>0</v>
      </c>
      <c r="N42" s="262"/>
    </row>
    <row r="43" spans="1:18" x14ac:dyDescent="0.2">
      <c r="A43" s="265"/>
      <c r="B43" s="56">
        <f t="shared" si="6"/>
        <v>2026</v>
      </c>
      <c r="C43" s="48"/>
      <c r="D43" s="48"/>
      <c r="E43" s="48"/>
      <c r="F43" s="48"/>
      <c r="G43" s="48"/>
      <c r="H43" s="88">
        <f t="shared" si="4"/>
        <v>0</v>
      </c>
      <c r="I43" s="88">
        <f t="shared" si="4"/>
        <v>0</v>
      </c>
      <c r="J43" s="88">
        <f t="shared" si="4"/>
        <v>0</v>
      </c>
      <c r="K43" s="88">
        <f t="shared" si="4"/>
        <v>0</v>
      </c>
      <c r="L43" s="88">
        <f t="shared" si="4"/>
        <v>0</v>
      </c>
      <c r="M43" s="262">
        <f t="shared" si="5"/>
        <v>0</v>
      </c>
      <c r="N43" s="262"/>
    </row>
    <row r="44" spans="1:18" x14ac:dyDescent="0.2">
      <c r="A44" s="265"/>
      <c r="B44" s="56">
        <f t="shared" si="6"/>
        <v>2027</v>
      </c>
      <c r="C44" s="48"/>
      <c r="D44" s="48"/>
      <c r="E44" s="48"/>
      <c r="F44" s="48"/>
      <c r="G44" s="48"/>
      <c r="H44" s="88">
        <f t="shared" si="4"/>
        <v>0</v>
      </c>
      <c r="I44" s="88">
        <f t="shared" si="4"/>
        <v>0</v>
      </c>
      <c r="J44" s="88">
        <f t="shared" si="4"/>
        <v>0</v>
      </c>
      <c r="K44" s="88">
        <f t="shared" si="4"/>
        <v>0</v>
      </c>
      <c r="L44" s="88">
        <f t="shared" si="4"/>
        <v>0</v>
      </c>
      <c r="M44" s="262">
        <f t="shared" si="5"/>
        <v>0</v>
      </c>
      <c r="N44" s="262"/>
    </row>
    <row r="45" spans="1:18" x14ac:dyDescent="0.2">
      <c r="A45" s="265"/>
      <c r="B45" s="56">
        <f t="shared" si="6"/>
        <v>2028</v>
      </c>
      <c r="C45" s="48"/>
      <c r="D45" s="48"/>
      <c r="E45" s="48"/>
      <c r="F45" s="48"/>
      <c r="G45" s="48"/>
      <c r="H45" s="88">
        <f t="shared" si="4"/>
        <v>0</v>
      </c>
      <c r="I45" s="88">
        <f t="shared" si="4"/>
        <v>0</v>
      </c>
      <c r="J45" s="88">
        <f t="shared" si="4"/>
        <v>0</v>
      </c>
      <c r="K45" s="88">
        <f t="shared" si="4"/>
        <v>0</v>
      </c>
      <c r="L45" s="88">
        <f t="shared" si="4"/>
        <v>0</v>
      </c>
      <c r="M45" s="262">
        <f t="shared" si="5"/>
        <v>0</v>
      </c>
      <c r="N45" s="262"/>
    </row>
    <row r="46" spans="1:18" x14ac:dyDescent="0.2">
      <c r="A46" s="265"/>
      <c r="B46" s="56">
        <f t="shared" si="6"/>
        <v>2029</v>
      </c>
      <c r="C46" s="48"/>
      <c r="D46" s="48"/>
      <c r="E46" s="48"/>
      <c r="F46" s="48"/>
      <c r="G46" s="48"/>
      <c r="H46" s="88">
        <f t="shared" si="4"/>
        <v>0</v>
      </c>
      <c r="I46" s="88">
        <f t="shared" si="4"/>
        <v>0</v>
      </c>
      <c r="J46" s="88">
        <f t="shared" si="4"/>
        <v>0</v>
      </c>
      <c r="K46" s="88">
        <f t="shared" si="4"/>
        <v>0</v>
      </c>
      <c r="L46" s="88">
        <f t="shared" si="4"/>
        <v>0</v>
      </c>
      <c r="M46" s="262">
        <f t="shared" si="5"/>
        <v>0</v>
      </c>
      <c r="N46" s="262"/>
    </row>
    <row r="47" spans="1:18" x14ac:dyDescent="0.2">
      <c r="A47" s="265"/>
      <c r="B47" s="56">
        <f t="shared" si="6"/>
        <v>2030</v>
      </c>
      <c r="C47" s="48"/>
      <c r="D47" s="48"/>
      <c r="E47" s="48"/>
      <c r="F47" s="48"/>
      <c r="G47" s="48"/>
      <c r="H47" s="88">
        <f t="shared" si="4"/>
        <v>0</v>
      </c>
      <c r="I47" s="88">
        <f t="shared" si="4"/>
        <v>0</v>
      </c>
      <c r="J47" s="88">
        <f t="shared" si="4"/>
        <v>0</v>
      </c>
      <c r="K47" s="88">
        <f t="shared" si="4"/>
        <v>0</v>
      </c>
      <c r="L47" s="88">
        <f t="shared" si="4"/>
        <v>0</v>
      </c>
      <c r="M47" s="262">
        <f t="shared" si="5"/>
        <v>0</v>
      </c>
      <c r="N47" s="262"/>
    </row>
    <row r="48" spans="1:18" x14ac:dyDescent="0.2">
      <c r="A48" s="61"/>
      <c r="B48" s="62" t="s">
        <v>57</v>
      </c>
      <c r="C48" s="81" t="s">
        <v>88</v>
      </c>
      <c r="D48" s="81" t="s">
        <v>88</v>
      </c>
      <c r="E48" s="81" t="s">
        <v>88</v>
      </c>
      <c r="F48" s="81" t="s">
        <v>88</v>
      </c>
      <c r="G48" s="81" t="s">
        <v>88</v>
      </c>
      <c r="H48" s="81" t="s">
        <v>88</v>
      </c>
      <c r="I48" s="81" t="s">
        <v>88</v>
      </c>
      <c r="J48" s="81" t="s">
        <v>88</v>
      </c>
      <c r="K48" s="81" t="s">
        <v>88</v>
      </c>
      <c r="L48" s="81" t="s">
        <v>88</v>
      </c>
      <c r="M48" s="262">
        <f>SUM(M36:M47)</f>
        <v>0</v>
      </c>
      <c r="N48" s="262"/>
    </row>
    <row r="51" spans="1:19" ht="15" customHeight="1" x14ac:dyDescent="0.2">
      <c r="A51" s="82" t="s">
        <v>105</v>
      </c>
    </row>
    <row r="52" spans="1:19" x14ac:dyDescent="0.2">
      <c r="A52" s="256" t="s">
        <v>123</v>
      </c>
      <c r="B52" s="256"/>
      <c r="C52" s="68"/>
      <c r="D52" s="68"/>
      <c r="E52" s="65"/>
      <c r="F52" s="65"/>
      <c r="G52" s="65"/>
      <c r="H52" s="83">
        <f t="shared" ref="H52:Q53" si="7">C52</f>
        <v>0</v>
      </c>
      <c r="I52" s="83">
        <f t="shared" si="7"/>
        <v>0</v>
      </c>
      <c r="J52" s="83">
        <f t="shared" si="7"/>
        <v>0</v>
      </c>
      <c r="K52" s="83">
        <f t="shared" si="7"/>
        <v>0</v>
      </c>
      <c r="L52" s="83">
        <f t="shared" si="7"/>
        <v>0</v>
      </c>
      <c r="M52" s="83">
        <f t="shared" si="7"/>
        <v>0</v>
      </c>
      <c r="N52" s="83">
        <f t="shared" si="7"/>
        <v>0</v>
      </c>
      <c r="O52" s="83">
        <f t="shared" si="7"/>
        <v>0</v>
      </c>
      <c r="P52" s="83">
        <f t="shared" si="7"/>
        <v>0</v>
      </c>
      <c r="Q52" s="83">
        <f t="shared" si="7"/>
        <v>0</v>
      </c>
      <c r="R52" s="261" t="s">
        <v>88</v>
      </c>
      <c r="S52" s="261"/>
    </row>
    <row r="53" spans="1:19" x14ac:dyDescent="0.2">
      <c r="A53" s="256" t="s">
        <v>171</v>
      </c>
      <c r="B53" s="256"/>
      <c r="C53" s="68"/>
      <c r="D53" s="68"/>
      <c r="E53" s="65"/>
      <c r="F53" s="65"/>
      <c r="G53" s="65"/>
      <c r="H53" s="83">
        <f t="shared" si="7"/>
        <v>0</v>
      </c>
      <c r="I53" s="83">
        <f t="shared" si="7"/>
        <v>0</v>
      </c>
      <c r="J53" s="83">
        <f t="shared" si="7"/>
        <v>0</v>
      </c>
      <c r="K53" s="83">
        <f t="shared" si="7"/>
        <v>0</v>
      </c>
      <c r="L53" s="83">
        <f t="shared" si="7"/>
        <v>0</v>
      </c>
      <c r="M53" s="83">
        <f t="shared" si="7"/>
        <v>0</v>
      </c>
      <c r="N53" s="83">
        <f t="shared" si="7"/>
        <v>0</v>
      </c>
      <c r="O53" s="83">
        <f t="shared" si="7"/>
        <v>0</v>
      </c>
      <c r="P53" s="83">
        <f t="shared" si="7"/>
        <v>0</v>
      </c>
      <c r="Q53" s="83">
        <f t="shared" si="7"/>
        <v>0</v>
      </c>
      <c r="R53" s="261" t="s">
        <v>88</v>
      </c>
      <c r="S53" s="261"/>
    </row>
    <row r="54" spans="1:19" ht="14.15" customHeight="1" x14ac:dyDescent="0.2">
      <c r="A54" s="267" t="s">
        <v>126</v>
      </c>
      <c r="B54" s="268"/>
      <c r="C54" s="260" t="s">
        <v>210</v>
      </c>
      <c r="D54" s="260"/>
      <c r="E54" s="260"/>
      <c r="F54" s="260"/>
      <c r="G54" s="260"/>
      <c r="H54" s="260" t="s">
        <v>193</v>
      </c>
      <c r="I54" s="260"/>
      <c r="J54" s="260"/>
      <c r="K54" s="260"/>
      <c r="L54" s="260"/>
      <c r="M54" s="261" t="s">
        <v>150</v>
      </c>
      <c r="N54" s="261" t="s">
        <v>150</v>
      </c>
      <c r="O54" s="261" t="s">
        <v>150</v>
      </c>
      <c r="P54" s="261" t="s">
        <v>150</v>
      </c>
      <c r="Q54" s="261" t="s">
        <v>150</v>
      </c>
      <c r="R54" s="261" t="s">
        <v>150</v>
      </c>
      <c r="S54" s="261"/>
    </row>
    <row r="55" spans="1:19" ht="29.15" customHeight="1" x14ac:dyDescent="0.2">
      <c r="A55" s="269"/>
      <c r="B55" s="270"/>
      <c r="C55" s="260" t="s">
        <v>452</v>
      </c>
      <c r="D55" s="260"/>
      <c r="E55" s="260"/>
      <c r="F55" s="260"/>
      <c r="G55" s="260"/>
      <c r="H55" s="90">
        <f>INDEX($C$28:$G$28,1,MATCH(H53, $C$27:$G$27,0))</f>
        <v>0</v>
      </c>
      <c r="I55" s="90">
        <f t="shared" ref="I55:L55" si="8">INDEX($C$28:$G$28,1,MATCH(I53, $C$27:$G$27,0))</f>
        <v>0</v>
      </c>
      <c r="J55" s="90">
        <f t="shared" si="8"/>
        <v>0</v>
      </c>
      <c r="K55" s="90">
        <f>INDEX($C$28:$G$28,1,MATCH(K53,$C$27:$G$27,0))</f>
        <v>0</v>
      </c>
      <c r="L55" s="90">
        <f t="shared" si="8"/>
        <v>0</v>
      </c>
      <c r="M55" s="261"/>
      <c r="N55" s="261"/>
      <c r="O55" s="261"/>
      <c r="P55" s="261"/>
      <c r="Q55" s="261"/>
      <c r="R55" s="261"/>
      <c r="S55" s="261"/>
    </row>
    <row r="56" spans="1:19" ht="14.15" customHeight="1" x14ac:dyDescent="0.2">
      <c r="A56" s="269"/>
      <c r="B56" s="270"/>
      <c r="C56" s="260" t="s">
        <v>212</v>
      </c>
      <c r="D56" s="260"/>
      <c r="E56" s="260"/>
      <c r="F56" s="260"/>
      <c r="G56" s="260"/>
      <c r="H56" s="260" t="s">
        <v>196</v>
      </c>
      <c r="I56" s="260"/>
      <c r="J56" s="260"/>
      <c r="K56" s="260"/>
      <c r="L56" s="260"/>
      <c r="M56" s="261"/>
      <c r="N56" s="261"/>
      <c r="O56" s="261"/>
      <c r="P56" s="261"/>
      <c r="Q56" s="261"/>
      <c r="R56" s="261"/>
      <c r="S56" s="261"/>
    </row>
    <row r="57" spans="1:19" x14ac:dyDescent="0.2">
      <c r="A57" s="271"/>
      <c r="B57" s="272"/>
      <c r="C57" s="69"/>
      <c r="D57" s="69"/>
      <c r="E57" s="70"/>
      <c r="F57" s="70"/>
      <c r="G57" s="70"/>
      <c r="H57" s="90">
        <f>INDEX($H$28:$L$28,1,MATCH(H53,$H$27:$L$27,0))</f>
        <v>0</v>
      </c>
      <c r="I57" s="90">
        <f t="shared" ref="I57:L57" si="9">INDEX($H$28:$L$28,1,MATCH(I53,$H$27:$L$27,0))</f>
        <v>0</v>
      </c>
      <c r="J57" s="90">
        <f t="shared" si="9"/>
        <v>0</v>
      </c>
      <c r="K57" s="90">
        <f>INDEX($H$28:$L$28,1,MATCH(K53,$H$27:$L$27,0))</f>
        <v>0</v>
      </c>
      <c r="L57" s="90">
        <f t="shared" si="9"/>
        <v>0</v>
      </c>
      <c r="M57" s="261"/>
      <c r="N57" s="261"/>
      <c r="O57" s="261"/>
      <c r="P57" s="261"/>
      <c r="Q57" s="261"/>
      <c r="R57" s="261"/>
      <c r="S57" s="261"/>
    </row>
    <row r="58" spans="1:19" x14ac:dyDescent="0.2">
      <c r="A58" s="256" t="s">
        <v>85</v>
      </c>
      <c r="B58" s="256"/>
      <c r="C58" s="260" t="s">
        <v>205</v>
      </c>
      <c r="D58" s="260"/>
      <c r="E58" s="260"/>
      <c r="F58" s="260"/>
      <c r="G58" s="260"/>
      <c r="H58" s="260" t="s">
        <v>293</v>
      </c>
      <c r="I58" s="260"/>
      <c r="J58" s="260"/>
      <c r="K58" s="260"/>
      <c r="L58" s="260"/>
      <c r="M58" s="260" t="s">
        <v>331</v>
      </c>
      <c r="N58" s="260"/>
      <c r="O58" s="260"/>
      <c r="P58" s="260"/>
      <c r="Q58" s="260"/>
      <c r="R58" s="261" t="s">
        <v>332</v>
      </c>
      <c r="S58" s="261"/>
    </row>
    <row r="59" spans="1:19" ht="77.150000000000006" customHeight="1" x14ac:dyDescent="0.2">
      <c r="A59" s="256" t="s">
        <v>86</v>
      </c>
      <c r="B59" s="256"/>
      <c r="C59" s="260" t="s">
        <v>333</v>
      </c>
      <c r="D59" s="260"/>
      <c r="E59" s="260"/>
      <c r="F59" s="260"/>
      <c r="G59" s="260"/>
      <c r="H59" s="260" t="s">
        <v>334</v>
      </c>
      <c r="I59" s="260"/>
      <c r="J59" s="260"/>
      <c r="K59" s="260"/>
      <c r="L59" s="260"/>
      <c r="M59" s="260" t="s">
        <v>335</v>
      </c>
      <c r="N59" s="260"/>
      <c r="O59" s="260"/>
      <c r="P59" s="260"/>
      <c r="Q59" s="260"/>
      <c r="R59" s="264" t="s">
        <v>413</v>
      </c>
      <c r="S59" s="264"/>
    </row>
    <row r="60" spans="1:19" x14ac:dyDescent="0.2">
      <c r="A60" s="256" t="s">
        <v>87</v>
      </c>
      <c r="B60" s="256"/>
      <c r="C60" s="260" t="s">
        <v>179</v>
      </c>
      <c r="D60" s="260"/>
      <c r="E60" s="260"/>
      <c r="F60" s="260"/>
      <c r="G60" s="260"/>
      <c r="H60" s="260" t="s">
        <v>336</v>
      </c>
      <c r="I60" s="260"/>
      <c r="J60" s="260"/>
      <c r="K60" s="260"/>
      <c r="L60" s="260"/>
      <c r="M60" s="260" t="s">
        <v>303</v>
      </c>
      <c r="N60" s="260"/>
      <c r="O60" s="260"/>
      <c r="P60" s="260"/>
      <c r="Q60" s="260"/>
      <c r="R60" s="261" t="s">
        <v>303</v>
      </c>
      <c r="S60" s="261"/>
    </row>
    <row r="61" spans="1:19" x14ac:dyDescent="0.2">
      <c r="A61" s="265" t="s">
        <v>89</v>
      </c>
      <c r="B61" s="56">
        <f>'MRS(input_RL_Opt1)'!$B$7+1</f>
        <v>2019</v>
      </c>
      <c r="C61" s="48"/>
      <c r="D61" s="48"/>
      <c r="E61" s="48"/>
      <c r="F61" s="48"/>
      <c r="G61" s="48"/>
      <c r="H61" s="71"/>
      <c r="I61" s="71"/>
      <c r="J61" s="71"/>
      <c r="K61" s="71"/>
      <c r="L61" s="71"/>
      <c r="M61" s="88">
        <f>C61*H61*C$57*H$55*H$57</f>
        <v>0</v>
      </c>
      <c r="N61" s="88">
        <f>D61*I61*D$57*I$55*I$57</f>
        <v>0</v>
      </c>
      <c r="O61" s="88">
        <f>E61*J61*E$57*J$55*J$57</f>
        <v>0</v>
      </c>
      <c r="P61" s="88">
        <f>F61*K61*F$57*K$55*K$57</f>
        <v>0</v>
      </c>
      <c r="Q61" s="88">
        <f>G61*L61*G$57*L$55*L$57</f>
        <v>0</v>
      </c>
      <c r="R61" s="262">
        <f>SUMIF(M61:Q61,"&lt;&gt;#N/A")</f>
        <v>0</v>
      </c>
      <c r="S61" s="262"/>
    </row>
    <row r="62" spans="1:19" x14ac:dyDescent="0.2">
      <c r="A62" s="265"/>
      <c r="B62" s="56">
        <f>B61+1</f>
        <v>2020</v>
      </c>
      <c r="C62" s="48"/>
      <c r="D62" s="48"/>
      <c r="E62" s="48"/>
      <c r="F62" s="48"/>
      <c r="G62" s="48"/>
      <c r="H62" s="71"/>
      <c r="I62" s="71"/>
      <c r="J62" s="71"/>
      <c r="K62" s="71"/>
      <c r="L62" s="71"/>
      <c r="M62" s="88">
        <f t="shared" ref="M62:Q72" si="10">C62*H62*C$57*H$55*H$57</f>
        <v>0</v>
      </c>
      <c r="N62" s="88">
        <f t="shared" si="10"/>
        <v>0</v>
      </c>
      <c r="O62" s="88">
        <f t="shared" si="10"/>
        <v>0</v>
      </c>
      <c r="P62" s="88">
        <f t="shared" si="10"/>
        <v>0</v>
      </c>
      <c r="Q62" s="88">
        <f t="shared" si="10"/>
        <v>0</v>
      </c>
      <c r="R62" s="262">
        <f t="shared" ref="R62:R72" si="11">SUMIF(M62:Q62,"&lt;&gt;#N/A")</f>
        <v>0</v>
      </c>
      <c r="S62" s="262"/>
    </row>
    <row r="63" spans="1:19" x14ac:dyDescent="0.2">
      <c r="A63" s="265"/>
      <c r="B63" s="56">
        <f t="shared" ref="B63:B72" si="12">B62+1</f>
        <v>2021</v>
      </c>
      <c r="C63" s="48"/>
      <c r="D63" s="48"/>
      <c r="E63" s="48"/>
      <c r="F63" s="48"/>
      <c r="G63" s="48"/>
      <c r="H63" s="71"/>
      <c r="I63" s="71"/>
      <c r="J63" s="71"/>
      <c r="K63" s="71"/>
      <c r="L63" s="71"/>
      <c r="M63" s="88">
        <f t="shared" si="10"/>
        <v>0</v>
      </c>
      <c r="N63" s="88">
        <f t="shared" si="10"/>
        <v>0</v>
      </c>
      <c r="O63" s="88">
        <f t="shared" si="10"/>
        <v>0</v>
      </c>
      <c r="P63" s="88">
        <f t="shared" si="10"/>
        <v>0</v>
      </c>
      <c r="Q63" s="88">
        <f t="shared" si="10"/>
        <v>0</v>
      </c>
      <c r="R63" s="262">
        <f t="shared" si="11"/>
        <v>0</v>
      </c>
      <c r="S63" s="262"/>
    </row>
    <row r="64" spans="1:19" x14ac:dyDescent="0.2">
      <c r="A64" s="265"/>
      <c r="B64" s="56">
        <f t="shared" si="12"/>
        <v>2022</v>
      </c>
      <c r="C64" s="48"/>
      <c r="D64" s="48"/>
      <c r="E64" s="48"/>
      <c r="F64" s="48"/>
      <c r="G64" s="48"/>
      <c r="H64" s="71"/>
      <c r="I64" s="71"/>
      <c r="J64" s="71"/>
      <c r="K64" s="71"/>
      <c r="L64" s="71"/>
      <c r="M64" s="88">
        <f t="shared" si="10"/>
        <v>0</v>
      </c>
      <c r="N64" s="88">
        <f t="shared" si="10"/>
        <v>0</v>
      </c>
      <c r="O64" s="88">
        <f t="shared" si="10"/>
        <v>0</v>
      </c>
      <c r="P64" s="88">
        <f t="shared" si="10"/>
        <v>0</v>
      </c>
      <c r="Q64" s="88">
        <f t="shared" si="10"/>
        <v>0</v>
      </c>
      <c r="R64" s="262">
        <f t="shared" si="11"/>
        <v>0</v>
      </c>
      <c r="S64" s="262"/>
    </row>
    <row r="65" spans="1:24" x14ac:dyDescent="0.2">
      <c r="A65" s="265"/>
      <c r="B65" s="56">
        <f t="shared" si="12"/>
        <v>2023</v>
      </c>
      <c r="C65" s="48"/>
      <c r="D65" s="48"/>
      <c r="E65" s="48"/>
      <c r="F65" s="48"/>
      <c r="G65" s="48"/>
      <c r="H65" s="71"/>
      <c r="I65" s="71"/>
      <c r="J65" s="71"/>
      <c r="K65" s="71"/>
      <c r="L65" s="71"/>
      <c r="M65" s="88">
        <f t="shared" si="10"/>
        <v>0</v>
      </c>
      <c r="N65" s="88">
        <f t="shared" si="10"/>
        <v>0</v>
      </c>
      <c r="O65" s="88">
        <f t="shared" si="10"/>
        <v>0</v>
      </c>
      <c r="P65" s="88">
        <f t="shared" si="10"/>
        <v>0</v>
      </c>
      <c r="Q65" s="88">
        <f t="shared" si="10"/>
        <v>0</v>
      </c>
      <c r="R65" s="262">
        <f t="shared" si="11"/>
        <v>0</v>
      </c>
      <c r="S65" s="262"/>
    </row>
    <row r="66" spans="1:24" x14ac:dyDescent="0.2">
      <c r="A66" s="265"/>
      <c r="B66" s="56">
        <f t="shared" si="12"/>
        <v>2024</v>
      </c>
      <c r="C66" s="48"/>
      <c r="D66" s="48"/>
      <c r="E66" s="48"/>
      <c r="F66" s="48"/>
      <c r="G66" s="48"/>
      <c r="H66" s="71"/>
      <c r="I66" s="71"/>
      <c r="J66" s="71"/>
      <c r="K66" s="71"/>
      <c r="L66" s="71"/>
      <c r="M66" s="88">
        <f t="shared" si="10"/>
        <v>0</v>
      </c>
      <c r="N66" s="88">
        <f t="shared" si="10"/>
        <v>0</v>
      </c>
      <c r="O66" s="88">
        <f t="shared" si="10"/>
        <v>0</v>
      </c>
      <c r="P66" s="88">
        <f t="shared" si="10"/>
        <v>0</v>
      </c>
      <c r="Q66" s="88">
        <f t="shared" si="10"/>
        <v>0</v>
      </c>
      <c r="R66" s="262">
        <f t="shared" si="11"/>
        <v>0</v>
      </c>
      <c r="S66" s="262"/>
    </row>
    <row r="67" spans="1:24" x14ac:dyDescent="0.2">
      <c r="A67" s="265"/>
      <c r="B67" s="56">
        <f t="shared" si="12"/>
        <v>2025</v>
      </c>
      <c r="C67" s="48"/>
      <c r="D67" s="48"/>
      <c r="E67" s="48"/>
      <c r="F67" s="48"/>
      <c r="G67" s="48"/>
      <c r="H67" s="71"/>
      <c r="I67" s="71"/>
      <c r="J67" s="71"/>
      <c r="K67" s="71"/>
      <c r="L67" s="71"/>
      <c r="M67" s="88">
        <f t="shared" si="10"/>
        <v>0</v>
      </c>
      <c r="N67" s="88">
        <f t="shared" si="10"/>
        <v>0</v>
      </c>
      <c r="O67" s="88">
        <f t="shared" si="10"/>
        <v>0</v>
      </c>
      <c r="P67" s="88">
        <f t="shared" si="10"/>
        <v>0</v>
      </c>
      <c r="Q67" s="88">
        <f t="shared" si="10"/>
        <v>0</v>
      </c>
      <c r="R67" s="262">
        <f t="shared" si="11"/>
        <v>0</v>
      </c>
      <c r="S67" s="262"/>
    </row>
    <row r="68" spans="1:24" x14ac:dyDescent="0.2">
      <c r="A68" s="265"/>
      <c r="B68" s="56">
        <f t="shared" si="12"/>
        <v>2026</v>
      </c>
      <c r="C68" s="48"/>
      <c r="D68" s="48"/>
      <c r="E68" s="48"/>
      <c r="F68" s="48"/>
      <c r="G68" s="48"/>
      <c r="H68" s="71"/>
      <c r="I68" s="71"/>
      <c r="J68" s="71"/>
      <c r="K68" s="71"/>
      <c r="L68" s="71"/>
      <c r="M68" s="88">
        <f t="shared" si="10"/>
        <v>0</v>
      </c>
      <c r="N68" s="88">
        <f t="shared" si="10"/>
        <v>0</v>
      </c>
      <c r="O68" s="88">
        <f t="shared" si="10"/>
        <v>0</v>
      </c>
      <c r="P68" s="88">
        <f t="shared" si="10"/>
        <v>0</v>
      </c>
      <c r="Q68" s="88">
        <f t="shared" si="10"/>
        <v>0</v>
      </c>
      <c r="R68" s="262">
        <f t="shared" si="11"/>
        <v>0</v>
      </c>
      <c r="S68" s="262"/>
    </row>
    <row r="69" spans="1:24" x14ac:dyDescent="0.2">
      <c r="A69" s="265"/>
      <c r="B69" s="56">
        <f t="shared" si="12"/>
        <v>2027</v>
      </c>
      <c r="C69" s="48"/>
      <c r="D69" s="48"/>
      <c r="E69" s="48"/>
      <c r="F69" s="48"/>
      <c r="G69" s="48"/>
      <c r="H69" s="71"/>
      <c r="I69" s="71"/>
      <c r="J69" s="71"/>
      <c r="K69" s="71"/>
      <c r="L69" s="71"/>
      <c r="M69" s="88">
        <f t="shared" si="10"/>
        <v>0</v>
      </c>
      <c r="N69" s="88">
        <f t="shared" si="10"/>
        <v>0</v>
      </c>
      <c r="O69" s="88">
        <f t="shared" si="10"/>
        <v>0</v>
      </c>
      <c r="P69" s="88">
        <f t="shared" si="10"/>
        <v>0</v>
      </c>
      <c r="Q69" s="88">
        <f t="shared" si="10"/>
        <v>0</v>
      </c>
      <c r="R69" s="262">
        <f t="shared" si="11"/>
        <v>0</v>
      </c>
      <c r="S69" s="262"/>
    </row>
    <row r="70" spans="1:24" x14ac:dyDescent="0.2">
      <c r="A70" s="265"/>
      <c r="B70" s="56">
        <f t="shared" si="12"/>
        <v>2028</v>
      </c>
      <c r="C70" s="48"/>
      <c r="D70" s="48"/>
      <c r="E70" s="48"/>
      <c r="F70" s="48"/>
      <c r="G70" s="48"/>
      <c r="H70" s="71"/>
      <c r="I70" s="71"/>
      <c r="J70" s="71"/>
      <c r="K70" s="71"/>
      <c r="L70" s="71"/>
      <c r="M70" s="88">
        <f t="shared" si="10"/>
        <v>0</v>
      </c>
      <c r="N70" s="88">
        <f t="shared" si="10"/>
        <v>0</v>
      </c>
      <c r="O70" s="88">
        <f t="shared" si="10"/>
        <v>0</v>
      </c>
      <c r="P70" s="88">
        <f t="shared" si="10"/>
        <v>0</v>
      </c>
      <c r="Q70" s="88">
        <f t="shared" si="10"/>
        <v>0</v>
      </c>
      <c r="R70" s="262">
        <f t="shared" si="11"/>
        <v>0</v>
      </c>
      <c r="S70" s="262"/>
    </row>
    <row r="71" spans="1:24" x14ac:dyDescent="0.2">
      <c r="A71" s="265"/>
      <c r="B71" s="56">
        <f t="shared" si="12"/>
        <v>2029</v>
      </c>
      <c r="C71" s="48"/>
      <c r="D71" s="48"/>
      <c r="E71" s="48"/>
      <c r="F71" s="48"/>
      <c r="G71" s="48"/>
      <c r="H71" s="71"/>
      <c r="I71" s="71"/>
      <c r="J71" s="71"/>
      <c r="K71" s="71"/>
      <c r="L71" s="71"/>
      <c r="M71" s="88">
        <f t="shared" si="10"/>
        <v>0</v>
      </c>
      <c r="N71" s="88">
        <f t="shared" si="10"/>
        <v>0</v>
      </c>
      <c r="O71" s="88">
        <f t="shared" si="10"/>
        <v>0</v>
      </c>
      <c r="P71" s="88">
        <f t="shared" si="10"/>
        <v>0</v>
      </c>
      <c r="Q71" s="88">
        <f t="shared" si="10"/>
        <v>0</v>
      </c>
      <c r="R71" s="262">
        <f t="shared" si="11"/>
        <v>0</v>
      </c>
      <c r="S71" s="262"/>
    </row>
    <row r="72" spans="1:24" x14ac:dyDescent="0.2">
      <c r="A72" s="265"/>
      <c r="B72" s="56">
        <f t="shared" si="12"/>
        <v>2030</v>
      </c>
      <c r="C72" s="48"/>
      <c r="D72" s="48"/>
      <c r="E72" s="48"/>
      <c r="F72" s="48"/>
      <c r="G72" s="48"/>
      <c r="H72" s="71"/>
      <c r="I72" s="71"/>
      <c r="J72" s="71"/>
      <c r="K72" s="71"/>
      <c r="L72" s="71"/>
      <c r="M72" s="88">
        <f t="shared" si="10"/>
        <v>0</v>
      </c>
      <c r="N72" s="88">
        <f t="shared" si="10"/>
        <v>0</v>
      </c>
      <c r="O72" s="88">
        <f t="shared" si="10"/>
        <v>0</v>
      </c>
      <c r="P72" s="88">
        <f t="shared" si="10"/>
        <v>0</v>
      </c>
      <c r="Q72" s="88">
        <f t="shared" si="10"/>
        <v>0</v>
      </c>
      <c r="R72" s="262">
        <f t="shared" si="11"/>
        <v>0</v>
      </c>
      <c r="S72" s="262"/>
    </row>
    <row r="73" spans="1:24" x14ac:dyDescent="0.2">
      <c r="A73" s="61"/>
      <c r="B73" s="62" t="s">
        <v>57</v>
      </c>
      <c r="C73" s="81" t="s">
        <v>88</v>
      </c>
      <c r="D73" s="81" t="s">
        <v>88</v>
      </c>
      <c r="E73" s="81" t="s">
        <v>88</v>
      </c>
      <c r="F73" s="81" t="s">
        <v>88</v>
      </c>
      <c r="G73" s="81" t="s">
        <v>88</v>
      </c>
      <c r="H73" s="81" t="s">
        <v>88</v>
      </c>
      <c r="I73" s="81" t="s">
        <v>88</v>
      </c>
      <c r="J73" s="81" t="s">
        <v>88</v>
      </c>
      <c r="K73" s="81" t="s">
        <v>88</v>
      </c>
      <c r="L73" s="81" t="s">
        <v>88</v>
      </c>
      <c r="M73" s="81" t="s">
        <v>88</v>
      </c>
      <c r="N73" s="81" t="s">
        <v>88</v>
      </c>
      <c r="O73" s="81" t="s">
        <v>88</v>
      </c>
      <c r="P73" s="81" t="s">
        <v>88</v>
      </c>
      <c r="Q73" s="81" t="s">
        <v>88</v>
      </c>
      <c r="R73" s="262">
        <f>SUM(R61:R72)</f>
        <v>0</v>
      </c>
      <c r="S73" s="262"/>
    </row>
    <row r="74" spans="1:24" x14ac:dyDescent="0.2">
      <c r="A74" s="91"/>
    </row>
    <row r="76" spans="1:24" x14ac:dyDescent="0.2">
      <c r="A76" s="79" t="s">
        <v>106</v>
      </c>
    </row>
    <row r="77" spans="1:24" x14ac:dyDescent="0.2">
      <c r="A77" s="256" t="s">
        <v>85</v>
      </c>
      <c r="B77" s="256"/>
      <c r="C77" s="260" t="s">
        <v>215</v>
      </c>
      <c r="D77" s="260"/>
      <c r="E77" s="260" t="s">
        <v>218</v>
      </c>
      <c r="F77" s="260"/>
      <c r="G77" s="260" t="s">
        <v>235</v>
      </c>
      <c r="H77" s="260"/>
      <c r="I77" s="260"/>
      <c r="J77" s="260" t="s">
        <v>225</v>
      </c>
      <c r="K77" s="260"/>
      <c r="L77" s="260"/>
      <c r="M77" s="260" t="s">
        <v>228</v>
      </c>
      <c r="N77" s="260"/>
      <c r="O77" s="260"/>
      <c r="P77" s="260" t="s">
        <v>230</v>
      </c>
      <c r="Q77" s="260"/>
      <c r="R77" s="260"/>
      <c r="S77" s="260" t="s">
        <v>233</v>
      </c>
      <c r="T77" s="260"/>
      <c r="U77" s="260"/>
    </row>
    <row r="78" spans="1:24" ht="46.5" customHeight="1" x14ac:dyDescent="0.2">
      <c r="A78" s="256" t="s">
        <v>86</v>
      </c>
      <c r="B78" s="256"/>
      <c r="C78" s="261" t="s">
        <v>216</v>
      </c>
      <c r="D78" s="261"/>
      <c r="E78" s="261" t="s">
        <v>219</v>
      </c>
      <c r="F78" s="261"/>
      <c r="G78" s="260" t="s">
        <v>236</v>
      </c>
      <c r="H78" s="260"/>
      <c r="I78" s="260"/>
      <c r="J78" s="260" t="s">
        <v>226</v>
      </c>
      <c r="K78" s="260"/>
      <c r="L78" s="260"/>
      <c r="M78" s="260" t="s">
        <v>229</v>
      </c>
      <c r="N78" s="260"/>
      <c r="O78" s="260"/>
      <c r="P78" s="260" t="s">
        <v>231</v>
      </c>
      <c r="Q78" s="260"/>
      <c r="R78" s="260"/>
      <c r="S78" s="260" t="s">
        <v>234</v>
      </c>
      <c r="T78" s="260"/>
      <c r="U78" s="260"/>
    </row>
    <row r="79" spans="1:24" ht="14.15" customHeight="1" x14ac:dyDescent="0.2">
      <c r="A79" s="256" t="s">
        <v>87</v>
      </c>
      <c r="B79" s="256"/>
      <c r="C79" s="261" t="s">
        <v>217</v>
      </c>
      <c r="D79" s="261"/>
      <c r="E79" s="261" t="s">
        <v>217</v>
      </c>
      <c r="F79" s="261"/>
      <c r="G79" s="260" t="s">
        <v>112</v>
      </c>
      <c r="H79" s="260"/>
      <c r="I79" s="260"/>
      <c r="J79" s="260" t="s">
        <v>227</v>
      </c>
      <c r="K79" s="260"/>
      <c r="L79" s="260"/>
      <c r="M79" s="260" t="s">
        <v>227</v>
      </c>
      <c r="N79" s="260"/>
      <c r="O79" s="260"/>
      <c r="P79" s="260" t="s">
        <v>232</v>
      </c>
      <c r="Q79" s="260"/>
      <c r="R79" s="260"/>
      <c r="S79" s="260" t="s">
        <v>232</v>
      </c>
      <c r="T79" s="260"/>
      <c r="U79" s="260"/>
      <c r="W79" s="92"/>
      <c r="X79" s="92"/>
    </row>
    <row r="80" spans="1:24" ht="44.15" customHeight="1" x14ac:dyDescent="0.2">
      <c r="A80" s="256" t="s">
        <v>330</v>
      </c>
      <c r="B80" s="256"/>
      <c r="C80" s="93" t="s">
        <v>62</v>
      </c>
      <c r="D80" s="93" t="s">
        <v>61</v>
      </c>
      <c r="E80" s="93" t="s">
        <v>62</v>
      </c>
      <c r="F80" s="93" t="s">
        <v>61</v>
      </c>
      <c r="G80" s="72"/>
      <c r="H80" s="72"/>
      <c r="I80" s="73"/>
      <c r="J80" s="94">
        <f>G80</f>
        <v>0</v>
      </c>
      <c r="K80" s="94">
        <f>H80</f>
        <v>0</v>
      </c>
      <c r="L80" s="94">
        <f>I80</f>
        <v>0</v>
      </c>
      <c r="M80" s="94">
        <f>G80</f>
        <v>0</v>
      </c>
      <c r="N80" s="94">
        <f>H80</f>
        <v>0</v>
      </c>
      <c r="O80" s="94">
        <f>L80</f>
        <v>0</v>
      </c>
      <c r="P80" s="94">
        <f>G80</f>
        <v>0</v>
      </c>
      <c r="Q80" s="94">
        <f>H80</f>
        <v>0</v>
      </c>
      <c r="R80" s="94">
        <f>O80</f>
        <v>0</v>
      </c>
      <c r="S80" s="94">
        <f>G80</f>
        <v>0</v>
      </c>
      <c r="T80" s="95">
        <f>H80</f>
        <v>0</v>
      </c>
      <c r="U80" s="94">
        <f>R80</f>
        <v>0</v>
      </c>
    </row>
    <row r="81" spans="1:32" x14ac:dyDescent="0.2">
      <c r="A81" s="256" t="s">
        <v>126</v>
      </c>
      <c r="B81" s="256"/>
      <c r="C81" s="74"/>
      <c r="D81" s="74"/>
      <c r="E81" s="74"/>
      <c r="F81" s="74"/>
      <c r="G81" s="74"/>
      <c r="H81" s="74"/>
      <c r="I81" s="74"/>
      <c r="J81" s="74"/>
      <c r="K81" s="74"/>
      <c r="L81" s="74"/>
      <c r="M81" s="74"/>
      <c r="N81" s="74"/>
      <c r="O81" s="74"/>
      <c r="P81" s="75"/>
      <c r="Q81" s="75"/>
      <c r="R81" s="75"/>
      <c r="S81" s="75"/>
      <c r="T81" s="75"/>
      <c r="U81" s="75"/>
      <c r="W81" s="92"/>
      <c r="X81" s="92"/>
    </row>
    <row r="82" spans="1:32" x14ac:dyDescent="0.2">
      <c r="A82" s="79"/>
    </row>
    <row r="83" spans="1:32" x14ac:dyDescent="0.2">
      <c r="A83" s="79"/>
    </row>
    <row r="84" spans="1:32" ht="16" x14ac:dyDescent="0.2">
      <c r="A84" s="256" t="s">
        <v>85</v>
      </c>
      <c r="B84" s="256"/>
      <c r="C84" s="260" t="s">
        <v>213</v>
      </c>
      <c r="D84" s="260"/>
      <c r="E84" s="260" t="s">
        <v>214</v>
      </c>
      <c r="F84" s="260"/>
      <c r="G84" s="260" t="s">
        <v>220</v>
      </c>
      <c r="H84" s="260"/>
      <c r="I84" s="260"/>
      <c r="J84" s="260"/>
      <c r="K84" s="260"/>
      <c r="L84" s="260"/>
      <c r="M84" s="260" t="s">
        <v>224</v>
      </c>
      <c r="N84" s="260"/>
      <c r="O84" s="260"/>
      <c r="P84" s="260"/>
      <c r="Q84" s="260"/>
      <c r="R84" s="260"/>
      <c r="S84" s="261" t="s">
        <v>316</v>
      </c>
      <c r="T84" s="261"/>
      <c r="U84" s="261" t="s">
        <v>317</v>
      </c>
      <c r="V84" s="261"/>
      <c r="W84" s="261" t="s">
        <v>318</v>
      </c>
      <c r="X84" s="261"/>
      <c r="Y84" s="52" t="s">
        <v>237</v>
      </c>
      <c r="Z84" s="52" t="s">
        <v>238</v>
      </c>
      <c r="AA84" s="52" t="s">
        <v>239</v>
      </c>
      <c r="AB84" s="52" t="s">
        <v>319</v>
      </c>
      <c r="AC84" s="52" t="s">
        <v>320</v>
      </c>
      <c r="AD84" s="52" t="s">
        <v>321</v>
      </c>
      <c r="AE84" s="52" t="s">
        <v>322</v>
      </c>
      <c r="AF84" s="52" t="s">
        <v>323</v>
      </c>
    </row>
    <row r="85" spans="1:32" ht="240.65" customHeight="1" x14ac:dyDescent="0.2">
      <c r="A85" s="256" t="s">
        <v>86</v>
      </c>
      <c r="B85" s="256"/>
      <c r="C85" s="260" t="s">
        <v>431</v>
      </c>
      <c r="D85" s="260"/>
      <c r="E85" s="260" t="s">
        <v>423</v>
      </c>
      <c r="F85" s="260"/>
      <c r="G85" s="260" t="s">
        <v>432</v>
      </c>
      <c r="H85" s="260"/>
      <c r="I85" s="260"/>
      <c r="J85" s="260"/>
      <c r="K85" s="260"/>
      <c r="L85" s="260"/>
      <c r="M85" s="260" t="s">
        <v>425</v>
      </c>
      <c r="N85" s="260"/>
      <c r="O85" s="260"/>
      <c r="P85" s="260"/>
      <c r="Q85" s="260"/>
      <c r="R85" s="260"/>
      <c r="S85" s="261" t="s">
        <v>433</v>
      </c>
      <c r="T85" s="261"/>
      <c r="U85" s="261" t="s">
        <v>434</v>
      </c>
      <c r="V85" s="261"/>
      <c r="W85" s="261" t="s">
        <v>435</v>
      </c>
      <c r="X85" s="261"/>
      <c r="Y85" s="96" t="s">
        <v>426</v>
      </c>
      <c r="Z85" s="97" t="s">
        <v>427</v>
      </c>
      <c r="AA85" s="31" t="s">
        <v>428</v>
      </c>
      <c r="AB85" s="52" t="s">
        <v>324</v>
      </c>
      <c r="AC85" s="52" t="s">
        <v>325</v>
      </c>
      <c r="AD85" s="52" t="s">
        <v>326</v>
      </c>
      <c r="AE85" s="52" t="s">
        <v>327</v>
      </c>
      <c r="AF85" s="52" t="s">
        <v>328</v>
      </c>
    </row>
    <row r="86" spans="1:32" ht="14.15" customHeight="1" x14ac:dyDescent="0.2">
      <c r="A86" s="256" t="s">
        <v>87</v>
      </c>
      <c r="B86" s="256"/>
      <c r="C86" s="260" t="s">
        <v>42</v>
      </c>
      <c r="D86" s="260"/>
      <c r="E86" s="260" t="s">
        <v>42</v>
      </c>
      <c r="F86" s="260"/>
      <c r="G86" s="260" t="s">
        <v>221</v>
      </c>
      <c r="H86" s="260"/>
      <c r="I86" s="260"/>
      <c r="J86" s="260"/>
      <c r="K86" s="260"/>
      <c r="L86" s="260"/>
      <c r="M86" s="260" t="s">
        <v>40</v>
      </c>
      <c r="N86" s="260"/>
      <c r="O86" s="260"/>
      <c r="P86" s="260"/>
      <c r="Q86" s="260"/>
      <c r="R86" s="260"/>
      <c r="S86" s="261" t="s">
        <v>113</v>
      </c>
      <c r="T86" s="261"/>
      <c r="U86" s="261" t="s">
        <v>113</v>
      </c>
      <c r="V86" s="261"/>
      <c r="W86" s="261" t="s">
        <v>113</v>
      </c>
      <c r="X86" s="261"/>
      <c r="Y86" s="52" t="s">
        <v>42</v>
      </c>
      <c r="Z86" s="52" t="s">
        <v>42</v>
      </c>
      <c r="AA86" s="52" t="s">
        <v>42</v>
      </c>
      <c r="AB86" s="52" t="s">
        <v>329</v>
      </c>
      <c r="AC86" s="52" t="s">
        <v>329</v>
      </c>
      <c r="AD86" s="52" t="s">
        <v>303</v>
      </c>
      <c r="AE86" s="52" t="s">
        <v>303</v>
      </c>
      <c r="AF86" s="52" t="s">
        <v>329</v>
      </c>
    </row>
    <row r="87" spans="1:32" ht="28.4" customHeight="1" x14ac:dyDescent="0.2">
      <c r="A87" s="256" t="s">
        <v>175</v>
      </c>
      <c r="B87" s="256"/>
      <c r="C87" s="93" t="s">
        <v>62</v>
      </c>
      <c r="D87" s="93" t="s">
        <v>61</v>
      </c>
      <c r="E87" s="93" t="s">
        <v>62</v>
      </c>
      <c r="F87" s="93" t="s">
        <v>61</v>
      </c>
      <c r="G87" s="260" t="s">
        <v>62</v>
      </c>
      <c r="H87" s="260"/>
      <c r="I87" s="260"/>
      <c r="J87" s="260" t="s">
        <v>61</v>
      </c>
      <c r="K87" s="260"/>
      <c r="L87" s="260"/>
      <c r="M87" s="260" t="s">
        <v>62</v>
      </c>
      <c r="N87" s="260"/>
      <c r="O87" s="260"/>
      <c r="P87" s="260" t="s">
        <v>61</v>
      </c>
      <c r="Q87" s="260"/>
      <c r="R87" s="260"/>
      <c r="S87" s="93" t="s">
        <v>62</v>
      </c>
      <c r="T87" s="93" t="s">
        <v>61</v>
      </c>
      <c r="U87" s="93" t="s">
        <v>62</v>
      </c>
      <c r="V87" s="93" t="s">
        <v>61</v>
      </c>
      <c r="W87" s="93" t="s">
        <v>62</v>
      </c>
      <c r="X87" s="93" t="s">
        <v>61</v>
      </c>
      <c r="Y87" s="52" t="s">
        <v>157</v>
      </c>
      <c r="Z87" s="52" t="s">
        <v>157</v>
      </c>
      <c r="AA87" s="52" t="s">
        <v>157</v>
      </c>
      <c r="AB87" s="52" t="s">
        <v>157</v>
      </c>
      <c r="AC87" s="52" t="s">
        <v>157</v>
      </c>
      <c r="AD87" s="52" t="s">
        <v>157</v>
      </c>
      <c r="AE87" s="52" t="s">
        <v>157</v>
      </c>
      <c r="AF87" s="52" t="s">
        <v>157</v>
      </c>
    </row>
    <row r="88" spans="1:32" x14ac:dyDescent="0.2">
      <c r="A88" s="256" t="s">
        <v>176</v>
      </c>
      <c r="B88" s="256"/>
      <c r="C88" s="52" t="s">
        <v>157</v>
      </c>
      <c r="D88" s="52" t="s">
        <v>157</v>
      </c>
      <c r="E88" s="52" t="s">
        <v>157</v>
      </c>
      <c r="F88" s="52" t="s">
        <v>157</v>
      </c>
      <c r="G88" s="94">
        <f>G80</f>
        <v>0</v>
      </c>
      <c r="H88" s="94">
        <f>H80</f>
        <v>0</v>
      </c>
      <c r="I88" s="94">
        <f>I80</f>
        <v>0</v>
      </c>
      <c r="J88" s="94">
        <f>G80</f>
        <v>0</v>
      </c>
      <c r="K88" s="94">
        <f>H80</f>
        <v>0</v>
      </c>
      <c r="L88" s="94">
        <f>I80</f>
        <v>0</v>
      </c>
      <c r="M88" s="94">
        <f>G80</f>
        <v>0</v>
      </c>
      <c r="N88" s="94">
        <f>H80</f>
        <v>0</v>
      </c>
      <c r="O88" s="94">
        <f>I80</f>
        <v>0</v>
      </c>
      <c r="P88" s="94">
        <f>G80</f>
        <v>0</v>
      </c>
      <c r="Q88" s="94">
        <f>H80</f>
        <v>0</v>
      </c>
      <c r="R88" s="94">
        <f>I80</f>
        <v>0</v>
      </c>
      <c r="S88" s="93" t="s">
        <v>157</v>
      </c>
      <c r="T88" s="93" t="s">
        <v>157</v>
      </c>
      <c r="U88" s="93" t="s">
        <v>157</v>
      </c>
      <c r="V88" s="93" t="s">
        <v>157</v>
      </c>
      <c r="W88" s="93" t="s">
        <v>157</v>
      </c>
      <c r="X88" s="93" t="s">
        <v>157</v>
      </c>
      <c r="Y88" s="52" t="s">
        <v>157</v>
      </c>
      <c r="Z88" s="52" t="s">
        <v>157</v>
      </c>
      <c r="AA88" s="52" t="s">
        <v>157</v>
      </c>
      <c r="AB88" s="52" t="s">
        <v>157</v>
      </c>
      <c r="AC88" s="52" t="s">
        <v>157</v>
      </c>
      <c r="AD88" s="52" t="s">
        <v>157</v>
      </c>
      <c r="AE88" s="52" t="s">
        <v>157</v>
      </c>
      <c r="AF88" s="52" t="s">
        <v>157</v>
      </c>
    </row>
    <row r="89" spans="1:32" x14ac:dyDescent="0.2">
      <c r="A89" s="265" t="s">
        <v>89</v>
      </c>
      <c r="B89" s="56">
        <f>'MRS(input_RL_Opt1)'!$B$7+1</f>
        <v>2019</v>
      </c>
      <c r="C89" s="76"/>
      <c r="D89" s="76"/>
      <c r="E89" s="76"/>
      <c r="F89" s="76"/>
      <c r="G89" s="76"/>
      <c r="H89" s="76"/>
      <c r="I89" s="76"/>
      <c r="J89" s="76"/>
      <c r="K89" s="76"/>
      <c r="L89" s="76"/>
      <c r="M89" s="76"/>
      <c r="N89" s="76"/>
      <c r="O89" s="76"/>
      <c r="P89" s="76"/>
      <c r="Q89" s="76"/>
      <c r="R89" s="76"/>
      <c r="S89" s="98">
        <f>C89*C$81</f>
        <v>0</v>
      </c>
      <c r="T89" s="98">
        <f t="shared" ref="T89:V100" si="13">D89*D$81</f>
        <v>0</v>
      </c>
      <c r="U89" s="98">
        <f t="shared" si="13"/>
        <v>0</v>
      </c>
      <c r="V89" s="98">
        <f t="shared" si="13"/>
        <v>0</v>
      </c>
      <c r="W89" s="98">
        <f>G89*M89*G$81*(J$81*P$81+M$81*S$81)+H89*N89*H$81*(K$81*Q$81+N$81*T$81)+I89*O89*I$81*(L$81*R$81+O$81*U$81)</f>
        <v>0</v>
      </c>
      <c r="X89" s="98">
        <f>J89*P89*G$81*(J$81*P$81+M$81*S$81)+K89*Q89*H$81*(K$81*Q$81+N$81*T$81)+L89*R89*I$81*(L$81*R$81+O$81*U$81)</f>
        <v>0</v>
      </c>
      <c r="Y89" s="77"/>
      <c r="Z89" s="77"/>
      <c r="AA89" s="77"/>
      <c r="AB89" s="99">
        <f>SUM(S89,U89,W89)*'MRS(calc_process_Option1)'!E$94*(44/28)*'MRS(calc_process_Option1)'!E$104+SUM(T89,V89,X89)*'MRS(calc_process_Option1)'!E$95*(44/28)*'MRS(calc_process_Option1)'!E$104</f>
        <v>0</v>
      </c>
      <c r="AC89" s="99">
        <f>((SUM(S89:T89)*'MRS(calc_process_Option1)'!E$96+SUM(U89:V89)*'MRS(calc_process_Option1)'!E$97)*'MRS(calc_process_Option1)'!E$98+SUM(S89:X89)*'MRS(calc_process_Option1)'!E$99*'MRS(calc_process_Option1)'!E$98)*44/28*'MRS(calc_process_Option1)'!E$104</f>
        <v>0</v>
      </c>
      <c r="AD89" s="99">
        <f>(Y89*'MRS(calc_process_Option1)'!E$101+'MRS(input_PJ_Opt1)'!Z89*'MRS(calc_process_Option1)'!E$102)*(44/12)</f>
        <v>0</v>
      </c>
      <c r="AE89" s="99">
        <f>AA89*'MRS(calc_process_Option1)'!E$103*(44/12)</f>
        <v>0</v>
      </c>
      <c r="AF89" s="99">
        <f>SUM(AB89:AE89)</f>
        <v>0</v>
      </c>
    </row>
    <row r="90" spans="1:32" x14ac:dyDescent="0.2">
      <c r="A90" s="265"/>
      <c r="B90" s="56">
        <f>B89+1</f>
        <v>2020</v>
      </c>
      <c r="C90" s="76"/>
      <c r="D90" s="76"/>
      <c r="E90" s="76"/>
      <c r="F90" s="76"/>
      <c r="G90" s="76"/>
      <c r="H90" s="76"/>
      <c r="I90" s="76"/>
      <c r="J90" s="76"/>
      <c r="K90" s="76"/>
      <c r="L90" s="76"/>
      <c r="M90" s="76"/>
      <c r="N90" s="76"/>
      <c r="O90" s="76"/>
      <c r="P90" s="76"/>
      <c r="Q90" s="76"/>
      <c r="R90" s="76"/>
      <c r="S90" s="98">
        <f>C90*C$81</f>
        <v>0</v>
      </c>
      <c r="T90" s="98">
        <f t="shared" si="13"/>
        <v>0</v>
      </c>
      <c r="U90" s="98">
        <f t="shared" si="13"/>
        <v>0</v>
      </c>
      <c r="V90" s="98">
        <f t="shared" si="13"/>
        <v>0</v>
      </c>
      <c r="W90" s="98">
        <f t="shared" ref="W90:W99" si="14">G90*M90*G$81*(J$81*P$81+M$81*S$81)+H90*N90*H$81*(K$81*Q$81+N$81*T$81)+I90*O90*I$81*(L$81*R$81+O$81*U$81)</f>
        <v>0</v>
      </c>
      <c r="X90" s="98">
        <f t="shared" ref="X90:X99" si="15">J90*P90*G$81*(J$81*P$81+M$81*S$81)+K90*Q90*H$81*(K$81*Q$81+N$81*T$81)+L90*R90*I$81*(L$81*R$81+O$81*U$81)</f>
        <v>0</v>
      </c>
      <c r="Y90" s="77"/>
      <c r="Z90" s="77"/>
      <c r="AA90" s="77"/>
      <c r="AB90" s="99">
        <f>SUM(S90,U90,W90)*'MRS(calc_process_Option1)'!E$94*(44/28)*'MRS(calc_process_Option1)'!E$104+SUM(T90,V90,X90)*'MRS(calc_process_Option1)'!E$95*(44/28)*'MRS(calc_process_Option1)'!E$104</f>
        <v>0</v>
      </c>
      <c r="AC90" s="99">
        <f>((SUM(S90:T90)*'MRS(calc_process_Option1)'!E$96+SUM(U90:V90)*'MRS(calc_process_Option1)'!E$97)*'MRS(calc_process_Option1)'!E$98+SUM(S90:X90)*'MRS(calc_process_Option1)'!E$99*'MRS(calc_process_Option1)'!E$98)*44/28*'MRS(calc_process_Option1)'!E$104</f>
        <v>0</v>
      </c>
      <c r="AD90" s="99">
        <f>(Y90*'MRS(calc_process_Option1)'!E$101+'MRS(input_PJ_Opt1)'!Z90*'MRS(calc_process_Option1)'!E$102)*(44/12)</f>
        <v>0</v>
      </c>
      <c r="AE90" s="99">
        <f>AA90*'MRS(calc_process_Option1)'!E$103*(44/12)</f>
        <v>0</v>
      </c>
      <c r="AF90" s="99">
        <f t="shared" ref="AF90:AF100" si="16">SUM(AB90:AE90)</f>
        <v>0</v>
      </c>
    </row>
    <row r="91" spans="1:32" x14ac:dyDescent="0.2">
      <c r="A91" s="265"/>
      <c r="B91" s="56">
        <f t="shared" ref="B91:B100" si="17">B90+1</f>
        <v>2021</v>
      </c>
      <c r="C91" s="76"/>
      <c r="D91" s="76"/>
      <c r="E91" s="76"/>
      <c r="F91" s="76"/>
      <c r="G91" s="76"/>
      <c r="H91" s="76"/>
      <c r="I91" s="76"/>
      <c r="J91" s="76"/>
      <c r="K91" s="76"/>
      <c r="L91" s="76"/>
      <c r="M91" s="76"/>
      <c r="N91" s="76"/>
      <c r="O91" s="76"/>
      <c r="P91" s="76"/>
      <c r="Q91" s="76"/>
      <c r="R91" s="76"/>
      <c r="S91" s="98">
        <f t="shared" ref="S91:S100" si="18">C91*C$81</f>
        <v>0</v>
      </c>
      <c r="T91" s="98">
        <f t="shared" si="13"/>
        <v>0</v>
      </c>
      <c r="U91" s="98">
        <f t="shared" si="13"/>
        <v>0</v>
      </c>
      <c r="V91" s="98">
        <f t="shared" si="13"/>
        <v>0</v>
      </c>
      <c r="W91" s="98">
        <f t="shared" si="14"/>
        <v>0</v>
      </c>
      <c r="X91" s="98">
        <f t="shared" si="15"/>
        <v>0</v>
      </c>
      <c r="Y91" s="77"/>
      <c r="Z91" s="77"/>
      <c r="AA91" s="77"/>
      <c r="AB91" s="99">
        <f>SUM(S91,U91,W91)*'MRS(calc_process_Option1)'!E$94*(44/28)*'MRS(calc_process_Option1)'!E$104+SUM(T91,V91,X91)*'MRS(calc_process_Option1)'!E$95*(44/28)*'MRS(calc_process_Option1)'!E$104</f>
        <v>0</v>
      </c>
      <c r="AC91" s="99">
        <f>((SUM(S91:T91)*'MRS(calc_process_Option1)'!E$96+SUM(U91:V91)*'MRS(calc_process_Option1)'!E$97)*'MRS(calc_process_Option1)'!E$98+SUM(S91:X91)*'MRS(calc_process_Option1)'!E$99*'MRS(calc_process_Option1)'!E$98)*44/28*'MRS(calc_process_Option1)'!E$104</f>
        <v>0</v>
      </c>
      <c r="AD91" s="99">
        <f>(Y91*'MRS(calc_process_Option1)'!E$101+'MRS(input_PJ_Opt1)'!Z91*'MRS(calc_process_Option1)'!E$102)*(44/12)</f>
        <v>0</v>
      </c>
      <c r="AE91" s="99">
        <f>AA91*'MRS(calc_process_Option1)'!E$103*(44/12)</f>
        <v>0</v>
      </c>
      <c r="AF91" s="99">
        <f t="shared" si="16"/>
        <v>0</v>
      </c>
    </row>
    <row r="92" spans="1:32" x14ac:dyDescent="0.2">
      <c r="A92" s="265"/>
      <c r="B92" s="56">
        <f t="shared" si="17"/>
        <v>2022</v>
      </c>
      <c r="C92" s="76"/>
      <c r="D92" s="76"/>
      <c r="E92" s="76"/>
      <c r="F92" s="76"/>
      <c r="G92" s="76"/>
      <c r="H92" s="76"/>
      <c r="I92" s="76"/>
      <c r="J92" s="76"/>
      <c r="K92" s="76"/>
      <c r="L92" s="76"/>
      <c r="M92" s="76"/>
      <c r="N92" s="76"/>
      <c r="O92" s="76"/>
      <c r="P92" s="76"/>
      <c r="Q92" s="76"/>
      <c r="R92" s="76"/>
      <c r="S92" s="98">
        <f t="shared" si="18"/>
        <v>0</v>
      </c>
      <c r="T92" s="98">
        <f t="shared" si="13"/>
        <v>0</v>
      </c>
      <c r="U92" s="98">
        <f t="shared" si="13"/>
        <v>0</v>
      </c>
      <c r="V92" s="98">
        <f t="shared" si="13"/>
        <v>0</v>
      </c>
      <c r="W92" s="98">
        <f t="shared" si="14"/>
        <v>0</v>
      </c>
      <c r="X92" s="98">
        <f t="shared" si="15"/>
        <v>0</v>
      </c>
      <c r="Y92" s="77"/>
      <c r="Z92" s="77"/>
      <c r="AA92" s="77"/>
      <c r="AB92" s="99">
        <f>SUM(S92,U92,W92)*'MRS(calc_process_Option1)'!E$94*(44/28)*'MRS(calc_process_Option1)'!E$104+SUM(T92,V92,X92)*'MRS(calc_process_Option1)'!E$95*(44/28)*'MRS(calc_process_Option1)'!E$104</f>
        <v>0</v>
      </c>
      <c r="AC92" s="99">
        <f>((SUM(S92:T92)*'MRS(calc_process_Option1)'!E$96+SUM(U92:V92)*'MRS(calc_process_Option1)'!E$97)*'MRS(calc_process_Option1)'!E$98+SUM(S92:X92)*'MRS(calc_process_Option1)'!E$99*'MRS(calc_process_Option1)'!E$98)*44/28*'MRS(calc_process_Option1)'!E$104</f>
        <v>0</v>
      </c>
      <c r="AD92" s="99">
        <f>(Y92*'MRS(calc_process_Option1)'!E$101+'MRS(input_PJ_Opt1)'!Z92*'MRS(calc_process_Option1)'!E$102)*(44/12)</f>
        <v>0</v>
      </c>
      <c r="AE92" s="99">
        <f>AA92*'MRS(calc_process_Option1)'!E$103*(44/12)</f>
        <v>0</v>
      </c>
      <c r="AF92" s="99">
        <f t="shared" si="16"/>
        <v>0</v>
      </c>
    </row>
    <row r="93" spans="1:32" x14ac:dyDescent="0.2">
      <c r="A93" s="265"/>
      <c r="B93" s="56">
        <f t="shared" si="17"/>
        <v>2023</v>
      </c>
      <c r="C93" s="76"/>
      <c r="D93" s="76"/>
      <c r="E93" s="76"/>
      <c r="F93" s="76"/>
      <c r="G93" s="76"/>
      <c r="H93" s="76"/>
      <c r="I93" s="76"/>
      <c r="J93" s="76"/>
      <c r="K93" s="76"/>
      <c r="L93" s="76"/>
      <c r="M93" s="76"/>
      <c r="N93" s="76"/>
      <c r="O93" s="76"/>
      <c r="P93" s="76"/>
      <c r="Q93" s="76"/>
      <c r="R93" s="76"/>
      <c r="S93" s="98">
        <f t="shared" si="18"/>
        <v>0</v>
      </c>
      <c r="T93" s="98">
        <f t="shared" si="13"/>
        <v>0</v>
      </c>
      <c r="U93" s="98">
        <f t="shared" si="13"/>
        <v>0</v>
      </c>
      <c r="V93" s="98">
        <f t="shared" si="13"/>
        <v>0</v>
      </c>
      <c r="W93" s="98">
        <f t="shared" si="14"/>
        <v>0</v>
      </c>
      <c r="X93" s="98">
        <f t="shared" si="15"/>
        <v>0</v>
      </c>
      <c r="Y93" s="77"/>
      <c r="Z93" s="77"/>
      <c r="AA93" s="77"/>
      <c r="AB93" s="99">
        <f>SUM(S93,U93,W93)*'MRS(calc_process_Option1)'!E$94*(44/28)*'MRS(calc_process_Option1)'!E$104+SUM(T93,V93,X93)*'MRS(calc_process_Option1)'!E$95*(44/28)*'MRS(calc_process_Option1)'!E$104</f>
        <v>0</v>
      </c>
      <c r="AC93" s="99">
        <f>((SUM(S93:T93)*'MRS(calc_process_Option1)'!E$96+SUM(U93:V93)*'MRS(calc_process_Option1)'!E$97)*'MRS(calc_process_Option1)'!E$98+SUM(S93:X93)*'MRS(calc_process_Option1)'!E$99*'MRS(calc_process_Option1)'!E$98)*44/28*'MRS(calc_process_Option1)'!E$104</f>
        <v>0</v>
      </c>
      <c r="AD93" s="99">
        <f>(Y93*'MRS(calc_process_Option1)'!E$101+'MRS(input_PJ_Opt1)'!Z93*'MRS(calc_process_Option1)'!E$102)*(44/12)</f>
        <v>0</v>
      </c>
      <c r="AE93" s="99">
        <f>AA93*'MRS(calc_process_Option1)'!E$103*(44/12)</f>
        <v>0</v>
      </c>
      <c r="AF93" s="99">
        <f t="shared" si="16"/>
        <v>0</v>
      </c>
    </row>
    <row r="94" spans="1:32" x14ac:dyDescent="0.2">
      <c r="A94" s="265"/>
      <c r="B94" s="56">
        <f t="shared" si="17"/>
        <v>2024</v>
      </c>
      <c r="C94" s="76"/>
      <c r="D94" s="76"/>
      <c r="E94" s="76"/>
      <c r="F94" s="76"/>
      <c r="G94" s="76"/>
      <c r="H94" s="76"/>
      <c r="I94" s="76"/>
      <c r="J94" s="76"/>
      <c r="K94" s="76"/>
      <c r="L94" s="76"/>
      <c r="M94" s="76"/>
      <c r="N94" s="76"/>
      <c r="O94" s="76"/>
      <c r="P94" s="76"/>
      <c r="Q94" s="76"/>
      <c r="R94" s="76"/>
      <c r="S94" s="98">
        <f t="shared" si="18"/>
        <v>0</v>
      </c>
      <c r="T94" s="98">
        <f t="shared" si="13"/>
        <v>0</v>
      </c>
      <c r="U94" s="98">
        <f t="shared" si="13"/>
        <v>0</v>
      </c>
      <c r="V94" s="98">
        <f t="shared" si="13"/>
        <v>0</v>
      </c>
      <c r="W94" s="98">
        <f t="shared" si="14"/>
        <v>0</v>
      </c>
      <c r="X94" s="98">
        <f t="shared" si="15"/>
        <v>0</v>
      </c>
      <c r="Y94" s="77"/>
      <c r="Z94" s="77"/>
      <c r="AA94" s="77"/>
      <c r="AB94" s="99">
        <f>SUM(S94,U94,W94)*'MRS(calc_process_Option1)'!E$94*(44/28)*'MRS(calc_process_Option1)'!E$104+SUM(T94,V94,X94)*'MRS(calc_process_Option1)'!E$95*(44/28)*'MRS(calc_process_Option1)'!E$104</f>
        <v>0</v>
      </c>
      <c r="AC94" s="99">
        <f>((SUM(S94:T94)*'MRS(calc_process_Option1)'!E$96+SUM(U94:V94)*'MRS(calc_process_Option1)'!E$97)*'MRS(calc_process_Option1)'!E$98+SUM(S94:X94)*'MRS(calc_process_Option1)'!E$99*'MRS(calc_process_Option1)'!E$98)*44/28*'MRS(calc_process_Option1)'!E$104</f>
        <v>0</v>
      </c>
      <c r="AD94" s="99">
        <f>(Y94*'MRS(calc_process_Option1)'!E$101+'MRS(input_PJ_Opt1)'!Z94*'MRS(calc_process_Option1)'!E$102)*(44/12)</f>
        <v>0</v>
      </c>
      <c r="AE94" s="99">
        <f>AA94*'MRS(calc_process_Option1)'!E$103*(44/12)</f>
        <v>0</v>
      </c>
      <c r="AF94" s="99">
        <f t="shared" si="16"/>
        <v>0</v>
      </c>
    </row>
    <row r="95" spans="1:32" x14ac:dyDescent="0.2">
      <c r="A95" s="265"/>
      <c r="B95" s="56">
        <f t="shared" si="17"/>
        <v>2025</v>
      </c>
      <c r="C95" s="76"/>
      <c r="D95" s="76"/>
      <c r="E95" s="76"/>
      <c r="F95" s="76"/>
      <c r="G95" s="76"/>
      <c r="H95" s="76"/>
      <c r="I95" s="76"/>
      <c r="J95" s="76"/>
      <c r="K95" s="76"/>
      <c r="L95" s="76"/>
      <c r="M95" s="76"/>
      <c r="N95" s="76"/>
      <c r="O95" s="76"/>
      <c r="P95" s="76"/>
      <c r="Q95" s="76"/>
      <c r="R95" s="76"/>
      <c r="S95" s="98">
        <f t="shared" si="18"/>
        <v>0</v>
      </c>
      <c r="T95" s="98">
        <f t="shared" si="13"/>
        <v>0</v>
      </c>
      <c r="U95" s="98">
        <f t="shared" si="13"/>
        <v>0</v>
      </c>
      <c r="V95" s="98">
        <f t="shared" si="13"/>
        <v>0</v>
      </c>
      <c r="W95" s="98">
        <f t="shared" si="14"/>
        <v>0</v>
      </c>
      <c r="X95" s="98">
        <f t="shared" si="15"/>
        <v>0</v>
      </c>
      <c r="Y95" s="77"/>
      <c r="Z95" s="77"/>
      <c r="AA95" s="77"/>
      <c r="AB95" s="99">
        <f>SUM(S95,U95,W95)*'MRS(calc_process_Option1)'!E$94*(44/28)*'MRS(calc_process_Option1)'!E$104+SUM(T95,V95,X95)*'MRS(calc_process_Option1)'!E$95*(44/28)*'MRS(calc_process_Option1)'!E$104</f>
        <v>0</v>
      </c>
      <c r="AC95" s="99">
        <f>((SUM(S95:T95)*'MRS(calc_process_Option1)'!E$96+SUM(U95:V95)*'MRS(calc_process_Option1)'!E$97)*'MRS(calc_process_Option1)'!E$98+SUM(S95:X95)*'MRS(calc_process_Option1)'!E$99*'MRS(calc_process_Option1)'!E$98)*44/28*'MRS(calc_process_Option1)'!E$104</f>
        <v>0</v>
      </c>
      <c r="AD95" s="99">
        <f>(Y95*'MRS(calc_process_Option1)'!E$101+'MRS(input_PJ_Opt1)'!Z95*'MRS(calc_process_Option1)'!E$102)*(44/12)</f>
        <v>0</v>
      </c>
      <c r="AE95" s="99">
        <f>AA95*'MRS(calc_process_Option1)'!E$103*(44/12)</f>
        <v>0</v>
      </c>
      <c r="AF95" s="99">
        <f t="shared" si="16"/>
        <v>0</v>
      </c>
    </row>
    <row r="96" spans="1:32" x14ac:dyDescent="0.2">
      <c r="A96" s="265"/>
      <c r="B96" s="56">
        <f t="shared" si="17"/>
        <v>2026</v>
      </c>
      <c r="C96" s="76"/>
      <c r="D96" s="76"/>
      <c r="E96" s="76"/>
      <c r="F96" s="76"/>
      <c r="G96" s="76"/>
      <c r="H96" s="76"/>
      <c r="I96" s="76"/>
      <c r="J96" s="76"/>
      <c r="K96" s="76"/>
      <c r="L96" s="76"/>
      <c r="M96" s="76"/>
      <c r="N96" s="76"/>
      <c r="O96" s="76"/>
      <c r="P96" s="76"/>
      <c r="Q96" s="76"/>
      <c r="R96" s="76"/>
      <c r="S96" s="98">
        <f t="shared" si="18"/>
        <v>0</v>
      </c>
      <c r="T96" s="98">
        <f t="shared" si="13"/>
        <v>0</v>
      </c>
      <c r="U96" s="98">
        <f t="shared" si="13"/>
        <v>0</v>
      </c>
      <c r="V96" s="98">
        <f t="shared" si="13"/>
        <v>0</v>
      </c>
      <c r="W96" s="98">
        <f t="shared" si="14"/>
        <v>0</v>
      </c>
      <c r="X96" s="98">
        <f t="shared" si="15"/>
        <v>0</v>
      </c>
      <c r="Y96" s="77"/>
      <c r="Z96" s="77"/>
      <c r="AA96" s="77"/>
      <c r="AB96" s="99">
        <f>SUM(S96,U96,W96)*'MRS(calc_process_Option1)'!E$94*(44/28)*'MRS(calc_process_Option1)'!E$104+SUM(T96,V96,X96)*'MRS(calc_process_Option1)'!E$95*(44/28)*'MRS(calc_process_Option1)'!E$104</f>
        <v>0</v>
      </c>
      <c r="AC96" s="99">
        <f>((SUM(S96:T96)*'MRS(calc_process_Option1)'!E$96+SUM(U96:V96)*'MRS(calc_process_Option1)'!E$97)*'MRS(calc_process_Option1)'!E$98+SUM(S96:X96)*'MRS(calc_process_Option1)'!E$99*'MRS(calc_process_Option1)'!E$98)*44/28*'MRS(calc_process_Option1)'!E$104</f>
        <v>0</v>
      </c>
      <c r="AD96" s="99">
        <f>(Y96*'MRS(calc_process_Option1)'!E$101+'MRS(input_PJ_Opt1)'!Z96*'MRS(calc_process_Option1)'!E$102)*(44/12)</f>
        <v>0</v>
      </c>
      <c r="AE96" s="99">
        <f>AA96*'MRS(calc_process_Option1)'!E$103*(44/12)</f>
        <v>0</v>
      </c>
      <c r="AF96" s="99">
        <f t="shared" si="16"/>
        <v>0</v>
      </c>
    </row>
    <row r="97" spans="1:52" x14ac:dyDescent="0.2">
      <c r="A97" s="265"/>
      <c r="B97" s="56">
        <f t="shared" si="17"/>
        <v>2027</v>
      </c>
      <c r="C97" s="76"/>
      <c r="D97" s="76"/>
      <c r="E97" s="76"/>
      <c r="F97" s="76"/>
      <c r="G97" s="76"/>
      <c r="H97" s="76"/>
      <c r="I97" s="76"/>
      <c r="J97" s="76"/>
      <c r="K97" s="76"/>
      <c r="L97" s="76"/>
      <c r="M97" s="76"/>
      <c r="N97" s="76"/>
      <c r="O97" s="76"/>
      <c r="P97" s="76"/>
      <c r="Q97" s="76"/>
      <c r="R97" s="76"/>
      <c r="S97" s="98">
        <f t="shared" si="18"/>
        <v>0</v>
      </c>
      <c r="T97" s="98">
        <f t="shared" si="13"/>
        <v>0</v>
      </c>
      <c r="U97" s="98">
        <f t="shared" si="13"/>
        <v>0</v>
      </c>
      <c r="V97" s="98">
        <f t="shared" si="13"/>
        <v>0</v>
      </c>
      <c r="W97" s="98">
        <f t="shared" si="14"/>
        <v>0</v>
      </c>
      <c r="X97" s="98">
        <f t="shared" si="15"/>
        <v>0</v>
      </c>
      <c r="Y97" s="77"/>
      <c r="Z97" s="77"/>
      <c r="AA97" s="77"/>
      <c r="AB97" s="99">
        <f>SUM(S97,U97,W97)*'MRS(calc_process_Option1)'!E$94*(44/28)*'MRS(calc_process_Option1)'!E$104+SUM(T97,V97,X97)*'MRS(calc_process_Option1)'!E$95*(44/28)*'MRS(calc_process_Option1)'!E$104</f>
        <v>0</v>
      </c>
      <c r="AC97" s="99">
        <f>((SUM(S97:T97)*'MRS(calc_process_Option1)'!E$96+SUM(U97:V97)*'MRS(calc_process_Option1)'!E$97)*'MRS(calc_process_Option1)'!E$98+SUM(S97:X97)*'MRS(calc_process_Option1)'!E$99*'MRS(calc_process_Option1)'!E$98)*44/28*'MRS(calc_process_Option1)'!E$104</f>
        <v>0</v>
      </c>
      <c r="AD97" s="99">
        <f>(Y97*'MRS(calc_process_Option1)'!E$101+'MRS(input_PJ_Opt1)'!Z97*'MRS(calc_process_Option1)'!E$102)*(44/12)</f>
        <v>0</v>
      </c>
      <c r="AE97" s="99">
        <f>AA97*'MRS(calc_process_Option1)'!E$103*(44/12)</f>
        <v>0</v>
      </c>
      <c r="AF97" s="99">
        <f t="shared" si="16"/>
        <v>0</v>
      </c>
    </row>
    <row r="98" spans="1:52" x14ac:dyDescent="0.2">
      <c r="A98" s="265"/>
      <c r="B98" s="56">
        <f t="shared" si="17"/>
        <v>2028</v>
      </c>
      <c r="C98" s="76"/>
      <c r="D98" s="76"/>
      <c r="E98" s="76"/>
      <c r="F98" s="76"/>
      <c r="G98" s="76"/>
      <c r="H98" s="76"/>
      <c r="I98" s="76"/>
      <c r="J98" s="76"/>
      <c r="K98" s="76"/>
      <c r="L98" s="76"/>
      <c r="M98" s="76"/>
      <c r="N98" s="76"/>
      <c r="O98" s="76"/>
      <c r="P98" s="76"/>
      <c r="Q98" s="76"/>
      <c r="R98" s="76"/>
      <c r="S98" s="98">
        <f t="shared" si="18"/>
        <v>0</v>
      </c>
      <c r="T98" s="98">
        <f t="shared" si="13"/>
        <v>0</v>
      </c>
      <c r="U98" s="98">
        <f t="shared" si="13"/>
        <v>0</v>
      </c>
      <c r="V98" s="98">
        <f t="shared" si="13"/>
        <v>0</v>
      </c>
      <c r="W98" s="98">
        <f t="shared" si="14"/>
        <v>0</v>
      </c>
      <c r="X98" s="98">
        <f t="shared" si="15"/>
        <v>0</v>
      </c>
      <c r="Y98" s="77"/>
      <c r="Z98" s="77"/>
      <c r="AA98" s="77"/>
      <c r="AB98" s="99">
        <f>SUM(S98,U98,W98)*'MRS(calc_process_Option1)'!E$94*(44/28)*'MRS(calc_process_Option1)'!E$104+SUM(T98,V98,X98)*'MRS(calc_process_Option1)'!E$95*(44/28)*'MRS(calc_process_Option1)'!E$104</f>
        <v>0</v>
      </c>
      <c r="AC98" s="99">
        <f>((SUM(S98:T98)*'MRS(calc_process_Option1)'!E$96+SUM(U98:V98)*'MRS(calc_process_Option1)'!E$97)*'MRS(calc_process_Option1)'!E$98+SUM(S98:X98)*'MRS(calc_process_Option1)'!E$99*'MRS(calc_process_Option1)'!E$98)*44/28*'MRS(calc_process_Option1)'!E$104</f>
        <v>0</v>
      </c>
      <c r="AD98" s="99">
        <f>(Y98*'MRS(calc_process_Option1)'!E$101+'MRS(input_PJ_Opt1)'!Z98*'MRS(calc_process_Option1)'!E$102)*(44/12)</f>
        <v>0</v>
      </c>
      <c r="AE98" s="99">
        <f>AA98*'MRS(calc_process_Option1)'!E$103*(44/12)</f>
        <v>0</v>
      </c>
      <c r="AF98" s="99">
        <f t="shared" si="16"/>
        <v>0</v>
      </c>
    </row>
    <row r="99" spans="1:52" x14ac:dyDescent="0.2">
      <c r="A99" s="265"/>
      <c r="B99" s="56">
        <f t="shared" si="17"/>
        <v>2029</v>
      </c>
      <c r="C99" s="76"/>
      <c r="D99" s="76"/>
      <c r="E99" s="76"/>
      <c r="F99" s="76"/>
      <c r="G99" s="76"/>
      <c r="H99" s="76"/>
      <c r="I99" s="76"/>
      <c r="J99" s="76"/>
      <c r="K99" s="76"/>
      <c r="L99" s="76"/>
      <c r="M99" s="76"/>
      <c r="N99" s="76"/>
      <c r="O99" s="76"/>
      <c r="P99" s="76"/>
      <c r="Q99" s="76"/>
      <c r="R99" s="76"/>
      <c r="S99" s="98">
        <f t="shared" si="18"/>
        <v>0</v>
      </c>
      <c r="T99" s="98">
        <f t="shared" si="13"/>
        <v>0</v>
      </c>
      <c r="U99" s="98">
        <f t="shared" si="13"/>
        <v>0</v>
      </c>
      <c r="V99" s="98">
        <f t="shared" si="13"/>
        <v>0</v>
      </c>
      <c r="W99" s="98">
        <f t="shared" si="14"/>
        <v>0</v>
      </c>
      <c r="X99" s="98">
        <f t="shared" si="15"/>
        <v>0</v>
      </c>
      <c r="Y99" s="77"/>
      <c r="Z99" s="77"/>
      <c r="AA99" s="77"/>
      <c r="AB99" s="99">
        <f>SUM(S99,U99,W99)*'MRS(calc_process_Option1)'!E$94*(44/28)*'MRS(calc_process_Option1)'!E$104+SUM(T99,V99,X99)*'MRS(calc_process_Option1)'!E$95*(44/28)*'MRS(calc_process_Option1)'!E$104</f>
        <v>0</v>
      </c>
      <c r="AC99" s="99">
        <f>((SUM(S99:T99)*'MRS(calc_process_Option1)'!E$96+SUM(U99:V99)*'MRS(calc_process_Option1)'!E$97)*'MRS(calc_process_Option1)'!E$98+SUM(S99:X99)*'MRS(calc_process_Option1)'!E$99*'MRS(calc_process_Option1)'!E$98)*44/28*'MRS(calc_process_Option1)'!E$104</f>
        <v>0</v>
      </c>
      <c r="AD99" s="99">
        <f>(Y99*'MRS(calc_process_Option1)'!E$101+'MRS(input_PJ_Opt1)'!Z99*'MRS(calc_process_Option1)'!E$102)*(44/12)</f>
        <v>0</v>
      </c>
      <c r="AE99" s="99">
        <f>AA99*'MRS(calc_process_Option1)'!E$103*(44/12)</f>
        <v>0</v>
      </c>
      <c r="AF99" s="99">
        <f t="shared" si="16"/>
        <v>0</v>
      </c>
    </row>
    <row r="100" spans="1:52" x14ac:dyDescent="0.2">
      <c r="A100" s="265"/>
      <c r="B100" s="56">
        <f t="shared" si="17"/>
        <v>2030</v>
      </c>
      <c r="C100" s="76"/>
      <c r="D100" s="76"/>
      <c r="E100" s="76"/>
      <c r="F100" s="76"/>
      <c r="G100" s="76"/>
      <c r="H100" s="76"/>
      <c r="I100" s="76"/>
      <c r="J100" s="76"/>
      <c r="K100" s="76"/>
      <c r="L100" s="76"/>
      <c r="M100" s="76"/>
      <c r="N100" s="76"/>
      <c r="O100" s="76"/>
      <c r="P100" s="76"/>
      <c r="Q100" s="76"/>
      <c r="R100" s="76"/>
      <c r="S100" s="98">
        <f t="shared" si="18"/>
        <v>0</v>
      </c>
      <c r="T100" s="98">
        <f t="shared" si="13"/>
        <v>0</v>
      </c>
      <c r="U100" s="98">
        <f t="shared" si="13"/>
        <v>0</v>
      </c>
      <c r="V100" s="98">
        <f t="shared" si="13"/>
        <v>0</v>
      </c>
      <c r="W100" s="98">
        <f>G100*M100*G$81*(J$81*P$81+M$81*S$81)+H100*N100*H$81*(K$81*Q$81+N$81*T$81)+I100*O100*I$81*(L$81*R$81+O$81*U$81)</f>
        <v>0</v>
      </c>
      <c r="X100" s="98">
        <f>J100*P100*G$81*(J$81*P$81+M$81*S$81)+K100*Q100*H$81*(K$81*Q$81+N$81*T$81)+L100*R100*I$81*(L$81*R$81+O$81*U$81)</f>
        <v>0</v>
      </c>
      <c r="Y100" s="77"/>
      <c r="Z100" s="77"/>
      <c r="AA100" s="77"/>
      <c r="AB100" s="99">
        <f>SUM(S100,U100,W100)*'MRS(calc_process_Option1)'!E$94*(44/28)*'MRS(calc_process_Option1)'!E$104+SUM(T100,V100,X100)*'MRS(calc_process_Option1)'!E$95*(44/28)*'MRS(calc_process_Option1)'!E$104</f>
        <v>0</v>
      </c>
      <c r="AC100" s="99">
        <f>((SUM(S100:T100)*'MRS(calc_process_Option1)'!E$96+SUM(U100:V100)*'MRS(calc_process_Option1)'!E$97)*'MRS(calc_process_Option1)'!E$98+SUM(S100:X100)*'MRS(calc_process_Option1)'!E$99*'MRS(calc_process_Option1)'!E$98)*44/28*'MRS(calc_process_Option1)'!E$104</f>
        <v>0</v>
      </c>
      <c r="AD100" s="99">
        <f>(Y100*'MRS(calc_process_Option1)'!E$101+'MRS(input_PJ_Opt1)'!Z100*'MRS(calc_process_Option1)'!E$102)*(44/12)</f>
        <v>0</v>
      </c>
      <c r="AE100" s="99">
        <f>AA100*'MRS(calc_process_Option1)'!E$103*(44/12)</f>
        <v>0</v>
      </c>
      <c r="AF100" s="99">
        <f t="shared" si="16"/>
        <v>0</v>
      </c>
    </row>
    <row r="101" spans="1:52" x14ac:dyDescent="0.2">
      <c r="A101" s="61"/>
      <c r="B101" s="62" t="s">
        <v>57</v>
      </c>
      <c r="C101" s="81" t="s">
        <v>88</v>
      </c>
      <c r="D101" s="81" t="s">
        <v>88</v>
      </c>
      <c r="E101" s="81" t="s">
        <v>88</v>
      </c>
      <c r="F101" s="81" t="s">
        <v>88</v>
      </c>
      <c r="G101" s="81" t="s">
        <v>88</v>
      </c>
      <c r="H101" s="81" t="s">
        <v>88</v>
      </c>
      <c r="I101" s="81" t="s">
        <v>88</v>
      </c>
      <c r="J101" s="81" t="s">
        <v>88</v>
      </c>
      <c r="K101" s="81" t="s">
        <v>88</v>
      </c>
      <c r="L101" s="81" t="s">
        <v>88</v>
      </c>
      <c r="M101" s="81" t="s">
        <v>88</v>
      </c>
      <c r="N101" s="81" t="s">
        <v>88</v>
      </c>
      <c r="O101" s="81" t="s">
        <v>88</v>
      </c>
      <c r="P101" s="81" t="s">
        <v>88</v>
      </c>
      <c r="Q101" s="81" t="s">
        <v>88</v>
      </c>
      <c r="R101" s="81" t="s">
        <v>88</v>
      </c>
      <c r="S101" s="81" t="s">
        <v>88</v>
      </c>
      <c r="T101" s="81" t="s">
        <v>88</v>
      </c>
      <c r="U101" s="81" t="s">
        <v>88</v>
      </c>
      <c r="V101" s="81" t="s">
        <v>88</v>
      </c>
      <c r="W101" s="81" t="s">
        <v>88</v>
      </c>
      <c r="X101" s="81" t="s">
        <v>88</v>
      </c>
      <c r="Y101" s="81" t="s">
        <v>88</v>
      </c>
      <c r="Z101" s="81" t="s">
        <v>88</v>
      </c>
      <c r="AA101" s="81" t="s">
        <v>88</v>
      </c>
      <c r="AB101" s="88">
        <f>SUM(AB89:AB100)</f>
        <v>0</v>
      </c>
      <c r="AC101" s="88">
        <f>SUM(AC89:AC100)</f>
        <v>0</v>
      </c>
      <c r="AD101" s="88">
        <f>SUM(AD89:AD100)</f>
        <v>0</v>
      </c>
      <c r="AE101" s="88">
        <f>SUM(AE89:AE100)</f>
        <v>0</v>
      </c>
      <c r="AF101" s="88">
        <f>SUM(AF89:AF100)</f>
        <v>0</v>
      </c>
    </row>
    <row r="104" spans="1:52" x14ac:dyDescent="0.2">
      <c r="A104" s="79" t="s">
        <v>107</v>
      </c>
    </row>
    <row r="105" spans="1:52" ht="16" x14ac:dyDescent="0.2">
      <c r="A105" s="256" t="s">
        <v>85</v>
      </c>
      <c r="B105" s="256"/>
      <c r="C105" s="260" t="s">
        <v>304</v>
      </c>
      <c r="D105" s="260"/>
      <c r="E105" s="260"/>
      <c r="F105" s="260"/>
      <c r="G105" s="260"/>
      <c r="H105" s="260"/>
      <c r="I105" s="260"/>
      <c r="J105" s="260"/>
      <c r="K105" s="260"/>
      <c r="L105" s="260"/>
      <c r="M105" s="260"/>
      <c r="N105" s="260"/>
      <c r="O105" s="261" t="s">
        <v>305</v>
      </c>
      <c r="P105" s="261"/>
      <c r="Q105" s="261"/>
      <c r="R105" s="261"/>
      <c r="S105" s="261"/>
      <c r="T105" s="261"/>
      <c r="U105" s="261"/>
      <c r="V105" s="261"/>
      <c r="W105" s="261"/>
      <c r="X105" s="261"/>
      <c r="Y105" s="261"/>
      <c r="Z105" s="260" t="s">
        <v>291</v>
      </c>
      <c r="AA105" s="260"/>
      <c r="AB105" s="260"/>
      <c r="AC105" s="260"/>
      <c r="AD105" s="260"/>
      <c r="AE105" s="260"/>
      <c r="AF105" s="260"/>
      <c r="AG105" s="260"/>
      <c r="AH105" s="260"/>
      <c r="AI105" s="260"/>
      <c r="AJ105" s="260"/>
      <c r="AK105" s="260"/>
      <c r="AL105" s="261" t="s">
        <v>306</v>
      </c>
      <c r="AM105" s="261"/>
      <c r="AN105" s="261"/>
      <c r="AO105" s="261"/>
      <c r="AP105" s="261"/>
      <c r="AQ105" s="261"/>
      <c r="AR105" s="261"/>
      <c r="AS105" s="261"/>
      <c r="AT105" s="261"/>
      <c r="AU105" s="261"/>
      <c r="AV105" s="261"/>
      <c r="AW105" s="261"/>
      <c r="AX105" s="52" t="s">
        <v>310</v>
      </c>
      <c r="AY105" s="52" t="s">
        <v>311</v>
      </c>
      <c r="AZ105" s="52" t="s">
        <v>312</v>
      </c>
    </row>
    <row r="106" spans="1:52" ht="42.5" x14ac:dyDescent="0.2">
      <c r="A106" s="256" t="s">
        <v>86</v>
      </c>
      <c r="B106" s="256"/>
      <c r="C106" s="260" t="s">
        <v>307</v>
      </c>
      <c r="D106" s="260"/>
      <c r="E106" s="260"/>
      <c r="F106" s="260"/>
      <c r="G106" s="260"/>
      <c r="H106" s="260"/>
      <c r="I106" s="260"/>
      <c r="J106" s="260"/>
      <c r="K106" s="260"/>
      <c r="L106" s="260"/>
      <c r="M106" s="260"/>
      <c r="N106" s="260"/>
      <c r="O106" s="261" t="s">
        <v>308</v>
      </c>
      <c r="P106" s="261"/>
      <c r="Q106" s="261"/>
      <c r="R106" s="261"/>
      <c r="S106" s="261"/>
      <c r="T106" s="261"/>
      <c r="U106" s="261"/>
      <c r="V106" s="261"/>
      <c r="W106" s="261"/>
      <c r="X106" s="261"/>
      <c r="Y106" s="261"/>
      <c r="Z106" s="260" t="s">
        <v>309</v>
      </c>
      <c r="AA106" s="260"/>
      <c r="AB106" s="260"/>
      <c r="AC106" s="260"/>
      <c r="AD106" s="260"/>
      <c r="AE106" s="260"/>
      <c r="AF106" s="260"/>
      <c r="AG106" s="260"/>
      <c r="AH106" s="260"/>
      <c r="AI106" s="260"/>
      <c r="AJ106" s="260"/>
      <c r="AK106" s="260"/>
      <c r="AL106" s="261" t="s">
        <v>178</v>
      </c>
      <c r="AM106" s="261"/>
      <c r="AN106" s="261"/>
      <c r="AO106" s="261"/>
      <c r="AP106" s="261"/>
      <c r="AQ106" s="261"/>
      <c r="AR106" s="261"/>
      <c r="AS106" s="261"/>
      <c r="AT106" s="261"/>
      <c r="AU106" s="261"/>
      <c r="AV106" s="261"/>
      <c r="AW106" s="261"/>
      <c r="AX106" s="54" t="s">
        <v>313</v>
      </c>
      <c r="AY106" s="54" t="s">
        <v>314</v>
      </c>
      <c r="AZ106" s="54" t="s">
        <v>315</v>
      </c>
    </row>
    <row r="107" spans="1:52" ht="16" x14ac:dyDescent="0.2">
      <c r="A107" s="256" t="s">
        <v>87</v>
      </c>
      <c r="B107" s="256"/>
      <c r="C107" s="260" t="s">
        <v>40</v>
      </c>
      <c r="D107" s="260"/>
      <c r="E107" s="260"/>
      <c r="F107" s="260"/>
      <c r="G107" s="260"/>
      <c r="H107" s="260"/>
      <c r="I107" s="260"/>
      <c r="J107" s="260"/>
      <c r="K107" s="260"/>
      <c r="L107" s="260"/>
      <c r="M107" s="260"/>
      <c r="N107" s="260"/>
      <c r="O107" s="261" t="s">
        <v>36</v>
      </c>
      <c r="P107" s="261"/>
      <c r="Q107" s="261"/>
      <c r="R107" s="261"/>
      <c r="S107" s="261"/>
      <c r="T107" s="261"/>
      <c r="U107" s="261"/>
      <c r="V107" s="261"/>
      <c r="W107" s="261"/>
      <c r="X107" s="261"/>
      <c r="Y107" s="261"/>
      <c r="Z107" s="260" t="s">
        <v>40</v>
      </c>
      <c r="AA107" s="260"/>
      <c r="AB107" s="260"/>
      <c r="AC107" s="260"/>
      <c r="AD107" s="260"/>
      <c r="AE107" s="260"/>
      <c r="AF107" s="260"/>
      <c r="AG107" s="260"/>
      <c r="AH107" s="260"/>
      <c r="AI107" s="260"/>
      <c r="AJ107" s="260"/>
      <c r="AK107" s="260"/>
      <c r="AL107" s="261" t="s">
        <v>36</v>
      </c>
      <c r="AM107" s="261"/>
      <c r="AN107" s="261"/>
      <c r="AO107" s="261"/>
      <c r="AP107" s="261"/>
      <c r="AQ107" s="261"/>
      <c r="AR107" s="261"/>
      <c r="AS107" s="261"/>
      <c r="AT107" s="261"/>
      <c r="AU107" s="261"/>
      <c r="AV107" s="261"/>
      <c r="AW107" s="261"/>
      <c r="AX107" s="52" t="s">
        <v>303</v>
      </c>
      <c r="AY107" s="52" t="s">
        <v>303</v>
      </c>
      <c r="AZ107" s="52" t="s">
        <v>303</v>
      </c>
    </row>
    <row r="108" spans="1:52" ht="42" x14ac:dyDescent="0.2">
      <c r="A108" s="256" t="s">
        <v>170</v>
      </c>
      <c r="B108" s="256"/>
      <c r="C108" s="53" t="s">
        <v>46</v>
      </c>
      <c r="D108" s="53" t="s">
        <v>47</v>
      </c>
      <c r="E108" s="53" t="s">
        <v>48</v>
      </c>
      <c r="F108" s="53" t="s">
        <v>49</v>
      </c>
      <c r="G108" s="53" t="s">
        <v>50</v>
      </c>
      <c r="H108" s="53" t="s">
        <v>51</v>
      </c>
      <c r="I108" s="53" t="s">
        <v>52</v>
      </c>
      <c r="J108" s="53" t="s">
        <v>53</v>
      </c>
      <c r="K108" s="53" t="s">
        <v>54</v>
      </c>
      <c r="L108" s="53" t="s">
        <v>55</v>
      </c>
      <c r="M108" s="53" t="s">
        <v>56</v>
      </c>
      <c r="N108" s="53" t="s">
        <v>39</v>
      </c>
      <c r="O108" s="80" t="str">
        <f>C108</f>
        <v>Evergreen forest</v>
      </c>
      <c r="P108" s="80" t="str">
        <f t="shared" ref="P108:Y108" si="19">D108</f>
        <v>Semi-evergreen forest</v>
      </c>
      <c r="Q108" s="80" t="str">
        <f t="shared" si="19"/>
        <v>Pine forest</v>
      </c>
      <c r="R108" s="80" t="str">
        <f t="shared" si="19"/>
        <v>Deciduous forest</v>
      </c>
      <c r="S108" s="80" t="str">
        <f t="shared" si="19"/>
        <v>Bamboo</v>
      </c>
      <c r="T108" s="80" t="str">
        <f t="shared" si="19"/>
        <v>Mangrove</v>
      </c>
      <c r="U108" s="80" t="str">
        <f t="shared" si="19"/>
        <v>Rear Mangrove</v>
      </c>
      <c r="V108" s="80" t="str">
        <f t="shared" si="19"/>
        <v xml:space="preserve">Flooded forest </v>
      </c>
      <c r="W108" s="80" t="str">
        <f t="shared" si="19"/>
        <v xml:space="preserve">Forest regrowth </v>
      </c>
      <c r="X108" s="80" t="str">
        <f t="shared" si="19"/>
        <v>Tree plantation</v>
      </c>
      <c r="Y108" s="80" t="str">
        <f t="shared" si="19"/>
        <v>Pine plantation</v>
      </c>
      <c r="Z108" s="53" t="str">
        <f>C108</f>
        <v>Evergreen forest</v>
      </c>
      <c r="AA108" s="53" t="str">
        <f t="shared" ref="AA108:AK108" si="20">D108</f>
        <v>Semi-evergreen forest</v>
      </c>
      <c r="AB108" s="53" t="str">
        <f t="shared" si="20"/>
        <v>Pine forest</v>
      </c>
      <c r="AC108" s="53" t="str">
        <f t="shared" si="20"/>
        <v>Deciduous forest</v>
      </c>
      <c r="AD108" s="53" t="str">
        <f t="shared" si="20"/>
        <v>Bamboo</v>
      </c>
      <c r="AE108" s="53" t="str">
        <f t="shared" si="20"/>
        <v>Mangrove</v>
      </c>
      <c r="AF108" s="53" t="str">
        <f t="shared" si="20"/>
        <v>Rear Mangrove</v>
      </c>
      <c r="AG108" s="53" t="str">
        <f t="shared" si="20"/>
        <v xml:space="preserve">Flooded forest </v>
      </c>
      <c r="AH108" s="53" t="str">
        <f t="shared" si="20"/>
        <v xml:space="preserve">Forest regrowth </v>
      </c>
      <c r="AI108" s="53" t="str">
        <f t="shared" si="20"/>
        <v>Tree plantation</v>
      </c>
      <c r="AJ108" s="53" t="str">
        <f t="shared" si="20"/>
        <v>Pine plantation</v>
      </c>
      <c r="AK108" s="53" t="str">
        <f t="shared" si="20"/>
        <v>non forest</v>
      </c>
      <c r="AL108" s="80" t="str">
        <f>C108</f>
        <v>Evergreen forest</v>
      </c>
      <c r="AM108" s="80" t="str">
        <f t="shared" ref="AM108:AW108" si="21">D108</f>
        <v>Semi-evergreen forest</v>
      </c>
      <c r="AN108" s="80" t="str">
        <f t="shared" si="21"/>
        <v>Pine forest</v>
      </c>
      <c r="AO108" s="80" t="str">
        <f t="shared" si="21"/>
        <v>Deciduous forest</v>
      </c>
      <c r="AP108" s="80" t="str">
        <f t="shared" si="21"/>
        <v>Bamboo</v>
      </c>
      <c r="AQ108" s="80" t="str">
        <f t="shared" si="21"/>
        <v>Mangrove</v>
      </c>
      <c r="AR108" s="80" t="str">
        <f t="shared" si="21"/>
        <v>Rear Mangrove</v>
      </c>
      <c r="AS108" s="80" t="str">
        <f t="shared" si="21"/>
        <v xml:space="preserve">Flooded forest </v>
      </c>
      <c r="AT108" s="80" t="str">
        <f t="shared" si="21"/>
        <v xml:space="preserve">Forest regrowth </v>
      </c>
      <c r="AU108" s="80" t="str">
        <f t="shared" si="21"/>
        <v>Tree plantation</v>
      </c>
      <c r="AV108" s="80" t="str">
        <f t="shared" si="21"/>
        <v>Pine plantation</v>
      </c>
      <c r="AW108" s="80" t="str">
        <f t="shared" si="21"/>
        <v>non forest</v>
      </c>
      <c r="AX108" s="52" t="s">
        <v>88</v>
      </c>
      <c r="AY108" s="52" t="s">
        <v>88</v>
      </c>
      <c r="AZ108" s="52" t="s">
        <v>88</v>
      </c>
    </row>
    <row r="109" spans="1:52" x14ac:dyDescent="0.2">
      <c r="A109" s="265" t="s">
        <v>89</v>
      </c>
      <c r="B109" s="56">
        <f>'MRS(input_RL_Opt1)'!B7</f>
        <v>2018</v>
      </c>
      <c r="C109" s="102">
        <f>'MPS(input_PJ_Opt1)'!C109</f>
        <v>0</v>
      </c>
      <c r="D109" s="102">
        <f>'MPS(input_PJ_Opt1)'!D109</f>
        <v>0</v>
      </c>
      <c r="E109" s="102">
        <f>'MPS(input_PJ_Opt1)'!E109</f>
        <v>0</v>
      </c>
      <c r="F109" s="102">
        <f>'MPS(input_PJ_Opt1)'!F109</f>
        <v>0</v>
      </c>
      <c r="G109" s="102">
        <f>'MPS(input_PJ_Opt1)'!G109</f>
        <v>0</v>
      </c>
      <c r="H109" s="102">
        <f>'MPS(input_PJ_Opt1)'!H109</f>
        <v>0</v>
      </c>
      <c r="I109" s="102">
        <f>'MPS(input_PJ_Opt1)'!I109</f>
        <v>0</v>
      </c>
      <c r="J109" s="102">
        <f>'MPS(input_PJ_Opt1)'!J109</f>
        <v>0</v>
      </c>
      <c r="K109" s="102">
        <f>'MPS(input_PJ_Opt1)'!K109</f>
        <v>0</v>
      </c>
      <c r="L109" s="102">
        <f>'MPS(input_PJ_Opt1)'!L109</f>
        <v>0</v>
      </c>
      <c r="M109" s="102">
        <f>'MPS(input_PJ_Opt1)'!M109</f>
        <v>0</v>
      </c>
      <c r="N109" s="102">
        <f>'MPS(input_PJ_Opt1)'!N109</f>
        <v>0</v>
      </c>
      <c r="O109" s="100" t="s">
        <v>88</v>
      </c>
      <c r="P109" s="100" t="s">
        <v>88</v>
      </c>
      <c r="Q109" s="100" t="s">
        <v>88</v>
      </c>
      <c r="R109" s="100" t="s">
        <v>88</v>
      </c>
      <c r="S109" s="100" t="s">
        <v>88</v>
      </c>
      <c r="T109" s="100" t="s">
        <v>88</v>
      </c>
      <c r="U109" s="100" t="s">
        <v>88</v>
      </c>
      <c r="V109" s="100" t="s">
        <v>88</v>
      </c>
      <c r="W109" s="100" t="s">
        <v>88</v>
      </c>
      <c r="X109" s="100" t="s">
        <v>88</v>
      </c>
      <c r="Y109" s="100" t="s">
        <v>88</v>
      </c>
      <c r="Z109" s="100" t="s">
        <v>88</v>
      </c>
      <c r="AA109" s="100" t="s">
        <v>88</v>
      </c>
      <c r="AB109" s="100" t="s">
        <v>88</v>
      </c>
      <c r="AC109" s="100" t="s">
        <v>88</v>
      </c>
      <c r="AD109" s="100" t="s">
        <v>88</v>
      </c>
      <c r="AE109" s="100" t="s">
        <v>88</v>
      </c>
      <c r="AF109" s="100" t="s">
        <v>88</v>
      </c>
      <c r="AG109" s="100" t="s">
        <v>88</v>
      </c>
      <c r="AH109" s="100" t="s">
        <v>88</v>
      </c>
      <c r="AI109" s="100" t="s">
        <v>88</v>
      </c>
      <c r="AJ109" s="100" t="s">
        <v>88</v>
      </c>
      <c r="AK109" s="100" t="s">
        <v>88</v>
      </c>
      <c r="AL109" s="101" t="s">
        <v>88</v>
      </c>
      <c r="AM109" s="101" t="s">
        <v>88</v>
      </c>
      <c r="AN109" s="101" t="s">
        <v>88</v>
      </c>
      <c r="AO109" s="101" t="s">
        <v>88</v>
      </c>
      <c r="AP109" s="101" t="s">
        <v>88</v>
      </c>
      <c r="AQ109" s="101" t="s">
        <v>88</v>
      </c>
      <c r="AR109" s="101" t="s">
        <v>88</v>
      </c>
      <c r="AS109" s="101" t="s">
        <v>88</v>
      </c>
      <c r="AT109" s="101" t="s">
        <v>88</v>
      </c>
      <c r="AU109" s="101" t="s">
        <v>88</v>
      </c>
      <c r="AV109" s="101" t="s">
        <v>88</v>
      </c>
      <c r="AW109" s="101" t="s">
        <v>88</v>
      </c>
      <c r="AX109" s="101" t="s">
        <v>88</v>
      </c>
      <c r="AY109" s="101" t="s">
        <v>88</v>
      </c>
      <c r="AZ109" s="101" t="s">
        <v>88</v>
      </c>
    </row>
    <row r="110" spans="1:52" x14ac:dyDescent="0.2">
      <c r="A110" s="265"/>
      <c r="B110" s="56">
        <f t="shared" ref="B110:B121" si="22">B109+1</f>
        <v>2019</v>
      </c>
      <c r="C110" s="102">
        <f>C109*(1-'MRS(input_Option1)'!$F$46)</f>
        <v>0</v>
      </c>
      <c r="D110" s="102">
        <f>D109*(1-'MRS(input_Option1)'!$F$47)</f>
        <v>0</v>
      </c>
      <c r="E110" s="102">
        <f>E109*(1-'MRS(input_Option1)'!$F$48)</f>
        <v>0</v>
      </c>
      <c r="F110" s="102">
        <f>F109*(1-'MRS(input_Option1)'!$F$49)</f>
        <v>0</v>
      </c>
      <c r="G110" s="102">
        <f>G109*(1-'MRS(input_Option1)'!$F$50)</f>
        <v>0</v>
      </c>
      <c r="H110" s="102">
        <f>H109*(1-'MRS(input_Option1)'!$F$51)</f>
        <v>0</v>
      </c>
      <c r="I110" s="102">
        <f>I109*(1-'MRS(input_Option1)'!$F$52)</f>
        <v>0</v>
      </c>
      <c r="J110" s="102">
        <f>J109*(1-'MRS(input_Option1)'!$F$53)</f>
        <v>0</v>
      </c>
      <c r="K110" s="102">
        <f>K109*(1-'MRS(input_Option1)'!$F$54)</f>
        <v>0</v>
      </c>
      <c r="L110" s="102">
        <f>L109*(1-'MRS(input_Option1)'!$F$55)</f>
        <v>0</v>
      </c>
      <c r="M110" s="102">
        <f>M109*(1-'MRS(input_Option1)'!$F$56)</f>
        <v>0</v>
      </c>
      <c r="N110" s="102">
        <f>SUM(C$109:N$109)-SUM(C110:M110)</f>
        <v>0</v>
      </c>
      <c r="O110" s="102">
        <f>C109*'MRS(input_Option1)'!$F$46*'MRS(input_Option1)'!$F$57</f>
        <v>0</v>
      </c>
      <c r="P110" s="102">
        <f>D109*'MRS(input_Option1)'!$F$47*'MRS(input_Option1)'!$F$58</f>
        <v>0</v>
      </c>
      <c r="Q110" s="102">
        <f>E109*'MRS(input_Option1)'!$F$48*'MRS(input_Option1)'!$F$59</f>
        <v>0</v>
      </c>
      <c r="R110" s="102">
        <f>F109*'MRS(input_Option1)'!$F$49*'MRS(input_Option1)'!$F$60</f>
        <v>0</v>
      </c>
      <c r="S110" s="102">
        <f>G109*'MRS(input_Option1)'!$F$50*'MRS(input_Option1)'!$F$61</f>
        <v>0</v>
      </c>
      <c r="T110" s="102">
        <f>H109*'MRS(input_Option1)'!$F$51*'MRS(input_Option1)'!$F$62</f>
        <v>0</v>
      </c>
      <c r="U110" s="102">
        <f>I109*'MRS(input_Option1)'!$F$52*'MRS(input_Option1)'!$F$63</f>
        <v>0</v>
      </c>
      <c r="V110" s="102">
        <f>J109*'MRS(input_Option1)'!$F$53*'MRS(input_Option1)'!$F$64</f>
        <v>0</v>
      </c>
      <c r="W110" s="102">
        <f>K109*'MRS(input_Option1)'!$F$54*'MRS(input_Option1)'!$F$65</f>
        <v>0</v>
      </c>
      <c r="X110" s="102">
        <f>L109*'MRS(input_Option1)'!$F$55*'MRS(input_Option1)'!$F$66</f>
        <v>0</v>
      </c>
      <c r="Y110" s="102">
        <f>M109*'MRS(input_Option1)'!$F$56*'MRS(input_Option1)'!$F$67</f>
        <v>0</v>
      </c>
      <c r="Z110" s="78"/>
      <c r="AA110" s="78"/>
      <c r="AB110" s="78"/>
      <c r="AC110" s="78"/>
      <c r="AD110" s="78"/>
      <c r="AE110" s="78"/>
      <c r="AF110" s="78"/>
      <c r="AG110" s="78"/>
      <c r="AH110" s="78"/>
      <c r="AI110" s="78"/>
      <c r="AJ110" s="78"/>
      <c r="AK110" s="78"/>
      <c r="AL110" s="102">
        <f>Z110*'MRS(input_Option1)'!$F$57</f>
        <v>0</v>
      </c>
      <c r="AM110" s="102">
        <f>AA110*'MRS(input_Option1)'!$F$58</f>
        <v>0</v>
      </c>
      <c r="AN110" s="102">
        <f>AB110*'MRS(input_Option1)'!$F$59</f>
        <v>0</v>
      </c>
      <c r="AO110" s="102">
        <f>AC110*'MRS(input_Option1)'!$F$60</f>
        <v>0</v>
      </c>
      <c r="AP110" s="102">
        <f>AD110*'MRS(input_Option1)'!$F$61</f>
        <v>0</v>
      </c>
      <c r="AQ110" s="102">
        <f>AE110*'MRS(input_Option1)'!$F$62</f>
        <v>0</v>
      </c>
      <c r="AR110" s="102">
        <f>AF110*'MRS(input_Option1)'!$F$63</f>
        <v>0</v>
      </c>
      <c r="AS110" s="102">
        <f>ROUND(AG110*'MRS(input_Option1)'!$F$64,2)</f>
        <v>0</v>
      </c>
      <c r="AT110" s="102">
        <f>AH110*'MRS(input_Option1)'!$F$65</f>
        <v>0</v>
      </c>
      <c r="AU110" s="102">
        <f>AI110*'MRS(input_Option1)'!$F$66</f>
        <v>0</v>
      </c>
      <c r="AV110" s="102">
        <f>AJ110*'MRS(input_Option1)'!$F$67</f>
        <v>0</v>
      </c>
      <c r="AW110" s="102">
        <f t="shared" ref="AW110:AW121" si="23">AK110*0</f>
        <v>0</v>
      </c>
      <c r="AX110" s="103">
        <f>SUM(O110:Y110)*(44/12)</f>
        <v>0</v>
      </c>
      <c r="AY110" s="103">
        <f>SUM(AL110:AW110)*(44/12)</f>
        <v>0</v>
      </c>
      <c r="AZ110" s="103">
        <f>_xlfn.IFS(AY110-AX110&gt;0,AY110-AX110,TRUE,0)</f>
        <v>0</v>
      </c>
    </row>
    <row r="111" spans="1:52" x14ac:dyDescent="0.2">
      <c r="A111" s="265"/>
      <c r="B111" s="56">
        <f t="shared" si="22"/>
        <v>2020</v>
      </c>
      <c r="C111" s="102">
        <f>C110*(1-'MRS(input_Option1)'!$F$46)</f>
        <v>0</v>
      </c>
      <c r="D111" s="102">
        <f>D110*(1-'MRS(input_Option1)'!$F$47)</f>
        <v>0</v>
      </c>
      <c r="E111" s="102">
        <f>E110*(1-'MRS(input_Option1)'!$F$48)</f>
        <v>0</v>
      </c>
      <c r="F111" s="102">
        <f>F110*(1-'MRS(input_Option1)'!$F$49)</f>
        <v>0</v>
      </c>
      <c r="G111" s="102">
        <f>G110*(1-'MRS(input_Option1)'!$F$50)</f>
        <v>0</v>
      </c>
      <c r="H111" s="102">
        <f>H110*(1-'MRS(input_Option1)'!$F$51)</f>
        <v>0</v>
      </c>
      <c r="I111" s="102">
        <f>I110*(1-'MRS(input_Option1)'!$F$52)</f>
        <v>0</v>
      </c>
      <c r="J111" s="102">
        <f>J110*(1-'MRS(input_Option1)'!$F$53)</f>
        <v>0</v>
      </c>
      <c r="K111" s="102">
        <f>K110*(1-'MRS(input_Option1)'!$F$54)</f>
        <v>0</v>
      </c>
      <c r="L111" s="102">
        <f>L110*(1-'MRS(input_Option1)'!$F$55)</f>
        <v>0</v>
      </c>
      <c r="M111" s="102">
        <f>M110*(1-'MRS(input_Option1)'!$F$56)</f>
        <v>0</v>
      </c>
      <c r="N111" s="102">
        <f t="shared" ref="N111:N121" si="24">SUM(C$109:N$109)-SUM(C111:M111)</f>
        <v>0</v>
      </c>
      <c r="O111" s="102">
        <f>C110*'MRS(input_Option1)'!$F$46*'MRS(input_Option1)'!$F$57</f>
        <v>0</v>
      </c>
      <c r="P111" s="102">
        <f>D110*'MRS(input_Option1)'!$F$47*'MRS(input_Option1)'!$F$58</f>
        <v>0</v>
      </c>
      <c r="Q111" s="102">
        <f>E110*'MRS(input_Option1)'!$F$48*'MRS(input_Option1)'!$F$59</f>
        <v>0</v>
      </c>
      <c r="R111" s="102">
        <f>F110*'MRS(input_Option1)'!$F$49*'MRS(input_Option1)'!$F$60</f>
        <v>0</v>
      </c>
      <c r="S111" s="102">
        <f>G110*'MRS(input_Option1)'!$F$50*'MRS(input_Option1)'!$F$61</f>
        <v>0</v>
      </c>
      <c r="T111" s="102">
        <f>H110*'MRS(input_Option1)'!$F$51*'MRS(input_Option1)'!$F$62</f>
        <v>0</v>
      </c>
      <c r="U111" s="102">
        <f>I110*'MRS(input_Option1)'!$F$52*'MRS(input_Option1)'!$F$63</f>
        <v>0</v>
      </c>
      <c r="V111" s="102">
        <f>J110*'MRS(input_Option1)'!$F$53*'MRS(input_Option1)'!$F$64</f>
        <v>0</v>
      </c>
      <c r="W111" s="102">
        <f>K110*'MRS(input_Option1)'!$F$54*'MRS(input_Option1)'!$F$65</f>
        <v>0</v>
      </c>
      <c r="X111" s="102">
        <f>L110*'MRS(input_Option1)'!$F$55*'MRS(input_Option1)'!$F$66</f>
        <v>0</v>
      </c>
      <c r="Y111" s="102">
        <f>M110*'MRS(input_Option1)'!$F$56*'MRS(input_Option1)'!$F$67</f>
        <v>0</v>
      </c>
      <c r="Z111" s="78"/>
      <c r="AA111" s="78"/>
      <c r="AB111" s="78"/>
      <c r="AC111" s="78"/>
      <c r="AD111" s="78"/>
      <c r="AE111" s="78"/>
      <c r="AF111" s="78"/>
      <c r="AG111" s="78"/>
      <c r="AH111" s="78"/>
      <c r="AI111" s="78"/>
      <c r="AJ111" s="78"/>
      <c r="AK111" s="78"/>
      <c r="AL111" s="102">
        <f>Z111*'MRS(input_Option1)'!$F$57</f>
        <v>0</v>
      </c>
      <c r="AM111" s="102">
        <f>AA111*'MRS(input_Option1)'!$F$58</f>
        <v>0</v>
      </c>
      <c r="AN111" s="102">
        <f>AB111*'MRS(input_Option1)'!$F$59</f>
        <v>0</v>
      </c>
      <c r="AO111" s="102">
        <f>AC111*'MRS(input_Option1)'!$F$60</f>
        <v>0</v>
      </c>
      <c r="AP111" s="102">
        <f>AD111*'MRS(input_Option1)'!$F$61</f>
        <v>0</v>
      </c>
      <c r="AQ111" s="102">
        <f>AE111*'MRS(input_Option1)'!$F$62</f>
        <v>0</v>
      </c>
      <c r="AR111" s="102">
        <f>AF111*'MRS(input_Option1)'!$F$63</f>
        <v>0</v>
      </c>
      <c r="AS111" s="102">
        <f>ROUND(AG111*'MRS(input_Option1)'!$F$64,2)</f>
        <v>0</v>
      </c>
      <c r="AT111" s="102">
        <f>AH111*'MRS(input_Option1)'!$F$65</f>
        <v>0</v>
      </c>
      <c r="AU111" s="102">
        <f>AI111*'MRS(input_Option1)'!$F$66</f>
        <v>0</v>
      </c>
      <c r="AV111" s="102">
        <f>AJ111*'MRS(input_Option1)'!$F$67</f>
        <v>0</v>
      </c>
      <c r="AW111" s="102">
        <f t="shared" si="23"/>
        <v>0</v>
      </c>
      <c r="AX111" s="103">
        <f t="shared" ref="AX111:AX121" si="25">SUM(O111:Y111)*(44/12)</f>
        <v>0</v>
      </c>
      <c r="AY111" s="103">
        <f t="shared" ref="AY111:AY121" si="26">SUM(AL111:AW111)*(44/12)</f>
        <v>0</v>
      </c>
      <c r="AZ111" s="103">
        <f t="shared" ref="AZ111:AZ121" si="27">_xlfn.IFS(AY111-AX111&gt;0,AY111-AX111,TRUE,0)</f>
        <v>0</v>
      </c>
    </row>
    <row r="112" spans="1:52" x14ac:dyDescent="0.2">
      <c r="A112" s="265"/>
      <c r="B112" s="56">
        <f t="shared" si="22"/>
        <v>2021</v>
      </c>
      <c r="C112" s="102">
        <f>C111*(1-'MRS(input_Option1)'!$F$46)</f>
        <v>0</v>
      </c>
      <c r="D112" s="102">
        <f>D111*(1-'MRS(input_Option1)'!$F$47)</f>
        <v>0</v>
      </c>
      <c r="E112" s="102">
        <f>E111*(1-'MRS(input_Option1)'!$F$48)</f>
        <v>0</v>
      </c>
      <c r="F112" s="102">
        <f>F111*(1-'MRS(input_Option1)'!$F$49)</f>
        <v>0</v>
      </c>
      <c r="G112" s="102">
        <f>G111*(1-'MRS(input_Option1)'!$F$50)</f>
        <v>0</v>
      </c>
      <c r="H112" s="102">
        <f>H111*(1-'MRS(input_Option1)'!$F$51)</f>
        <v>0</v>
      </c>
      <c r="I112" s="102">
        <f>I111*(1-'MRS(input_Option1)'!$F$52)</f>
        <v>0</v>
      </c>
      <c r="J112" s="102">
        <f>J111*(1-'MRS(input_Option1)'!$F$53)</f>
        <v>0</v>
      </c>
      <c r="K112" s="102">
        <f>K111*(1-'MRS(input_Option1)'!$F$54)</f>
        <v>0</v>
      </c>
      <c r="L112" s="102">
        <f>L111*(1-'MRS(input_Option1)'!$F$55)</f>
        <v>0</v>
      </c>
      <c r="M112" s="102">
        <f>M111*(1-'MRS(input_Option1)'!$F$56)</f>
        <v>0</v>
      </c>
      <c r="N112" s="102">
        <f t="shared" si="24"/>
        <v>0</v>
      </c>
      <c r="O112" s="102">
        <f>C111*'MRS(input_Option1)'!$F$46*'MRS(input_Option1)'!$F$57</f>
        <v>0</v>
      </c>
      <c r="P112" s="102">
        <f>D111*'MRS(input_Option1)'!$F$47*'MRS(input_Option1)'!$F$58</f>
        <v>0</v>
      </c>
      <c r="Q112" s="102">
        <f>E111*'MRS(input_Option1)'!$F$48*'MRS(input_Option1)'!$F$59</f>
        <v>0</v>
      </c>
      <c r="R112" s="102">
        <f>F111*'MRS(input_Option1)'!$F$49*'MRS(input_Option1)'!$F$60</f>
        <v>0</v>
      </c>
      <c r="S112" s="102">
        <f>G111*'MRS(input_Option1)'!$F$50*'MRS(input_Option1)'!$F$61</f>
        <v>0</v>
      </c>
      <c r="T112" s="102">
        <f>H111*'MRS(input_Option1)'!$F$51*'MRS(input_Option1)'!$F$62</f>
        <v>0</v>
      </c>
      <c r="U112" s="102">
        <f>I111*'MRS(input_Option1)'!$F$52*'MRS(input_Option1)'!$F$63</f>
        <v>0</v>
      </c>
      <c r="V112" s="102">
        <f>J111*'MRS(input_Option1)'!$F$53*'MRS(input_Option1)'!$F$64</f>
        <v>0</v>
      </c>
      <c r="W112" s="102">
        <f>K111*'MRS(input_Option1)'!$F$54*'MRS(input_Option1)'!$F$65</f>
        <v>0</v>
      </c>
      <c r="X112" s="102">
        <f>L111*'MRS(input_Option1)'!$F$55*'MRS(input_Option1)'!$F$66</f>
        <v>0</v>
      </c>
      <c r="Y112" s="102">
        <f>M111*'MRS(input_Option1)'!$F$56*'MRS(input_Option1)'!$F$67</f>
        <v>0</v>
      </c>
      <c r="Z112" s="78"/>
      <c r="AA112" s="78"/>
      <c r="AB112" s="78"/>
      <c r="AC112" s="78"/>
      <c r="AD112" s="78"/>
      <c r="AE112" s="78"/>
      <c r="AF112" s="78"/>
      <c r="AG112" s="78"/>
      <c r="AH112" s="78"/>
      <c r="AI112" s="78"/>
      <c r="AJ112" s="78"/>
      <c r="AK112" s="78"/>
      <c r="AL112" s="102">
        <f>Z112*'MRS(input_Option1)'!$F$57</f>
        <v>0</v>
      </c>
      <c r="AM112" s="102">
        <f>AA112*'MRS(input_Option1)'!$F$58</f>
        <v>0</v>
      </c>
      <c r="AN112" s="102">
        <f>AB112*'MRS(input_Option1)'!$F$59</f>
        <v>0</v>
      </c>
      <c r="AO112" s="102">
        <f>AC112*'MRS(input_Option1)'!$F$60</f>
        <v>0</v>
      </c>
      <c r="AP112" s="102">
        <f>AD112*'MRS(input_Option1)'!$F$61</f>
        <v>0</v>
      </c>
      <c r="AQ112" s="102">
        <f>AE112*'MRS(input_Option1)'!$F$62</f>
        <v>0</v>
      </c>
      <c r="AR112" s="102">
        <f>AF112*'MRS(input_Option1)'!$F$63</f>
        <v>0</v>
      </c>
      <c r="AS112" s="102">
        <f>ROUND(AG112*'MRS(input_Option1)'!$F$64,2)</f>
        <v>0</v>
      </c>
      <c r="AT112" s="102">
        <f>AH112*'MRS(input_Option1)'!$F$65</f>
        <v>0</v>
      </c>
      <c r="AU112" s="102">
        <f>AI112*'MRS(input_Option1)'!$F$66</f>
        <v>0</v>
      </c>
      <c r="AV112" s="102">
        <f>AJ112*'MRS(input_Option1)'!$F$67</f>
        <v>0</v>
      </c>
      <c r="AW112" s="102">
        <f t="shared" si="23"/>
        <v>0</v>
      </c>
      <c r="AX112" s="103">
        <f t="shared" si="25"/>
        <v>0</v>
      </c>
      <c r="AY112" s="103">
        <f t="shared" si="26"/>
        <v>0</v>
      </c>
      <c r="AZ112" s="103">
        <f t="shared" si="27"/>
        <v>0</v>
      </c>
    </row>
    <row r="113" spans="1:52" x14ac:dyDescent="0.2">
      <c r="A113" s="265"/>
      <c r="B113" s="56">
        <f t="shared" si="22"/>
        <v>2022</v>
      </c>
      <c r="C113" s="102">
        <f>C112*(1-'MRS(input_Option1)'!$F$46)</f>
        <v>0</v>
      </c>
      <c r="D113" s="102">
        <f>D112*(1-'MRS(input_Option1)'!$F$47)</f>
        <v>0</v>
      </c>
      <c r="E113" s="102">
        <f>E112*(1-'MRS(input_Option1)'!$F$48)</f>
        <v>0</v>
      </c>
      <c r="F113" s="102">
        <f>F112*(1-'MRS(input_Option1)'!$F$49)</f>
        <v>0</v>
      </c>
      <c r="G113" s="102">
        <f>G112*(1-'MRS(input_Option1)'!$F$50)</f>
        <v>0</v>
      </c>
      <c r="H113" s="102">
        <f>H112*(1-'MRS(input_Option1)'!$F$51)</f>
        <v>0</v>
      </c>
      <c r="I113" s="102">
        <f>I112*(1-'MRS(input_Option1)'!$F$52)</f>
        <v>0</v>
      </c>
      <c r="J113" s="102">
        <f>J112*(1-'MRS(input_Option1)'!$F$53)</f>
        <v>0</v>
      </c>
      <c r="K113" s="102">
        <f>K112*(1-'MRS(input_Option1)'!$F$54)</f>
        <v>0</v>
      </c>
      <c r="L113" s="102">
        <f>L112*(1-'MRS(input_Option1)'!$F$55)</f>
        <v>0</v>
      </c>
      <c r="M113" s="102">
        <f>M112*(1-'MRS(input_Option1)'!$F$56)</f>
        <v>0</v>
      </c>
      <c r="N113" s="102">
        <f t="shared" si="24"/>
        <v>0</v>
      </c>
      <c r="O113" s="102">
        <f>C112*'MRS(input_Option1)'!$F$46*'MRS(input_Option1)'!$F$57</f>
        <v>0</v>
      </c>
      <c r="P113" s="102">
        <f>D112*'MRS(input_Option1)'!$F$47*'MRS(input_Option1)'!$F$58</f>
        <v>0</v>
      </c>
      <c r="Q113" s="102">
        <f>E112*'MRS(input_Option1)'!$F$48*'MRS(input_Option1)'!$F$59</f>
        <v>0</v>
      </c>
      <c r="R113" s="102">
        <f>F112*'MRS(input_Option1)'!$F$49*'MRS(input_Option1)'!$F$60</f>
        <v>0</v>
      </c>
      <c r="S113" s="102">
        <f>G112*'MRS(input_Option1)'!$F$50*'MRS(input_Option1)'!$F$61</f>
        <v>0</v>
      </c>
      <c r="T113" s="102">
        <f>H112*'MRS(input_Option1)'!$F$51*'MRS(input_Option1)'!$F$62</f>
        <v>0</v>
      </c>
      <c r="U113" s="102">
        <f>I112*'MRS(input_Option1)'!$F$52*'MRS(input_Option1)'!$F$63</f>
        <v>0</v>
      </c>
      <c r="V113" s="102">
        <f>J112*'MRS(input_Option1)'!$F$53*'MRS(input_Option1)'!$F$64</f>
        <v>0</v>
      </c>
      <c r="W113" s="102">
        <f>K112*'MRS(input_Option1)'!$F$54*'MRS(input_Option1)'!$F$65</f>
        <v>0</v>
      </c>
      <c r="X113" s="102">
        <f>L112*'MRS(input_Option1)'!$F$55*'MRS(input_Option1)'!$F$66</f>
        <v>0</v>
      </c>
      <c r="Y113" s="102">
        <f>M112*'MRS(input_Option1)'!$F$56*'MRS(input_Option1)'!$F$67</f>
        <v>0</v>
      </c>
      <c r="Z113" s="78"/>
      <c r="AA113" s="78"/>
      <c r="AB113" s="78"/>
      <c r="AC113" s="78"/>
      <c r="AD113" s="78"/>
      <c r="AE113" s="78"/>
      <c r="AF113" s="78"/>
      <c r="AG113" s="78"/>
      <c r="AH113" s="78"/>
      <c r="AI113" s="78"/>
      <c r="AJ113" s="78"/>
      <c r="AK113" s="78"/>
      <c r="AL113" s="102">
        <f>Z113*'MRS(input_Option1)'!$F$57</f>
        <v>0</v>
      </c>
      <c r="AM113" s="102">
        <f>AA113*'MRS(input_Option1)'!$F$58</f>
        <v>0</v>
      </c>
      <c r="AN113" s="102">
        <f>AB113*'MRS(input_Option1)'!$F$59</f>
        <v>0</v>
      </c>
      <c r="AO113" s="102">
        <f>AC113*'MRS(input_Option1)'!$F$60</f>
        <v>0</v>
      </c>
      <c r="AP113" s="102">
        <f>AD113*'MRS(input_Option1)'!$F$61</f>
        <v>0</v>
      </c>
      <c r="AQ113" s="102">
        <f>AE113*'MRS(input_Option1)'!$F$62</f>
        <v>0</v>
      </c>
      <c r="AR113" s="102">
        <f>AF113*'MRS(input_Option1)'!$F$63</f>
        <v>0</v>
      </c>
      <c r="AS113" s="102">
        <f>ROUND(AG113*'MRS(input_Option1)'!$F$64,2)</f>
        <v>0</v>
      </c>
      <c r="AT113" s="102">
        <f>AH113*'MRS(input_Option1)'!$F$65</f>
        <v>0</v>
      </c>
      <c r="AU113" s="102">
        <f>AI113*'MRS(input_Option1)'!$F$66</f>
        <v>0</v>
      </c>
      <c r="AV113" s="102">
        <f>AJ113*'MRS(input_Option1)'!$F$67</f>
        <v>0</v>
      </c>
      <c r="AW113" s="102">
        <f t="shared" si="23"/>
        <v>0</v>
      </c>
      <c r="AX113" s="103">
        <f t="shared" si="25"/>
        <v>0</v>
      </c>
      <c r="AY113" s="103">
        <f t="shared" si="26"/>
        <v>0</v>
      </c>
      <c r="AZ113" s="103">
        <f t="shared" si="27"/>
        <v>0</v>
      </c>
    </row>
    <row r="114" spans="1:52" x14ac:dyDescent="0.2">
      <c r="A114" s="265"/>
      <c r="B114" s="56">
        <f t="shared" si="22"/>
        <v>2023</v>
      </c>
      <c r="C114" s="102">
        <f>C113*(1-'MRS(input_Option1)'!$F$46)</f>
        <v>0</v>
      </c>
      <c r="D114" s="102">
        <f>D113*(1-'MRS(input_Option1)'!$F$47)</f>
        <v>0</v>
      </c>
      <c r="E114" s="102">
        <f>E113*(1-'MRS(input_Option1)'!$F$48)</f>
        <v>0</v>
      </c>
      <c r="F114" s="102">
        <f>F113*(1-'MRS(input_Option1)'!$F$49)</f>
        <v>0</v>
      </c>
      <c r="G114" s="102">
        <f>G113*(1-'MRS(input_Option1)'!$F$50)</f>
        <v>0</v>
      </c>
      <c r="H114" s="102">
        <f>H113*(1-'MRS(input_Option1)'!$F$51)</f>
        <v>0</v>
      </c>
      <c r="I114" s="102">
        <f>I113*(1-'MRS(input_Option1)'!$F$52)</f>
        <v>0</v>
      </c>
      <c r="J114" s="102">
        <f>J113*(1-'MRS(input_Option1)'!$F$53)</f>
        <v>0</v>
      </c>
      <c r="K114" s="102">
        <f>K113*(1-'MRS(input_Option1)'!$F$54)</f>
        <v>0</v>
      </c>
      <c r="L114" s="102">
        <f>L113*(1-'MRS(input_Option1)'!$F$55)</f>
        <v>0</v>
      </c>
      <c r="M114" s="102">
        <f>M113*(1-'MRS(input_Option1)'!$F$56)</f>
        <v>0</v>
      </c>
      <c r="N114" s="102">
        <f t="shared" si="24"/>
        <v>0</v>
      </c>
      <c r="O114" s="102">
        <f>C113*'MRS(input_Option1)'!$F$46*'MRS(input_Option1)'!$F$57</f>
        <v>0</v>
      </c>
      <c r="P114" s="102">
        <f>D113*'MRS(input_Option1)'!$F$47*'MRS(input_Option1)'!$F$58</f>
        <v>0</v>
      </c>
      <c r="Q114" s="102">
        <f>E113*'MRS(input_Option1)'!$F$48*'MRS(input_Option1)'!$F$59</f>
        <v>0</v>
      </c>
      <c r="R114" s="102">
        <f>F113*'MRS(input_Option1)'!$F$49*'MRS(input_Option1)'!$F$60</f>
        <v>0</v>
      </c>
      <c r="S114" s="102">
        <f>G113*'MRS(input_Option1)'!$F$50*'MRS(input_Option1)'!$F$61</f>
        <v>0</v>
      </c>
      <c r="T114" s="102">
        <f>H113*'MRS(input_Option1)'!$F$51*'MRS(input_Option1)'!$F$62</f>
        <v>0</v>
      </c>
      <c r="U114" s="102">
        <f>I113*'MRS(input_Option1)'!$F$52*'MRS(input_Option1)'!$F$63</f>
        <v>0</v>
      </c>
      <c r="V114" s="102">
        <f>J113*'MRS(input_Option1)'!$F$53*'MRS(input_Option1)'!$F$64</f>
        <v>0</v>
      </c>
      <c r="W114" s="102">
        <f>K113*'MRS(input_Option1)'!$F$54*'MRS(input_Option1)'!$F$65</f>
        <v>0</v>
      </c>
      <c r="X114" s="102">
        <f>L113*'MRS(input_Option1)'!$F$55*'MRS(input_Option1)'!$F$66</f>
        <v>0</v>
      </c>
      <c r="Y114" s="102">
        <f>M113*'MRS(input_Option1)'!$F$56*'MRS(input_Option1)'!$F$67</f>
        <v>0</v>
      </c>
      <c r="Z114" s="78"/>
      <c r="AA114" s="78"/>
      <c r="AB114" s="78"/>
      <c r="AC114" s="78"/>
      <c r="AD114" s="78"/>
      <c r="AE114" s="78"/>
      <c r="AF114" s="78"/>
      <c r="AG114" s="78"/>
      <c r="AH114" s="78"/>
      <c r="AI114" s="78"/>
      <c r="AJ114" s="78"/>
      <c r="AK114" s="78"/>
      <c r="AL114" s="102">
        <f>Z114*'MRS(input_Option1)'!$F$57</f>
        <v>0</v>
      </c>
      <c r="AM114" s="102">
        <f>AA114*'MRS(input_Option1)'!$F$58</f>
        <v>0</v>
      </c>
      <c r="AN114" s="102">
        <f>AB114*'MRS(input_Option1)'!$F$59</f>
        <v>0</v>
      </c>
      <c r="AO114" s="102">
        <f>AC114*'MRS(input_Option1)'!$F$60</f>
        <v>0</v>
      </c>
      <c r="AP114" s="102">
        <f>AD114*'MRS(input_Option1)'!$F$61</f>
        <v>0</v>
      </c>
      <c r="AQ114" s="102">
        <f>AE114*'MRS(input_Option1)'!$F$62</f>
        <v>0</v>
      </c>
      <c r="AR114" s="102">
        <f>AF114*'MRS(input_Option1)'!$F$63</f>
        <v>0</v>
      </c>
      <c r="AS114" s="102">
        <f>ROUND(AG114*'MRS(input_Option1)'!$F$64,2)</f>
        <v>0</v>
      </c>
      <c r="AT114" s="102">
        <f>AH114*'MRS(input_Option1)'!$F$65</f>
        <v>0</v>
      </c>
      <c r="AU114" s="102">
        <f>AI114*'MRS(input_Option1)'!$F$66</f>
        <v>0</v>
      </c>
      <c r="AV114" s="102">
        <f>AJ114*'MRS(input_Option1)'!$F$67</f>
        <v>0</v>
      </c>
      <c r="AW114" s="102">
        <f t="shared" si="23"/>
        <v>0</v>
      </c>
      <c r="AX114" s="103">
        <f t="shared" si="25"/>
        <v>0</v>
      </c>
      <c r="AY114" s="103">
        <f t="shared" si="26"/>
        <v>0</v>
      </c>
      <c r="AZ114" s="103">
        <f t="shared" si="27"/>
        <v>0</v>
      </c>
    </row>
    <row r="115" spans="1:52" x14ac:dyDescent="0.2">
      <c r="A115" s="265"/>
      <c r="B115" s="56">
        <f t="shared" si="22"/>
        <v>2024</v>
      </c>
      <c r="C115" s="102">
        <f>C114*(1-'MRS(input_Option1)'!$F$46)</f>
        <v>0</v>
      </c>
      <c r="D115" s="102">
        <f>D114*(1-'MRS(input_Option1)'!$F$47)</f>
        <v>0</v>
      </c>
      <c r="E115" s="102">
        <f>E114*(1-'MRS(input_Option1)'!$F$48)</f>
        <v>0</v>
      </c>
      <c r="F115" s="102">
        <f>F114*(1-'MRS(input_Option1)'!$F$49)</f>
        <v>0</v>
      </c>
      <c r="G115" s="102">
        <f>G114*(1-'MRS(input_Option1)'!$F$50)</f>
        <v>0</v>
      </c>
      <c r="H115" s="102">
        <f>H114*(1-'MRS(input_Option1)'!$F$51)</f>
        <v>0</v>
      </c>
      <c r="I115" s="102">
        <f>I114*(1-'MRS(input_Option1)'!$F$52)</f>
        <v>0</v>
      </c>
      <c r="J115" s="102">
        <f>J114*(1-'MRS(input_Option1)'!$F$53)</f>
        <v>0</v>
      </c>
      <c r="K115" s="102">
        <f>K114*(1-'MRS(input_Option1)'!$F$54)</f>
        <v>0</v>
      </c>
      <c r="L115" s="102">
        <f>L114*(1-'MRS(input_Option1)'!$F$55)</f>
        <v>0</v>
      </c>
      <c r="M115" s="102">
        <f>M114*(1-'MRS(input_Option1)'!$F$56)</f>
        <v>0</v>
      </c>
      <c r="N115" s="102">
        <f t="shared" si="24"/>
        <v>0</v>
      </c>
      <c r="O115" s="102">
        <f>C114*'MRS(input_Option1)'!$F$46*'MRS(input_Option1)'!$F$57</f>
        <v>0</v>
      </c>
      <c r="P115" s="102">
        <f>D114*'MRS(input_Option1)'!$F$47*'MRS(input_Option1)'!$F$58</f>
        <v>0</v>
      </c>
      <c r="Q115" s="102">
        <f>E114*'MRS(input_Option1)'!$F$48*'MRS(input_Option1)'!$F$59</f>
        <v>0</v>
      </c>
      <c r="R115" s="102">
        <f>F114*'MRS(input_Option1)'!$F$49*'MRS(input_Option1)'!$F$60</f>
        <v>0</v>
      </c>
      <c r="S115" s="102">
        <f>G114*'MRS(input_Option1)'!$F$50*'MRS(input_Option1)'!$F$61</f>
        <v>0</v>
      </c>
      <c r="T115" s="102">
        <f>H114*'MRS(input_Option1)'!$F$51*'MRS(input_Option1)'!$F$62</f>
        <v>0</v>
      </c>
      <c r="U115" s="102">
        <f>I114*'MRS(input_Option1)'!$F$52*'MRS(input_Option1)'!$F$63</f>
        <v>0</v>
      </c>
      <c r="V115" s="102">
        <f>J114*'MRS(input_Option1)'!$F$53*'MRS(input_Option1)'!$F$64</f>
        <v>0</v>
      </c>
      <c r="W115" s="102">
        <f>K114*'MRS(input_Option1)'!$F$54*'MRS(input_Option1)'!$F$65</f>
        <v>0</v>
      </c>
      <c r="X115" s="102">
        <f>L114*'MRS(input_Option1)'!$F$55*'MRS(input_Option1)'!$F$66</f>
        <v>0</v>
      </c>
      <c r="Y115" s="102">
        <f>M114*'MRS(input_Option1)'!$F$56*'MRS(input_Option1)'!$F$67</f>
        <v>0</v>
      </c>
      <c r="Z115" s="78"/>
      <c r="AA115" s="78"/>
      <c r="AB115" s="78"/>
      <c r="AC115" s="78"/>
      <c r="AD115" s="78"/>
      <c r="AE115" s="78"/>
      <c r="AF115" s="78"/>
      <c r="AG115" s="78"/>
      <c r="AH115" s="78"/>
      <c r="AI115" s="78"/>
      <c r="AJ115" s="78"/>
      <c r="AK115" s="78"/>
      <c r="AL115" s="102">
        <f>Z115*'MRS(input_Option1)'!$F$57</f>
        <v>0</v>
      </c>
      <c r="AM115" s="102">
        <f>AA115*'MRS(input_Option1)'!$F$58</f>
        <v>0</v>
      </c>
      <c r="AN115" s="102">
        <f>AB115*'MRS(input_Option1)'!$F$59</f>
        <v>0</v>
      </c>
      <c r="AO115" s="102">
        <f>AC115*'MRS(input_Option1)'!$F$60</f>
        <v>0</v>
      </c>
      <c r="AP115" s="102">
        <f>AD115*'MRS(input_Option1)'!$F$61</f>
        <v>0</v>
      </c>
      <c r="AQ115" s="102">
        <f>AE115*'MRS(input_Option1)'!$F$62</f>
        <v>0</v>
      </c>
      <c r="AR115" s="102">
        <f>AF115*'MRS(input_Option1)'!$F$63</f>
        <v>0</v>
      </c>
      <c r="AS115" s="102">
        <f>ROUND(AG115*'MRS(input_Option1)'!$F$64,2)</f>
        <v>0</v>
      </c>
      <c r="AT115" s="102">
        <f>AH115*'MRS(input_Option1)'!$F$65</f>
        <v>0</v>
      </c>
      <c r="AU115" s="102">
        <f>AI115*'MRS(input_Option1)'!$F$66</f>
        <v>0</v>
      </c>
      <c r="AV115" s="102">
        <f>AJ115*'MRS(input_Option1)'!$F$67</f>
        <v>0</v>
      </c>
      <c r="AW115" s="102">
        <f t="shared" si="23"/>
        <v>0</v>
      </c>
      <c r="AX115" s="103">
        <f t="shared" si="25"/>
        <v>0</v>
      </c>
      <c r="AY115" s="103">
        <f t="shared" si="26"/>
        <v>0</v>
      </c>
      <c r="AZ115" s="103">
        <f t="shared" si="27"/>
        <v>0</v>
      </c>
    </row>
    <row r="116" spans="1:52" x14ac:dyDescent="0.2">
      <c r="A116" s="265"/>
      <c r="B116" s="56">
        <f t="shared" si="22"/>
        <v>2025</v>
      </c>
      <c r="C116" s="102">
        <f>C115*(1-'MRS(input_Option1)'!$F$46)</f>
        <v>0</v>
      </c>
      <c r="D116" s="102">
        <f>D115*(1-'MRS(input_Option1)'!$F$47)</f>
        <v>0</v>
      </c>
      <c r="E116" s="102">
        <f>E115*(1-'MRS(input_Option1)'!$F$48)</f>
        <v>0</v>
      </c>
      <c r="F116" s="102">
        <f>F115*(1-'MRS(input_Option1)'!$F$49)</f>
        <v>0</v>
      </c>
      <c r="G116" s="102">
        <f>G115*(1-'MRS(input_Option1)'!$F$50)</f>
        <v>0</v>
      </c>
      <c r="H116" s="102">
        <f>H115*(1-'MRS(input_Option1)'!$F$51)</f>
        <v>0</v>
      </c>
      <c r="I116" s="102">
        <f>I115*(1-'MRS(input_Option1)'!$F$52)</f>
        <v>0</v>
      </c>
      <c r="J116" s="102">
        <f>J115*(1-'MRS(input_Option1)'!$F$53)</f>
        <v>0</v>
      </c>
      <c r="K116" s="102">
        <f>K115*(1-'MRS(input_Option1)'!$F$54)</f>
        <v>0</v>
      </c>
      <c r="L116" s="102">
        <f>L115*(1-'MRS(input_Option1)'!$F$55)</f>
        <v>0</v>
      </c>
      <c r="M116" s="102">
        <f>M115*(1-'MRS(input_Option1)'!$F$56)</f>
        <v>0</v>
      </c>
      <c r="N116" s="102">
        <f t="shared" si="24"/>
        <v>0</v>
      </c>
      <c r="O116" s="102">
        <f>C115*'MRS(input_Option1)'!$F$46*'MRS(input_Option1)'!$F$57</f>
        <v>0</v>
      </c>
      <c r="P116" s="102">
        <f>D115*'MRS(input_Option1)'!$F$47*'MRS(input_Option1)'!$F$58</f>
        <v>0</v>
      </c>
      <c r="Q116" s="102">
        <f>E115*'MRS(input_Option1)'!$F$48*'MRS(input_Option1)'!$F$59</f>
        <v>0</v>
      </c>
      <c r="R116" s="102">
        <f>F115*'MRS(input_Option1)'!$F$49*'MRS(input_Option1)'!$F$60</f>
        <v>0</v>
      </c>
      <c r="S116" s="102">
        <f>G115*'MRS(input_Option1)'!$F$50*'MRS(input_Option1)'!$F$61</f>
        <v>0</v>
      </c>
      <c r="T116" s="102">
        <f>H115*'MRS(input_Option1)'!$F$51*'MRS(input_Option1)'!$F$62</f>
        <v>0</v>
      </c>
      <c r="U116" s="102">
        <f>I115*'MRS(input_Option1)'!$F$52*'MRS(input_Option1)'!$F$63</f>
        <v>0</v>
      </c>
      <c r="V116" s="102">
        <f>J115*'MRS(input_Option1)'!$F$53*'MRS(input_Option1)'!$F$64</f>
        <v>0</v>
      </c>
      <c r="W116" s="102">
        <f>K115*'MRS(input_Option1)'!$F$54*'MRS(input_Option1)'!$F$65</f>
        <v>0</v>
      </c>
      <c r="X116" s="102">
        <f>L115*'MRS(input_Option1)'!$F$55*'MRS(input_Option1)'!$F$66</f>
        <v>0</v>
      </c>
      <c r="Y116" s="102">
        <f>M115*'MRS(input_Option1)'!$F$56*'MRS(input_Option1)'!$F$67</f>
        <v>0</v>
      </c>
      <c r="Z116" s="78"/>
      <c r="AA116" s="78"/>
      <c r="AB116" s="78"/>
      <c r="AC116" s="78"/>
      <c r="AD116" s="78"/>
      <c r="AE116" s="78"/>
      <c r="AF116" s="78"/>
      <c r="AG116" s="78"/>
      <c r="AH116" s="78"/>
      <c r="AI116" s="78"/>
      <c r="AJ116" s="78"/>
      <c r="AK116" s="78"/>
      <c r="AL116" s="102">
        <f>Z116*'MRS(input_Option1)'!$F$57</f>
        <v>0</v>
      </c>
      <c r="AM116" s="102">
        <f>AA116*'MRS(input_Option1)'!$F$58</f>
        <v>0</v>
      </c>
      <c r="AN116" s="102">
        <f>AB116*'MRS(input_Option1)'!$F$59</f>
        <v>0</v>
      </c>
      <c r="AO116" s="102">
        <f>AC116*'MRS(input_Option1)'!$F$60</f>
        <v>0</v>
      </c>
      <c r="AP116" s="102">
        <f>AD116*'MRS(input_Option1)'!$F$61</f>
        <v>0</v>
      </c>
      <c r="AQ116" s="102">
        <f>AE116*'MRS(input_Option1)'!$F$62</f>
        <v>0</v>
      </c>
      <c r="AR116" s="102">
        <f>AF116*'MRS(input_Option1)'!$F$63</f>
        <v>0</v>
      </c>
      <c r="AS116" s="102">
        <f>ROUND(AG116*'MRS(input_Option1)'!$F$64,2)</f>
        <v>0</v>
      </c>
      <c r="AT116" s="102">
        <f>AH116*'MRS(input_Option1)'!$F$65</f>
        <v>0</v>
      </c>
      <c r="AU116" s="102">
        <f>AI116*'MRS(input_Option1)'!$F$66</f>
        <v>0</v>
      </c>
      <c r="AV116" s="102">
        <f>AJ116*'MRS(input_Option1)'!$F$67</f>
        <v>0</v>
      </c>
      <c r="AW116" s="102">
        <f t="shared" si="23"/>
        <v>0</v>
      </c>
      <c r="AX116" s="103">
        <f t="shared" si="25"/>
        <v>0</v>
      </c>
      <c r="AY116" s="103">
        <f t="shared" si="26"/>
        <v>0</v>
      </c>
      <c r="AZ116" s="103">
        <f t="shared" si="27"/>
        <v>0</v>
      </c>
    </row>
    <row r="117" spans="1:52" x14ac:dyDescent="0.2">
      <c r="A117" s="265"/>
      <c r="B117" s="56">
        <f t="shared" si="22"/>
        <v>2026</v>
      </c>
      <c r="C117" s="102">
        <f>C116*(1-'MRS(input_Option1)'!$F$46)</f>
        <v>0</v>
      </c>
      <c r="D117" s="102">
        <f>D116*(1-'MRS(input_Option1)'!$F$47)</f>
        <v>0</v>
      </c>
      <c r="E117" s="102">
        <f>E116*(1-'MRS(input_Option1)'!$F$48)</f>
        <v>0</v>
      </c>
      <c r="F117" s="102">
        <f>F116*(1-'MRS(input_Option1)'!$F$49)</f>
        <v>0</v>
      </c>
      <c r="G117" s="102">
        <f>G116*(1-'MRS(input_Option1)'!$F$50)</f>
        <v>0</v>
      </c>
      <c r="H117" s="102">
        <f>H116*(1-'MRS(input_Option1)'!$F$51)</f>
        <v>0</v>
      </c>
      <c r="I117" s="102">
        <f>I116*(1-'MRS(input_Option1)'!$F$52)</f>
        <v>0</v>
      </c>
      <c r="J117" s="102">
        <f>J116*(1-'MRS(input_Option1)'!$F$53)</f>
        <v>0</v>
      </c>
      <c r="K117" s="102">
        <f>K116*(1-'MRS(input_Option1)'!$F$54)</f>
        <v>0</v>
      </c>
      <c r="L117" s="102">
        <f>L116*(1-'MRS(input_Option1)'!$F$55)</f>
        <v>0</v>
      </c>
      <c r="M117" s="102">
        <f>M116*(1-'MRS(input_Option1)'!$F$56)</f>
        <v>0</v>
      </c>
      <c r="N117" s="102">
        <f t="shared" si="24"/>
        <v>0</v>
      </c>
      <c r="O117" s="102">
        <f>C116*'MRS(input_Option1)'!$F$46*'MRS(input_Option1)'!$F$57</f>
        <v>0</v>
      </c>
      <c r="P117" s="102">
        <f>D116*'MRS(input_Option1)'!$F$47*'MRS(input_Option1)'!$F$58</f>
        <v>0</v>
      </c>
      <c r="Q117" s="102">
        <f>E116*'MRS(input_Option1)'!$F$48*'MRS(input_Option1)'!$F$59</f>
        <v>0</v>
      </c>
      <c r="R117" s="102">
        <f>F116*'MRS(input_Option1)'!$F$49*'MRS(input_Option1)'!$F$60</f>
        <v>0</v>
      </c>
      <c r="S117" s="102">
        <f>G116*'MRS(input_Option1)'!$F$50*'MRS(input_Option1)'!$F$61</f>
        <v>0</v>
      </c>
      <c r="T117" s="102">
        <f>H116*'MRS(input_Option1)'!$F$51*'MRS(input_Option1)'!$F$62</f>
        <v>0</v>
      </c>
      <c r="U117" s="102">
        <f>I116*'MRS(input_Option1)'!$F$52*'MRS(input_Option1)'!$F$63</f>
        <v>0</v>
      </c>
      <c r="V117" s="102">
        <f>J116*'MRS(input_Option1)'!$F$53*'MRS(input_Option1)'!$F$64</f>
        <v>0</v>
      </c>
      <c r="W117" s="102">
        <f>K116*'MRS(input_Option1)'!$F$54*'MRS(input_Option1)'!$F$65</f>
        <v>0</v>
      </c>
      <c r="X117" s="102">
        <f>L116*'MRS(input_Option1)'!$F$55*'MRS(input_Option1)'!$F$66</f>
        <v>0</v>
      </c>
      <c r="Y117" s="102">
        <f>M116*'MRS(input_Option1)'!$F$56*'MRS(input_Option1)'!$F$67</f>
        <v>0</v>
      </c>
      <c r="Z117" s="78"/>
      <c r="AA117" s="78"/>
      <c r="AB117" s="78"/>
      <c r="AC117" s="78"/>
      <c r="AD117" s="78"/>
      <c r="AE117" s="78"/>
      <c r="AF117" s="78"/>
      <c r="AG117" s="78"/>
      <c r="AH117" s="78"/>
      <c r="AI117" s="78"/>
      <c r="AJ117" s="78"/>
      <c r="AK117" s="78"/>
      <c r="AL117" s="102">
        <f>Z117*'MRS(input_Option1)'!$F$57</f>
        <v>0</v>
      </c>
      <c r="AM117" s="102">
        <f>AA117*'MRS(input_Option1)'!$F$58</f>
        <v>0</v>
      </c>
      <c r="AN117" s="102">
        <f>AB117*'MRS(input_Option1)'!$F$59</f>
        <v>0</v>
      </c>
      <c r="AO117" s="102">
        <f>AC117*'MRS(input_Option1)'!$F$60</f>
        <v>0</v>
      </c>
      <c r="AP117" s="102">
        <f>AD117*'MRS(input_Option1)'!$F$61</f>
        <v>0</v>
      </c>
      <c r="AQ117" s="102">
        <f>AE117*'MRS(input_Option1)'!$F$62</f>
        <v>0</v>
      </c>
      <c r="AR117" s="102">
        <f>AF117*'MRS(input_Option1)'!$F$63</f>
        <v>0</v>
      </c>
      <c r="AS117" s="102">
        <f>ROUND(AG117*'MRS(input_Option1)'!$F$64,2)</f>
        <v>0</v>
      </c>
      <c r="AT117" s="102">
        <f>AH117*'MRS(input_Option1)'!$F$65</f>
        <v>0</v>
      </c>
      <c r="AU117" s="102">
        <f>AI117*'MRS(input_Option1)'!$F$66</f>
        <v>0</v>
      </c>
      <c r="AV117" s="102">
        <f>AJ117*'MRS(input_Option1)'!$F$67</f>
        <v>0</v>
      </c>
      <c r="AW117" s="102">
        <f t="shared" si="23"/>
        <v>0</v>
      </c>
      <c r="AX117" s="103">
        <f t="shared" si="25"/>
        <v>0</v>
      </c>
      <c r="AY117" s="103">
        <f t="shared" si="26"/>
        <v>0</v>
      </c>
      <c r="AZ117" s="103">
        <f t="shared" si="27"/>
        <v>0</v>
      </c>
    </row>
    <row r="118" spans="1:52" x14ac:dyDescent="0.2">
      <c r="A118" s="265"/>
      <c r="B118" s="56">
        <f t="shared" si="22"/>
        <v>2027</v>
      </c>
      <c r="C118" s="102">
        <f>C117*(1-'MRS(input_Option1)'!$F$46)</f>
        <v>0</v>
      </c>
      <c r="D118" s="102">
        <f>D117*(1-'MRS(input_Option1)'!$F$47)</f>
        <v>0</v>
      </c>
      <c r="E118" s="102">
        <f>E117*(1-'MRS(input_Option1)'!$F$48)</f>
        <v>0</v>
      </c>
      <c r="F118" s="102">
        <f>F117*(1-'MRS(input_Option1)'!$F$49)</f>
        <v>0</v>
      </c>
      <c r="G118" s="102">
        <f>G117*(1-'MRS(input_Option1)'!$F$50)</f>
        <v>0</v>
      </c>
      <c r="H118" s="102">
        <f>H117*(1-'MRS(input_Option1)'!$F$51)</f>
        <v>0</v>
      </c>
      <c r="I118" s="102">
        <f>I117*(1-'MRS(input_Option1)'!$F$52)</f>
        <v>0</v>
      </c>
      <c r="J118" s="102">
        <f>J117*(1-'MRS(input_Option1)'!$F$53)</f>
        <v>0</v>
      </c>
      <c r="K118" s="102">
        <f>K117*(1-'MRS(input_Option1)'!$F$54)</f>
        <v>0</v>
      </c>
      <c r="L118" s="102">
        <f>L117*(1-'MRS(input_Option1)'!$F$55)</f>
        <v>0</v>
      </c>
      <c r="M118" s="102">
        <f>M117*(1-'MRS(input_Option1)'!$F$56)</f>
        <v>0</v>
      </c>
      <c r="N118" s="102">
        <f t="shared" si="24"/>
        <v>0</v>
      </c>
      <c r="O118" s="102">
        <f>C117*'MRS(input_Option1)'!$F$46*'MRS(input_Option1)'!$F$57</f>
        <v>0</v>
      </c>
      <c r="P118" s="102">
        <f>D117*'MRS(input_Option1)'!$F$47*'MRS(input_Option1)'!$F$58</f>
        <v>0</v>
      </c>
      <c r="Q118" s="102">
        <f>E117*'MRS(input_Option1)'!$F$48*'MRS(input_Option1)'!$F$59</f>
        <v>0</v>
      </c>
      <c r="R118" s="102">
        <f>F117*'MRS(input_Option1)'!$F$49*'MRS(input_Option1)'!$F$60</f>
        <v>0</v>
      </c>
      <c r="S118" s="102">
        <f>G117*'MRS(input_Option1)'!$F$50*'MRS(input_Option1)'!$F$61</f>
        <v>0</v>
      </c>
      <c r="T118" s="102">
        <f>H117*'MRS(input_Option1)'!$F$51*'MRS(input_Option1)'!$F$62</f>
        <v>0</v>
      </c>
      <c r="U118" s="102">
        <f>I117*'MRS(input_Option1)'!$F$52*'MRS(input_Option1)'!$F$63</f>
        <v>0</v>
      </c>
      <c r="V118" s="102">
        <f>J117*'MRS(input_Option1)'!$F$53*'MRS(input_Option1)'!$F$64</f>
        <v>0</v>
      </c>
      <c r="W118" s="102">
        <f>K117*'MRS(input_Option1)'!$F$54*'MRS(input_Option1)'!$F$65</f>
        <v>0</v>
      </c>
      <c r="X118" s="102">
        <f>L117*'MRS(input_Option1)'!$F$55*'MRS(input_Option1)'!$F$66</f>
        <v>0</v>
      </c>
      <c r="Y118" s="102">
        <f>M117*'MRS(input_Option1)'!$F$56*'MRS(input_Option1)'!$F$67</f>
        <v>0</v>
      </c>
      <c r="Z118" s="78"/>
      <c r="AA118" s="78"/>
      <c r="AB118" s="78"/>
      <c r="AC118" s="78"/>
      <c r="AD118" s="78"/>
      <c r="AE118" s="78"/>
      <c r="AF118" s="78"/>
      <c r="AG118" s="78"/>
      <c r="AH118" s="78"/>
      <c r="AI118" s="78"/>
      <c r="AJ118" s="78"/>
      <c r="AK118" s="78"/>
      <c r="AL118" s="102">
        <f>Z118*'MRS(input_Option1)'!$F$57</f>
        <v>0</v>
      </c>
      <c r="AM118" s="102">
        <f>AA118*'MRS(input_Option1)'!$F$58</f>
        <v>0</v>
      </c>
      <c r="AN118" s="102">
        <f>AB118*'MRS(input_Option1)'!$F$59</f>
        <v>0</v>
      </c>
      <c r="AO118" s="102">
        <f>AC118*'MRS(input_Option1)'!$F$60</f>
        <v>0</v>
      </c>
      <c r="AP118" s="102">
        <f>AD118*'MRS(input_Option1)'!$F$61</f>
        <v>0</v>
      </c>
      <c r="AQ118" s="102">
        <f>AE118*'MRS(input_Option1)'!$F$62</f>
        <v>0</v>
      </c>
      <c r="AR118" s="102">
        <f>AF118*'MRS(input_Option1)'!$F$63</f>
        <v>0</v>
      </c>
      <c r="AS118" s="102">
        <f>ROUND(AG118*'MRS(input_Option1)'!$F$64,2)</f>
        <v>0</v>
      </c>
      <c r="AT118" s="102">
        <f>AH118*'MRS(input_Option1)'!$F$65</f>
        <v>0</v>
      </c>
      <c r="AU118" s="102">
        <f>AI118*'MRS(input_Option1)'!$F$66</f>
        <v>0</v>
      </c>
      <c r="AV118" s="102">
        <f>AJ118*'MRS(input_Option1)'!$F$67</f>
        <v>0</v>
      </c>
      <c r="AW118" s="102">
        <f t="shared" si="23"/>
        <v>0</v>
      </c>
      <c r="AX118" s="103">
        <f t="shared" si="25"/>
        <v>0</v>
      </c>
      <c r="AY118" s="103">
        <f t="shared" si="26"/>
        <v>0</v>
      </c>
      <c r="AZ118" s="103">
        <f t="shared" si="27"/>
        <v>0</v>
      </c>
    </row>
    <row r="119" spans="1:52" x14ac:dyDescent="0.2">
      <c r="A119" s="265"/>
      <c r="B119" s="56">
        <f t="shared" si="22"/>
        <v>2028</v>
      </c>
      <c r="C119" s="102">
        <f>C118*(1-'MRS(input_Option1)'!$F$46)</f>
        <v>0</v>
      </c>
      <c r="D119" s="102">
        <f>D118*(1-'MRS(input_Option1)'!$F$47)</f>
        <v>0</v>
      </c>
      <c r="E119" s="102">
        <f>E118*(1-'MRS(input_Option1)'!$F$48)</f>
        <v>0</v>
      </c>
      <c r="F119" s="102">
        <f>F118*(1-'MRS(input_Option1)'!$F$49)</f>
        <v>0</v>
      </c>
      <c r="G119" s="102">
        <f>G118*(1-'MRS(input_Option1)'!$F$50)</f>
        <v>0</v>
      </c>
      <c r="H119" s="102">
        <f>H118*(1-'MRS(input_Option1)'!$F$51)</f>
        <v>0</v>
      </c>
      <c r="I119" s="102">
        <f>I118*(1-'MRS(input_Option1)'!$F$52)</f>
        <v>0</v>
      </c>
      <c r="J119" s="102">
        <f>J118*(1-'MRS(input_Option1)'!$F$53)</f>
        <v>0</v>
      </c>
      <c r="K119" s="102">
        <f>K118*(1-'MRS(input_Option1)'!$F$54)</f>
        <v>0</v>
      </c>
      <c r="L119" s="102">
        <f>L118*(1-'MRS(input_Option1)'!$F$55)</f>
        <v>0</v>
      </c>
      <c r="M119" s="102">
        <f>M118*(1-'MRS(input_Option1)'!$F$56)</f>
        <v>0</v>
      </c>
      <c r="N119" s="102">
        <f t="shared" si="24"/>
        <v>0</v>
      </c>
      <c r="O119" s="102">
        <f>C118*'MRS(input_Option1)'!$F$46*'MRS(input_Option1)'!$F$57</f>
        <v>0</v>
      </c>
      <c r="P119" s="102">
        <f>D118*'MRS(input_Option1)'!$F$47*'MRS(input_Option1)'!$F$58</f>
        <v>0</v>
      </c>
      <c r="Q119" s="102">
        <f>E118*'MRS(input_Option1)'!$F$48*'MRS(input_Option1)'!$F$59</f>
        <v>0</v>
      </c>
      <c r="R119" s="102">
        <f>F118*'MRS(input_Option1)'!$F$49*'MRS(input_Option1)'!$F$60</f>
        <v>0</v>
      </c>
      <c r="S119" s="102">
        <f>G118*'MRS(input_Option1)'!$F$50*'MRS(input_Option1)'!$F$61</f>
        <v>0</v>
      </c>
      <c r="T119" s="102">
        <f>H118*'MRS(input_Option1)'!$F$51*'MRS(input_Option1)'!$F$62</f>
        <v>0</v>
      </c>
      <c r="U119" s="102">
        <f>I118*'MRS(input_Option1)'!$F$52*'MRS(input_Option1)'!$F$63</f>
        <v>0</v>
      </c>
      <c r="V119" s="102">
        <f>J118*'MRS(input_Option1)'!$F$53*'MRS(input_Option1)'!$F$64</f>
        <v>0</v>
      </c>
      <c r="W119" s="102">
        <f>K118*'MRS(input_Option1)'!$F$54*'MRS(input_Option1)'!$F$65</f>
        <v>0</v>
      </c>
      <c r="X119" s="102">
        <f>L118*'MRS(input_Option1)'!$F$55*'MRS(input_Option1)'!$F$66</f>
        <v>0</v>
      </c>
      <c r="Y119" s="102">
        <f>M118*'MRS(input_Option1)'!$F$56*'MRS(input_Option1)'!$F$67</f>
        <v>0</v>
      </c>
      <c r="Z119" s="78"/>
      <c r="AA119" s="78"/>
      <c r="AB119" s="78"/>
      <c r="AC119" s="78"/>
      <c r="AD119" s="78"/>
      <c r="AE119" s="78"/>
      <c r="AF119" s="78"/>
      <c r="AG119" s="78"/>
      <c r="AH119" s="78"/>
      <c r="AI119" s="78"/>
      <c r="AJ119" s="78"/>
      <c r="AK119" s="78"/>
      <c r="AL119" s="102">
        <f>Z119*'MRS(input_Option1)'!$F$57</f>
        <v>0</v>
      </c>
      <c r="AM119" s="102">
        <f>AA119*'MRS(input_Option1)'!$F$58</f>
        <v>0</v>
      </c>
      <c r="AN119" s="102">
        <f>AB119*'MRS(input_Option1)'!$F$59</f>
        <v>0</v>
      </c>
      <c r="AO119" s="102">
        <f>AC119*'MRS(input_Option1)'!$F$60</f>
        <v>0</v>
      </c>
      <c r="AP119" s="102">
        <f>AD119*'MRS(input_Option1)'!$F$61</f>
        <v>0</v>
      </c>
      <c r="AQ119" s="102">
        <f>AE119*'MRS(input_Option1)'!$F$62</f>
        <v>0</v>
      </c>
      <c r="AR119" s="102">
        <f>AF119*'MRS(input_Option1)'!$F$63</f>
        <v>0</v>
      </c>
      <c r="AS119" s="102">
        <f>ROUND(AG119*'MRS(input_Option1)'!$F$64,2)</f>
        <v>0</v>
      </c>
      <c r="AT119" s="102">
        <f>AH119*'MRS(input_Option1)'!$F$65</f>
        <v>0</v>
      </c>
      <c r="AU119" s="102">
        <f>AI119*'MRS(input_Option1)'!$F$66</f>
        <v>0</v>
      </c>
      <c r="AV119" s="102">
        <f>AJ119*'MRS(input_Option1)'!$F$67</f>
        <v>0</v>
      </c>
      <c r="AW119" s="102">
        <f t="shared" si="23"/>
        <v>0</v>
      </c>
      <c r="AX119" s="103">
        <f t="shared" si="25"/>
        <v>0</v>
      </c>
      <c r="AY119" s="103">
        <f t="shared" si="26"/>
        <v>0</v>
      </c>
      <c r="AZ119" s="103">
        <f t="shared" si="27"/>
        <v>0</v>
      </c>
    </row>
    <row r="120" spans="1:52" x14ac:dyDescent="0.2">
      <c r="A120" s="265"/>
      <c r="B120" s="56">
        <f t="shared" si="22"/>
        <v>2029</v>
      </c>
      <c r="C120" s="102">
        <f>C119*(1-'MRS(input_Option1)'!$F$46)</f>
        <v>0</v>
      </c>
      <c r="D120" s="102">
        <f>D119*(1-'MRS(input_Option1)'!$F$47)</f>
        <v>0</v>
      </c>
      <c r="E120" s="102">
        <f>E119*(1-'MRS(input_Option1)'!$F$48)</f>
        <v>0</v>
      </c>
      <c r="F120" s="102">
        <f>F119*(1-'MRS(input_Option1)'!$F$49)</f>
        <v>0</v>
      </c>
      <c r="G120" s="102">
        <f>G119*(1-'MRS(input_Option1)'!$F$50)</f>
        <v>0</v>
      </c>
      <c r="H120" s="102">
        <f>H119*(1-'MRS(input_Option1)'!$F$51)</f>
        <v>0</v>
      </c>
      <c r="I120" s="102">
        <f>I119*(1-'MRS(input_Option1)'!$F$52)</f>
        <v>0</v>
      </c>
      <c r="J120" s="102">
        <f>J119*(1-'MRS(input_Option1)'!$F$53)</f>
        <v>0</v>
      </c>
      <c r="K120" s="102">
        <f>K119*(1-'MRS(input_Option1)'!$F$54)</f>
        <v>0</v>
      </c>
      <c r="L120" s="102">
        <f>L119*(1-'MRS(input_Option1)'!$F$55)</f>
        <v>0</v>
      </c>
      <c r="M120" s="102">
        <f>M119*(1-'MRS(input_Option1)'!$F$56)</f>
        <v>0</v>
      </c>
      <c r="N120" s="102">
        <f t="shared" si="24"/>
        <v>0</v>
      </c>
      <c r="O120" s="102">
        <f>C119*'MRS(input_Option1)'!$F$46*'MRS(input_Option1)'!$F$57</f>
        <v>0</v>
      </c>
      <c r="P120" s="102">
        <f>D119*'MRS(input_Option1)'!$F$47*'MRS(input_Option1)'!$F$58</f>
        <v>0</v>
      </c>
      <c r="Q120" s="102">
        <f>E119*'MRS(input_Option1)'!$F$48*'MRS(input_Option1)'!$F$59</f>
        <v>0</v>
      </c>
      <c r="R120" s="102">
        <f>F119*'MRS(input_Option1)'!$F$49*'MRS(input_Option1)'!$F$60</f>
        <v>0</v>
      </c>
      <c r="S120" s="102">
        <f>G119*'MRS(input_Option1)'!$F$50*'MRS(input_Option1)'!$F$61</f>
        <v>0</v>
      </c>
      <c r="T120" s="102">
        <f>H119*'MRS(input_Option1)'!$F$51*'MRS(input_Option1)'!$F$62</f>
        <v>0</v>
      </c>
      <c r="U120" s="102">
        <f>I119*'MRS(input_Option1)'!$F$52*'MRS(input_Option1)'!$F$63</f>
        <v>0</v>
      </c>
      <c r="V120" s="102">
        <f>J119*'MRS(input_Option1)'!$F$53*'MRS(input_Option1)'!$F$64</f>
        <v>0</v>
      </c>
      <c r="W120" s="102">
        <f>K119*'MRS(input_Option1)'!$F$54*'MRS(input_Option1)'!$F$65</f>
        <v>0</v>
      </c>
      <c r="X120" s="102">
        <f>L119*'MRS(input_Option1)'!$F$55*'MRS(input_Option1)'!$F$66</f>
        <v>0</v>
      </c>
      <c r="Y120" s="102">
        <f>M119*'MRS(input_Option1)'!$F$56*'MRS(input_Option1)'!$F$67</f>
        <v>0</v>
      </c>
      <c r="Z120" s="78"/>
      <c r="AA120" s="78"/>
      <c r="AB120" s="78"/>
      <c r="AC120" s="78"/>
      <c r="AD120" s="78"/>
      <c r="AE120" s="78"/>
      <c r="AF120" s="78"/>
      <c r="AG120" s="78"/>
      <c r="AH120" s="78"/>
      <c r="AI120" s="78"/>
      <c r="AJ120" s="78"/>
      <c r="AK120" s="78"/>
      <c r="AL120" s="102">
        <f>Z120*'MRS(input_Option1)'!$F$57</f>
        <v>0</v>
      </c>
      <c r="AM120" s="102">
        <f>AA120*'MRS(input_Option1)'!$F$58</f>
        <v>0</v>
      </c>
      <c r="AN120" s="102">
        <f>AB120*'MRS(input_Option1)'!$F$59</f>
        <v>0</v>
      </c>
      <c r="AO120" s="102">
        <f>AC120*'MRS(input_Option1)'!$F$60</f>
        <v>0</v>
      </c>
      <c r="AP120" s="102">
        <f>AD120*'MRS(input_Option1)'!$F$61</f>
        <v>0</v>
      </c>
      <c r="AQ120" s="102">
        <f>AE120*'MRS(input_Option1)'!$F$62</f>
        <v>0</v>
      </c>
      <c r="AR120" s="102">
        <f>AF120*'MRS(input_Option1)'!$F$63</f>
        <v>0</v>
      </c>
      <c r="AS120" s="102">
        <f>ROUND(AG120*'MRS(input_Option1)'!$F$64,2)</f>
        <v>0</v>
      </c>
      <c r="AT120" s="102">
        <f>AH120*'MRS(input_Option1)'!$F$65</f>
        <v>0</v>
      </c>
      <c r="AU120" s="102">
        <f>AI120*'MRS(input_Option1)'!$F$66</f>
        <v>0</v>
      </c>
      <c r="AV120" s="102">
        <f>AJ120*'MRS(input_Option1)'!$F$67</f>
        <v>0</v>
      </c>
      <c r="AW120" s="102">
        <f t="shared" si="23"/>
        <v>0</v>
      </c>
      <c r="AX120" s="103">
        <f t="shared" si="25"/>
        <v>0</v>
      </c>
      <c r="AY120" s="103">
        <f t="shared" si="26"/>
        <v>0</v>
      </c>
      <c r="AZ120" s="103">
        <f t="shared" si="27"/>
        <v>0</v>
      </c>
    </row>
    <row r="121" spans="1:52" x14ac:dyDescent="0.2">
      <c r="A121" s="265"/>
      <c r="B121" s="56">
        <f t="shared" si="22"/>
        <v>2030</v>
      </c>
      <c r="C121" s="102">
        <f>C120*(1-'MRS(input_Option1)'!$F$46)</f>
        <v>0</v>
      </c>
      <c r="D121" s="102">
        <f>D120*(1-'MRS(input_Option1)'!$F$47)</f>
        <v>0</v>
      </c>
      <c r="E121" s="102">
        <f>E120*(1-'MRS(input_Option1)'!$F$48)</f>
        <v>0</v>
      </c>
      <c r="F121" s="102">
        <f>F120*(1-'MRS(input_Option1)'!$F$49)</f>
        <v>0</v>
      </c>
      <c r="G121" s="102">
        <f>G120*(1-'MRS(input_Option1)'!$F$50)</f>
        <v>0</v>
      </c>
      <c r="H121" s="102">
        <f>H120*(1-'MRS(input_Option1)'!$F$51)</f>
        <v>0</v>
      </c>
      <c r="I121" s="102">
        <f>I120*(1-'MRS(input_Option1)'!$F$52)</f>
        <v>0</v>
      </c>
      <c r="J121" s="102">
        <f>J120*(1-'MRS(input_Option1)'!$F$53)</f>
        <v>0</v>
      </c>
      <c r="K121" s="102">
        <f>K120*(1-'MRS(input_Option1)'!$F$54)</f>
        <v>0</v>
      </c>
      <c r="L121" s="102">
        <f>L120*(1-'MRS(input_Option1)'!$F$55)</f>
        <v>0</v>
      </c>
      <c r="M121" s="102">
        <f>M120*(1-'MRS(input_Option1)'!$F$56)</f>
        <v>0</v>
      </c>
      <c r="N121" s="102">
        <f t="shared" si="24"/>
        <v>0</v>
      </c>
      <c r="O121" s="102">
        <f>C120*'MRS(input_Option1)'!$F$46*'MRS(input_Option1)'!$F$57</f>
        <v>0</v>
      </c>
      <c r="P121" s="102">
        <f>D120*'MRS(input_Option1)'!$F$47*'MRS(input_Option1)'!$F$58</f>
        <v>0</v>
      </c>
      <c r="Q121" s="102">
        <f>E120*'MRS(input_Option1)'!$F$48*'MRS(input_Option1)'!$F$59</f>
        <v>0</v>
      </c>
      <c r="R121" s="102">
        <f>F120*'MRS(input_Option1)'!$F$49*'MRS(input_Option1)'!$F$60</f>
        <v>0</v>
      </c>
      <c r="S121" s="102">
        <f>G120*'MRS(input_Option1)'!$F$50*'MRS(input_Option1)'!$F$61</f>
        <v>0</v>
      </c>
      <c r="T121" s="102">
        <f>H120*'MRS(input_Option1)'!$F$51*'MRS(input_Option1)'!$F$62</f>
        <v>0</v>
      </c>
      <c r="U121" s="102">
        <f>I120*'MRS(input_Option1)'!$F$52*'MRS(input_Option1)'!$F$63</f>
        <v>0</v>
      </c>
      <c r="V121" s="102">
        <f>J120*'MRS(input_Option1)'!$F$53*'MRS(input_Option1)'!$F$64</f>
        <v>0</v>
      </c>
      <c r="W121" s="102">
        <f>K120*'MRS(input_Option1)'!$F$54*'MRS(input_Option1)'!$F$65</f>
        <v>0</v>
      </c>
      <c r="X121" s="102">
        <f>L120*'MRS(input_Option1)'!$F$55*'MRS(input_Option1)'!$F$66</f>
        <v>0</v>
      </c>
      <c r="Y121" s="102">
        <f>M120*'MRS(input_Option1)'!$F$56*'MRS(input_Option1)'!$F$67</f>
        <v>0</v>
      </c>
      <c r="Z121" s="78"/>
      <c r="AA121" s="78"/>
      <c r="AB121" s="78"/>
      <c r="AC121" s="78"/>
      <c r="AD121" s="78"/>
      <c r="AE121" s="78"/>
      <c r="AF121" s="78"/>
      <c r="AG121" s="78"/>
      <c r="AH121" s="78"/>
      <c r="AI121" s="78"/>
      <c r="AJ121" s="78"/>
      <c r="AK121" s="78"/>
      <c r="AL121" s="102">
        <f>Z121*'MRS(input_Option1)'!$F$57</f>
        <v>0</v>
      </c>
      <c r="AM121" s="102">
        <f>AA121*'MRS(input_Option1)'!$F$58</f>
        <v>0</v>
      </c>
      <c r="AN121" s="102">
        <f>AB121*'MRS(input_Option1)'!$F$59</f>
        <v>0</v>
      </c>
      <c r="AO121" s="102">
        <f>AC121*'MRS(input_Option1)'!$F$60</f>
        <v>0</v>
      </c>
      <c r="AP121" s="102">
        <f>AD121*'MRS(input_Option1)'!$F$61</f>
        <v>0</v>
      </c>
      <c r="AQ121" s="102">
        <f>AE121*'MRS(input_Option1)'!$F$62</f>
        <v>0</v>
      </c>
      <c r="AR121" s="102">
        <f>AF121*'MRS(input_Option1)'!$F$63</f>
        <v>0</v>
      </c>
      <c r="AS121" s="102">
        <f>ROUND(AG121*'MRS(input_Option1)'!$F$64,2)</f>
        <v>0</v>
      </c>
      <c r="AT121" s="102">
        <f>AH121*'MRS(input_Option1)'!$F$65</f>
        <v>0</v>
      </c>
      <c r="AU121" s="102">
        <f>AI121*'MRS(input_Option1)'!$F$66</f>
        <v>0</v>
      </c>
      <c r="AV121" s="102">
        <f>AJ121*'MRS(input_Option1)'!$F$67</f>
        <v>0</v>
      </c>
      <c r="AW121" s="102">
        <f t="shared" si="23"/>
        <v>0</v>
      </c>
      <c r="AX121" s="103">
        <f t="shared" si="25"/>
        <v>0</v>
      </c>
      <c r="AY121" s="103">
        <f t="shared" si="26"/>
        <v>0</v>
      </c>
      <c r="AZ121" s="103">
        <f t="shared" si="27"/>
        <v>0</v>
      </c>
    </row>
    <row r="122" spans="1:52" x14ac:dyDescent="0.2">
      <c r="A122" s="61"/>
      <c r="B122" s="62" t="s">
        <v>57</v>
      </c>
      <c r="C122" s="81" t="s">
        <v>88</v>
      </c>
      <c r="D122" s="81" t="s">
        <v>88</v>
      </c>
      <c r="E122" s="81" t="s">
        <v>88</v>
      </c>
      <c r="F122" s="81" t="s">
        <v>88</v>
      </c>
      <c r="G122" s="81" t="s">
        <v>88</v>
      </c>
      <c r="H122" s="81" t="s">
        <v>88</v>
      </c>
      <c r="I122" s="81" t="s">
        <v>88</v>
      </c>
      <c r="J122" s="81" t="s">
        <v>88</v>
      </c>
      <c r="K122" s="81" t="s">
        <v>88</v>
      </c>
      <c r="L122" s="81" t="s">
        <v>88</v>
      </c>
      <c r="M122" s="81" t="s">
        <v>88</v>
      </c>
      <c r="N122" s="81" t="s">
        <v>88</v>
      </c>
      <c r="O122" s="81" t="s">
        <v>88</v>
      </c>
      <c r="P122" s="81" t="s">
        <v>88</v>
      </c>
      <c r="Q122" s="81" t="s">
        <v>88</v>
      </c>
      <c r="R122" s="81" t="s">
        <v>88</v>
      </c>
      <c r="S122" s="81" t="s">
        <v>88</v>
      </c>
      <c r="T122" s="81" t="s">
        <v>88</v>
      </c>
      <c r="U122" s="81" t="s">
        <v>88</v>
      </c>
      <c r="V122" s="81" t="s">
        <v>88</v>
      </c>
      <c r="W122" s="81" t="s">
        <v>88</v>
      </c>
      <c r="X122" s="81" t="s">
        <v>88</v>
      </c>
      <c r="Y122" s="81" t="s">
        <v>88</v>
      </c>
      <c r="Z122" s="81" t="s">
        <v>88</v>
      </c>
      <c r="AA122" s="81" t="s">
        <v>88</v>
      </c>
      <c r="AB122" s="81" t="s">
        <v>88</v>
      </c>
      <c r="AC122" s="81" t="s">
        <v>88</v>
      </c>
      <c r="AD122" s="81" t="s">
        <v>88</v>
      </c>
      <c r="AE122" s="81" t="s">
        <v>88</v>
      </c>
      <c r="AF122" s="81" t="s">
        <v>88</v>
      </c>
      <c r="AG122" s="81" t="s">
        <v>88</v>
      </c>
      <c r="AH122" s="81" t="s">
        <v>88</v>
      </c>
      <c r="AI122" s="81" t="s">
        <v>88</v>
      </c>
      <c r="AJ122" s="81" t="s">
        <v>88</v>
      </c>
      <c r="AK122" s="81" t="s">
        <v>88</v>
      </c>
      <c r="AL122" s="81" t="s">
        <v>88</v>
      </c>
      <c r="AM122" s="81" t="s">
        <v>88</v>
      </c>
      <c r="AN122" s="81" t="s">
        <v>88</v>
      </c>
      <c r="AO122" s="81" t="s">
        <v>88</v>
      </c>
      <c r="AP122" s="81" t="s">
        <v>88</v>
      </c>
      <c r="AQ122" s="81" t="s">
        <v>88</v>
      </c>
      <c r="AR122" s="81" t="s">
        <v>88</v>
      </c>
      <c r="AS122" s="81" t="s">
        <v>88</v>
      </c>
      <c r="AT122" s="81" t="s">
        <v>88</v>
      </c>
      <c r="AU122" s="81" t="s">
        <v>88</v>
      </c>
      <c r="AV122" s="81" t="s">
        <v>88</v>
      </c>
      <c r="AW122" s="81" t="s">
        <v>88</v>
      </c>
      <c r="AX122" s="103">
        <f>SUM(AX109:AX121)</f>
        <v>0</v>
      </c>
      <c r="AY122" s="103">
        <f>SUM(AY109:AY121)</f>
        <v>0</v>
      </c>
      <c r="AZ122" s="103">
        <f>SUM(AZ109:AZ121)</f>
        <v>0</v>
      </c>
    </row>
    <row r="125" spans="1:52" x14ac:dyDescent="0.2">
      <c r="A125" s="79" t="s">
        <v>115</v>
      </c>
      <c r="D125" s="49"/>
      <c r="E125" s="49"/>
      <c r="F125" s="49"/>
      <c r="G125" s="49"/>
      <c r="H125" s="49"/>
      <c r="I125" s="49"/>
      <c r="J125" s="49"/>
      <c r="K125" s="49"/>
      <c r="L125" s="49"/>
      <c r="M125" s="49"/>
      <c r="N125" s="49"/>
    </row>
    <row r="126" spans="1:52" ht="16" x14ac:dyDescent="0.2">
      <c r="A126" s="256" t="s">
        <v>85</v>
      </c>
      <c r="B126" s="256"/>
      <c r="C126" s="93" t="s">
        <v>301</v>
      </c>
      <c r="D126" s="49"/>
      <c r="E126" s="49"/>
      <c r="F126" s="49"/>
      <c r="G126" s="49"/>
      <c r="H126" s="49"/>
      <c r="I126" s="49"/>
      <c r="J126" s="49"/>
      <c r="K126" s="49"/>
      <c r="L126" s="49"/>
      <c r="M126" s="49"/>
      <c r="N126" s="49"/>
    </row>
    <row r="127" spans="1:52" ht="42.5" x14ac:dyDescent="0.2">
      <c r="A127" s="256" t="s">
        <v>86</v>
      </c>
      <c r="B127" s="256"/>
      <c r="C127" s="53" t="s">
        <v>302</v>
      </c>
      <c r="D127" s="49"/>
      <c r="E127" s="49"/>
      <c r="F127" s="49"/>
      <c r="G127" s="49"/>
      <c r="H127" s="49"/>
      <c r="I127" s="49"/>
      <c r="J127" s="49"/>
      <c r="K127" s="49"/>
      <c r="L127" s="49"/>
      <c r="M127" s="49"/>
      <c r="N127" s="49"/>
    </row>
    <row r="128" spans="1:52" ht="16" x14ac:dyDescent="0.2">
      <c r="A128" s="256" t="s">
        <v>87</v>
      </c>
      <c r="B128" s="256"/>
      <c r="C128" s="52" t="s">
        <v>303</v>
      </c>
      <c r="D128" s="49"/>
      <c r="E128" s="49"/>
      <c r="F128" s="49"/>
      <c r="G128" s="49"/>
      <c r="H128" s="49"/>
      <c r="I128" s="49"/>
      <c r="J128" s="49"/>
      <c r="K128" s="49"/>
      <c r="L128" s="49"/>
      <c r="M128" s="49"/>
      <c r="N128" s="49"/>
    </row>
    <row r="129" spans="1:14" x14ac:dyDescent="0.2">
      <c r="A129" s="257" t="s">
        <v>89</v>
      </c>
      <c r="B129" s="56">
        <f>'MRS(input_RL_Opt1)'!$B$7+1</f>
        <v>2019</v>
      </c>
      <c r="C129" s="104">
        <f t="shared" ref="C129:C140" si="28">AA8*(44/12)+M36+R61+AF89+AZ110</f>
        <v>0</v>
      </c>
      <c r="D129" s="49"/>
      <c r="E129" s="49"/>
      <c r="F129" s="49"/>
      <c r="G129" s="49"/>
      <c r="H129" s="49"/>
      <c r="I129" s="49"/>
      <c r="J129" s="49"/>
      <c r="K129" s="49"/>
      <c r="L129" s="49"/>
      <c r="M129" s="49"/>
      <c r="N129" s="49"/>
    </row>
    <row r="130" spans="1:14" x14ac:dyDescent="0.2">
      <c r="A130" s="258"/>
      <c r="B130" s="56">
        <f t="shared" ref="B130:B140" si="29">B129+1</f>
        <v>2020</v>
      </c>
      <c r="C130" s="104">
        <f t="shared" si="28"/>
        <v>0</v>
      </c>
      <c r="D130" s="49"/>
      <c r="E130" s="49"/>
      <c r="F130" s="49"/>
      <c r="G130" s="49"/>
      <c r="H130" s="49"/>
      <c r="I130" s="49"/>
      <c r="J130" s="49"/>
      <c r="K130" s="49"/>
      <c r="L130" s="49"/>
      <c r="M130" s="49"/>
      <c r="N130" s="49"/>
    </row>
    <row r="131" spans="1:14" x14ac:dyDescent="0.2">
      <c r="A131" s="258"/>
      <c r="B131" s="56">
        <f t="shared" si="29"/>
        <v>2021</v>
      </c>
      <c r="C131" s="104">
        <f t="shared" si="28"/>
        <v>0</v>
      </c>
      <c r="D131" s="49"/>
      <c r="E131" s="49"/>
      <c r="F131" s="49"/>
      <c r="G131" s="49"/>
      <c r="H131" s="49"/>
      <c r="I131" s="49"/>
      <c r="J131" s="49"/>
      <c r="K131" s="49"/>
      <c r="L131" s="49"/>
      <c r="M131" s="49"/>
      <c r="N131" s="49"/>
    </row>
    <row r="132" spans="1:14" x14ac:dyDescent="0.2">
      <c r="A132" s="258"/>
      <c r="B132" s="56">
        <f t="shared" si="29"/>
        <v>2022</v>
      </c>
      <c r="C132" s="104">
        <f t="shared" si="28"/>
        <v>0</v>
      </c>
      <c r="D132" s="49"/>
      <c r="E132" s="49"/>
      <c r="F132" s="49"/>
      <c r="G132" s="49"/>
      <c r="H132" s="49"/>
      <c r="I132" s="49"/>
      <c r="J132" s="49"/>
      <c r="K132" s="49"/>
      <c r="L132" s="49"/>
      <c r="M132" s="49"/>
      <c r="N132" s="49"/>
    </row>
    <row r="133" spans="1:14" x14ac:dyDescent="0.2">
      <c r="A133" s="258"/>
      <c r="B133" s="56">
        <f t="shared" si="29"/>
        <v>2023</v>
      </c>
      <c r="C133" s="104">
        <f t="shared" si="28"/>
        <v>0</v>
      </c>
      <c r="D133" s="49"/>
      <c r="E133" s="49"/>
      <c r="F133" s="49"/>
      <c r="G133" s="49"/>
      <c r="H133" s="49"/>
      <c r="I133" s="49"/>
      <c r="J133" s="49"/>
      <c r="K133" s="49"/>
      <c r="L133" s="49"/>
      <c r="M133" s="49"/>
      <c r="N133" s="49"/>
    </row>
    <row r="134" spans="1:14" x14ac:dyDescent="0.2">
      <c r="A134" s="258"/>
      <c r="B134" s="56">
        <f t="shared" si="29"/>
        <v>2024</v>
      </c>
      <c r="C134" s="104">
        <f t="shared" si="28"/>
        <v>0</v>
      </c>
      <c r="D134" s="49"/>
      <c r="E134" s="49"/>
      <c r="F134" s="49"/>
      <c r="G134" s="49"/>
      <c r="H134" s="49"/>
      <c r="I134" s="49"/>
      <c r="J134" s="49"/>
      <c r="K134" s="49"/>
      <c r="L134" s="49"/>
      <c r="M134" s="49"/>
      <c r="N134" s="49"/>
    </row>
    <row r="135" spans="1:14" x14ac:dyDescent="0.2">
      <c r="A135" s="258"/>
      <c r="B135" s="56">
        <f t="shared" si="29"/>
        <v>2025</v>
      </c>
      <c r="C135" s="104">
        <f t="shared" si="28"/>
        <v>0</v>
      </c>
      <c r="D135" s="49"/>
      <c r="E135" s="49"/>
      <c r="F135" s="49"/>
      <c r="G135" s="49"/>
      <c r="H135" s="49"/>
      <c r="I135" s="49"/>
      <c r="J135" s="49"/>
      <c r="K135" s="49"/>
      <c r="L135" s="49"/>
      <c r="M135" s="49"/>
      <c r="N135" s="49"/>
    </row>
    <row r="136" spans="1:14" x14ac:dyDescent="0.2">
      <c r="A136" s="258"/>
      <c r="B136" s="56">
        <f t="shared" si="29"/>
        <v>2026</v>
      </c>
      <c r="C136" s="104">
        <f t="shared" si="28"/>
        <v>0</v>
      </c>
      <c r="D136" s="49"/>
      <c r="E136" s="49"/>
      <c r="F136" s="49"/>
      <c r="G136" s="49"/>
      <c r="H136" s="49"/>
      <c r="I136" s="49"/>
      <c r="J136" s="49"/>
      <c r="K136" s="49"/>
      <c r="L136" s="49"/>
      <c r="M136" s="49"/>
      <c r="N136" s="49"/>
    </row>
    <row r="137" spans="1:14" x14ac:dyDescent="0.2">
      <c r="A137" s="258"/>
      <c r="B137" s="56">
        <f t="shared" si="29"/>
        <v>2027</v>
      </c>
      <c r="C137" s="104">
        <f t="shared" si="28"/>
        <v>0</v>
      </c>
      <c r="D137" s="49"/>
      <c r="E137" s="49"/>
      <c r="F137" s="49"/>
      <c r="G137" s="49"/>
      <c r="H137" s="49"/>
      <c r="I137" s="49"/>
      <c r="J137" s="49"/>
      <c r="K137" s="49"/>
      <c r="L137" s="49"/>
      <c r="M137" s="49"/>
      <c r="N137" s="49"/>
    </row>
    <row r="138" spans="1:14" x14ac:dyDescent="0.2">
      <c r="A138" s="258"/>
      <c r="B138" s="56">
        <f t="shared" si="29"/>
        <v>2028</v>
      </c>
      <c r="C138" s="104">
        <f t="shared" si="28"/>
        <v>0</v>
      </c>
      <c r="D138" s="49"/>
      <c r="E138" s="49"/>
      <c r="F138" s="49"/>
      <c r="G138" s="49"/>
      <c r="H138" s="49"/>
      <c r="I138" s="49"/>
      <c r="J138" s="49"/>
      <c r="K138" s="49"/>
      <c r="L138" s="49"/>
      <c r="M138" s="49"/>
      <c r="N138" s="49"/>
    </row>
    <row r="139" spans="1:14" x14ac:dyDescent="0.2">
      <c r="A139" s="258"/>
      <c r="B139" s="56">
        <f t="shared" si="29"/>
        <v>2029</v>
      </c>
      <c r="C139" s="104">
        <f t="shared" si="28"/>
        <v>0</v>
      </c>
      <c r="D139" s="49"/>
      <c r="E139" s="49"/>
      <c r="F139" s="49"/>
      <c r="G139" s="49"/>
      <c r="H139" s="49"/>
      <c r="I139" s="49"/>
      <c r="J139" s="49"/>
      <c r="K139" s="49"/>
      <c r="L139" s="49"/>
      <c r="M139" s="49"/>
      <c r="N139" s="49"/>
    </row>
    <row r="140" spans="1:14" x14ac:dyDescent="0.2">
      <c r="A140" s="259"/>
      <c r="B140" s="56">
        <f t="shared" si="29"/>
        <v>2030</v>
      </c>
      <c r="C140" s="104">
        <f t="shared" si="28"/>
        <v>0</v>
      </c>
      <c r="D140" s="49"/>
      <c r="E140" s="49"/>
      <c r="F140" s="49"/>
      <c r="G140" s="49"/>
      <c r="H140" s="49"/>
      <c r="I140" s="49"/>
      <c r="J140" s="49"/>
      <c r="K140" s="49"/>
      <c r="L140" s="49"/>
      <c r="M140" s="49"/>
      <c r="N140" s="49"/>
    </row>
    <row r="141" spans="1:14" x14ac:dyDescent="0.2">
      <c r="A141" s="61"/>
      <c r="B141" s="62" t="s">
        <v>57</v>
      </c>
      <c r="C141" s="104">
        <f>SUM(C129:C140)</f>
        <v>0</v>
      </c>
      <c r="D141" s="49"/>
      <c r="E141" s="49"/>
      <c r="F141" s="49"/>
      <c r="G141" s="49"/>
      <c r="H141" s="49"/>
      <c r="I141" s="49"/>
      <c r="J141" s="49"/>
      <c r="K141" s="49"/>
      <c r="L141" s="49"/>
      <c r="M141" s="49"/>
      <c r="N141" s="49"/>
    </row>
  </sheetData>
  <sheetProtection algorithmName="SHA-512" hashValue="4ygcKzG9RHgGlagAHNSk3Y/W0CL7SEOtg/GMX2EAPZsgik+v4o5YVCjWL/ksp8+omnDzhyOdzkDVlJkzTrrE7g==" saltValue="k+ndu/kHVj1BwnpAkf8KEw==" spinCount="100000" sheet="1" objects="1" scenarios="1" formatCells="0" formatRows="0"/>
  <mergeCells count="190">
    <mergeCell ref="A6:B6"/>
    <mergeCell ref="C6:N6"/>
    <mergeCell ref="O6:Z6"/>
    <mergeCell ref="AA6:AB6"/>
    <mergeCell ref="A7:B7"/>
    <mergeCell ref="AA7:AB7"/>
    <mergeCell ref="A4:B4"/>
    <mergeCell ref="C4:N4"/>
    <mergeCell ref="O4:Z4"/>
    <mergeCell ref="AA4:AB4"/>
    <mergeCell ref="A5:B5"/>
    <mergeCell ref="C5:N5"/>
    <mergeCell ref="O5:Z5"/>
    <mergeCell ref="AA5:AB5"/>
    <mergeCell ref="A25:B25"/>
    <mergeCell ref="C25:G25"/>
    <mergeCell ref="H25:L25"/>
    <mergeCell ref="A26:B26"/>
    <mergeCell ref="C26:G26"/>
    <mergeCell ref="H26:L26"/>
    <mergeCell ref="AA17:AB17"/>
    <mergeCell ref="AA18:AB18"/>
    <mergeCell ref="AA19:AB19"/>
    <mergeCell ref="AA20:AB20"/>
    <mergeCell ref="A24:B24"/>
    <mergeCell ref="C24:G24"/>
    <mergeCell ref="H24:L24"/>
    <mergeCell ref="A8:A19"/>
    <mergeCell ref="AA8:AB8"/>
    <mergeCell ref="AA9:AB9"/>
    <mergeCell ref="AA10:AB10"/>
    <mergeCell ref="AA11:AB11"/>
    <mergeCell ref="AA12:AB12"/>
    <mergeCell ref="AA13:AB13"/>
    <mergeCell ref="AA14:AB14"/>
    <mergeCell ref="AA15:AB15"/>
    <mergeCell ref="AA16:AB16"/>
    <mergeCell ref="A33:B33"/>
    <mergeCell ref="C33:G33"/>
    <mergeCell ref="H33:L33"/>
    <mergeCell ref="M33:N33"/>
    <mergeCell ref="A34:B34"/>
    <mergeCell ref="C34:G34"/>
    <mergeCell ref="H34:L34"/>
    <mergeCell ref="M34:N34"/>
    <mergeCell ref="A27:B27"/>
    <mergeCell ref="A28:B28"/>
    <mergeCell ref="A32:B32"/>
    <mergeCell ref="C32:G32"/>
    <mergeCell ref="H32:L32"/>
    <mergeCell ref="M32:N32"/>
    <mergeCell ref="M43:N43"/>
    <mergeCell ref="M44:N44"/>
    <mergeCell ref="M45:N45"/>
    <mergeCell ref="M46:N46"/>
    <mergeCell ref="M47:N47"/>
    <mergeCell ref="M48:N48"/>
    <mergeCell ref="A35:B35"/>
    <mergeCell ref="M35:N35"/>
    <mergeCell ref="A36:A47"/>
    <mergeCell ref="M36:N36"/>
    <mergeCell ref="M37:N37"/>
    <mergeCell ref="M38:N38"/>
    <mergeCell ref="M39:N39"/>
    <mergeCell ref="M40:N40"/>
    <mergeCell ref="M41:N41"/>
    <mergeCell ref="M42:N42"/>
    <mergeCell ref="P54:P57"/>
    <mergeCell ref="Q54:Q57"/>
    <mergeCell ref="R54:S57"/>
    <mergeCell ref="C55:G55"/>
    <mergeCell ref="C56:G56"/>
    <mergeCell ref="H56:L56"/>
    <mergeCell ref="A52:B52"/>
    <mergeCell ref="R52:S52"/>
    <mergeCell ref="A53:B53"/>
    <mergeCell ref="R53:S53"/>
    <mergeCell ref="A54:B57"/>
    <mergeCell ref="C54:G54"/>
    <mergeCell ref="H54:L54"/>
    <mergeCell ref="M54:M57"/>
    <mergeCell ref="N54:N57"/>
    <mergeCell ref="O54:O57"/>
    <mergeCell ref="A58:B58"/>
    <mergeCell ref="C58:G58"/>
    <mergeCell ref="H58:L58"/>
    <mergeCell ref="M58:Q58"/>
    <mergeCell ref="R58:S58"/>
    <mergeCell ref="A59:B59"/>
    <mergeCell ref="C59:G59"/>
    <mergeCell ref="H59:L59"/>
    <mergeCell ref="M59:Q59"/>
    <mergeCell ref="R59:S59"/>
    <mergeCell ref="R65:S65"/>
    <mergeCell ref="R66:S66"/>
    <mergeCell ref="R67:S67"/>
    <mergeCell ref="R68:S68"/>
    <mergeCell ref="R69:S69"/>
    <mergeCell ref="R70:S70"/>
    <mergeCell ref="A60:B60"/>
    <mergeCell ref="C60:G60"/>
    <mergeCell ref="H60:L60"/>
    <mergeCell ref="M60:Q60"/>
    <mergeCell ref="R60:S60"/>
    <mergeCell ref="A61:A72"/>
    <mergeCell ref="R61:S61"/>
    <mergeCell ref="R62:S62"/>
    <mergeCell ref="R63:S63"/>
    <mergeCell ref="R64:S64"/>
    <mergeCell ref="R71:S71"/>
    <mergeCell ref="R72:S72"/>
    <mergeCell ref="R73:S73"/>
    <mergeCell ref="A77:B77"/>
    <mergeCell ref="C77:D77"/>
    <mergeCell ref="E77:F77"/>
    <mergeCell ref="G77:I77"/>
    <mergeCell ref="J77:L77"/>
    <mergeCell ref="M77:O77"/>
    <mergeCell ref="P77:R77"/>
    <mergeCell ref="S77:U77"/>
    <mergeCell ref="A78:B78"/>
    <mergeCell ref="C78:D78"/>
    <mergeCell ref="E78:F78"/>
    <mergeCell ref="G78:I78"/>
    <mergeCell ref="J78:L78"/>
    <mergeCell ref="M78:O78"/>
    <mergeCell ref="P78:R78"/>
    <mergeCell ref="S78:U78"/>
    <mergeCell ref="P79:R79"/>
    <mergeCell ref="S79:U79"/>
    <mergeCell ref="A80:B80"/>
    <mergeCell ref="A81:B81"/>
    <mergeCell ref="A84:B84"/>
    <mergeCell ref="C84:D84"/>
    <mergeCell ref="E84:F84"/>
    <mergeCell ref="G84:L84"/>
    <mergeCell ref="M84:R84"/>
    <mergeCell ref="S84:T84"/>
    <mergeCell ref="A79:B79"/>
    <mergeCell ref="C79:D79"/>
    <mergeCell ref="E79:F79"/>
    <mergeCell ref="G79:I79"/>
    <mergeCell ref="J79:L79"/>
    <mergeCell ref="M79:O79"/>
    <mergeCell ref="U84:V84"/>
    <mergeCell ref="W84:X84"/>
    <mergeCell ref="A85:B85"/>
    <mergeCell ref="C85:D85"/>
    <mergeCell ref="E85:F85"/>
    <mergeCell ref="G85:L85"/>
    <mergeCell ref="M85:R85"/>
    <mergeCell ref="S85:T85"/>
    <mergeCell ref="U85:V85"/>
    <mergeCell ref="W85:X85"/>
    <mergeCell ref="U86:V86"/>
    <mergeCell ref="W86:X86"/>
    <mergeCell ref="A87:B87"/>
    <mergeCell ref="G87:I87"/>
    <mergeCell ref="J87:L87"/>
    <mergeCell ref="M87:O87"/>
    <mergeCell ref="P87:R87"/>
    <mergeCell ref="A86:B86"/>
    <mergeCell ref="C86:D86"/>
    <mergeCell ref="E86:F86"/>
    <mergeCell ref="G86:L86"/>
    <mergeCell ref="M86:R86"/>
    <mergeCell ref="S86:T86"/>
    <mergeCell ref="AL107:AW107"/>
    <mergeCell ref="A108:B108"/>
    <mergeCell ref="AL105:AW105"/>
    <mergeCell ref="A106:B106"/>
    <mergeCell ref="C106:N106"/>
    <mergeCell ref="O106:Y106"/>
    <mergeCell ref="Z106:AK106"/>
    <mergeCell ref="AL106:AW106"/>
    <mergeCell ref="A88:B88"/>
    <mergeCell ref="A89:A100"/>
    <mergeCell ref="A105:B105"/>
    <mergeCell ref="C105:N105"/>
    <mergeCell ref="O105:Y105"/>
    <mergeCell ref="Z105:AK105"/>
    <mergeCell ref="A109:A121"/>
    <mergeCell ref="A126:B126"/>
    <mergeCell ref="A127:B127"/>
    <mergeCell ref="A128:B128"/>
    <mergeCell ref="A129:A140"/>
    <mergeCell ref="A107:B107"/>
    <mergeCell ref="C107:N107"/>
    <mergeCell ref="O107:Y107"/>
    <mergeCell ref="Z107:AK107"/>
  </mergeCells>
  <phoneticPr fontId="9"/>
  <dataValidations count="1">
    <dataValidation type="list" allowBlank="1" showInputMessage="1" showErrorMessage="1" prompt="select fuel type" sqref="C53:G53" xr:uid="{82C889A0-0E17-470C-9BFC-84EC57524FDC}">
      <formula1>$C$27:$G$27</formula1>
    </dataValidation>
  </dataValidations>
  <pageMargins left="0.7" right="0.7" top="0.75" bottom="0.75" header="0.3" footer="0.3"/>
  <pageSetup scale="1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80114-20EE-4DD4-91BD-8040CC2B5436}">
  <sheetPr>
    <tabColor theme="5" tint="0.39997558519241921"/>
  </sheetPr>
  <dimension ref="A1:L110"/>
  <sheetViews>
    <sheetView view="pageBreakPreview" zoomScale="70" zoomScaleNormal="85" zoomScaleSheetLayoutView="70" workbookViewId="0"/>
  </sheetViews>
  <sheetFormatPr defaultColWidth="9" defaultRowHeight="14" x14ac:dyDescent="0.2"/>
  <cols>
    <col min="1" max="3" width="3.6328125" style="11" customWidth="1"/>
    <col min="4" max="4" width="53.453125" style="11" customWidth="1"/>
    <col min="5" max="5" width="25.08984375" style="11" bestFit="1" customWidth="1"/>
    <col min="6" max="6" width="15.453125" style="11" customWidth="1"/>
    <col min="7" max="7" width="17.453125" style="11" customWidth="1"/>
    <col min="8" max="8" width="11" style="105" customWidth="1"/>
    <col min="9" max="16384" width="9" style="11"/>
  </cols>
  <sheetData>
    <row r="1" spans="1:8" x14ac:dyDescent="0.2">
      <c r="H1" s="4" t="str">
        <f>'MPS(input_Option1)'!K1</f>
        <v>Monitoring Spreadsheet: JCM_KH_AM004_ver01.0</v>
      </c>
    </row>
    <row r="2" spans="1:8" ht="18" customHeight="1" x14ac:dyDescent="0.2">
      <c r="H2" s="4" t="str">
        <f>'MPS(input_Option1)'!K2</f>
        <v>Reference Number:</v>
      </c>
    </row>
    <row r="3" spans="1:8" ht="15.5" x14ac:dyDescent="0.2">
      <c r="A3" s="229" t="s">
        <v>466</v>
      </c>
      <c r="B3" s="229"/>
      <c r="C3" s="229"/>
      <c r="D3" s="229"/>
      <c r="E3" s="229"/>
      <c r="F3" s="229"/>
      <c r="G3" s="229"/>
      <c r="H3" s="229"/>
    </row>
    <row r="4" spans="1:8" ht="11.25" customHeight="1" x14ac:dyDescent="0.2"/>
    <row r="5" spans="1:8" ht="18.75" customHeight="1" thickBot="1" x14ac:dyDescent="0.25">
      <c r="A5" s="106" t="s">
        <v>30</v>
      </c>
      <c r="B5" s="107"/>
      <c r="C5" s="107"/>
      <c r="D5" s="108"/>
      <c r="E5" s="109" t="s">
        <v>31</v>
      </c>
      <c r="F5" s="110" t="s">
        <v>0</v>
      </c>
      <c r="G5" s="109" t="s">
        <v>1</v>
      </c>
      <c r="H5" s="111" t="s">
        <v>2</v>
      </c>
    </row>
    <row r="6" spans="1:8" s="18" customFormat="1" ht="18.75" customHeight="1" thickBot="1" x14ac:dyDescent="0.25">
      <c r="A6" s="112"/>
      <c r="B6" s="113" t="s">
        <v>385</v>
      </c>
      <c r="C6" s="113"/>
      <c r="D6" s="113"/>
      <c r="E6" s="114"/>
      <c r="F6" s="115">
        <f>SUM(F8:F19)</f>
        <v>0</v>
      </c>
      <c r="G6" s="116" t="s">
        <v>377</v>
      </c>
      <c r="H6" s="117" t="s">
        <v>386</v>
      </c>
    </row>
    <row r="7" spans="1:8" s="18" customFormat="1" ht="18.75" customHeight="1" x14ac:dyDescent="0.2">
      <c r="A7" s="118"/>
      <c r="B7" s="119"/>
      <c r="C7" s="120" t="s">
        <v>387</v>
      </c>
      <c r="D7" s="121"/>
      <c r="E7" s="122"/>
      <c r="F7" s="123"/>
      <c r="G7" s="124"/>
      <c r="H7" s="125"/>
    </row>
    <row r="8" spans="1:8" s="18" customFormat="1" ht="18.75" customHeight="1" x14ac:dyDescent="0.2">
      <c r="A8" s="118"/>
      <c r="B8" s="126"/>
      <c r="C8" s="126"/>
      <c r="D8" s="127">
        <f>'MRS(input_RL_Opt1)'!$B$7+1</f>
        <v>2019</v>
      </c>
      <c r="E8" s="128"/>
      <c r="F8" s="129">
        <f>(F23-(F38+F51+F64+F77))*(1-F$90*0.01)</f>
        <v>0</v>
      </c>
      <c r="G8" s="130" t="s">
        <v>377</v>
      </c>
      <c r="H8" s="117" t="s">
        <v>388</v>
      </c>
    </row>
    <row r="9" spans="1:8" s="18" customFormat="1" ht="18.75" customHeight="1" x14ac:dyDescent="0.2">
      <c r="A9" s="118"/>
      <c r="B9" s="126"/>
      <c r="C9" s="126"/>
      <c r="D9" s="127">
        <f>D8+1</f>
        <v>2020</v>
      </c>
      <c r="E9" s="128"/>
      <c r="F9" s="129">
        <f>(F24-(F39+F52+F65+F78))*(1-F$90*0.01)</f>
        <v>0</v>
      </c>
      <c r="G9" s="130" t="s">
        <v>377</v>
      </c>
      <c r="H9" s="117" t="s">
        <v>388</v>
      </c>
    </row>
    <row r="10" spans="1:8" s="18" customFormat="1" ht="18.75" customHeight="1" x14ac:dyDescent="0.2">
      <c r="A10" s="118"/>
      <c r="B10" s="126"/>
      <c r="C10" s="126"/>
      <c r="D10" s="127">
        <f t="shared" ref="D10:D19" si="0">D9+1</f>
        <v>2021</v>
      </c>
      <c r="E10" s="128"/>
      <c r="F10" s="129">
        <f t="shared" ref="F10:F19" si="1">(F25-(F40+F53+F66+F79))*(1-F$90*0.01)</f>
        <v>0</v>
      </c>
      <c r="G10" s="130" t="s">
        <v>377</v>
      </c>
      <c r="H10" s="117" t="s">
        <v>388</v>
      </c>
    </row>
    <row r="11" spans="1:8" s="18" customFormat="1" ht="18.75" customHeight="1" x14ac:dyDescent="0.2">
      <c r="A11" s="118"/>
      <c r="B11" s="126"/>
      <c r="C11" s="126"/>
      <c r="D11" s="127">
        <f t="shared" si="0"/>
        <v>2022</v>
      </c>
      <c r="E11" s="128"/>
      <c r="F11" s="129">
        <f t="shared" si="1"/>
        <v>0</v>
      </c>
      <c r="G11" s="130" t="s">
        <v>377</v>
      </c>
      <c r="H11" s="117" t="s">
        <v>388</v>
      </c>
    </row>
    <row r="12" spans="1:8" s="18" customFormat="1" ht="18.75" customHeight="1" x14ac:dyDescent="0.2">
      <c r="A12" s="118"/>
      <c r="B12" s="126"/>
      <c r="C12" s="126"/>
      <c r="D12" s="127">
        <f t="shared" si="0"/>
        <v>2023</v>
      </c>
      <c r="E12" s="128"/>
      <c r="F12" s="129">
        <f t="shared" si="1"/>
        <v>0</v>
      </c>
      <c r="G12" s="130" t="s">
        <v>377</v>
      </c>
      <c r="H12" s="117" t="s">
        <v>388</v>
      </c>
    </row>
    <row r="13" spans="1:8" s="18" customFormat="1" ht="18.75" customHeight="1" x14ac:dyDescent="0.2">
      <c r="A13" s="118"/>
      <c r="B13" s="126"/>
      <c r="C13" s="126"/>
      <c r="D13" s="127">
        <f t="shared" si="0"/>
        <v>2024</v>
      </c>
      <c r="E13" s="128"/>
      <c r="F13" s="129">
        <f t="shared" si="1"/>
        <v>0</v>
      </c>
      <c r="G13" s="130" t="s">
        <v>377</v>
      </c>
      <c r="H13" s="117" t="s">
        <v>388</v>
      </c>
    </row>
    <row r="14" spans="1:8" s="18" customFormat="1" ht="18.75" customHeight="1" x14ac:dyDescent="0.2">
      <c r="A14" s="118"/>
      <c r="B14" s="126"/>
      <c r="C14" s="126"/>
      <c r="D14" s="127">
        <f t="shared" si="0"/>
        <v>2025</v>
      </c>
      <c r="E14" s="128"/>
      <c r="F14" s="129">
        <f t="shared" si="1"/>
        <v>0</v>
      </c>
      <c r="G14" s="130" t="s">
        <v>377</v>
      </c>
      <c r="H14" s="117" t="s">
        <v>388</v>
      </c>
    </row>
    <row r="15" spans="1:8" s="18" customFormat="1" ht="18.75" customHeight="1" x14ac:dyDescent="0.2">
      <c r="A15" s="118"/>
      <c r="B15" s="126"/>
      <c r="C15" s="126"/>
      <c r="D15" s="127">
        <f t="shared" si="0"/>
        <v>2026</v>
      </c>
      <c r="E15" s="128"/>
      <c r="F15" s="129">
        <f t="shared" si="1"/>
        <v>0</v>
      </c>
      <c r="G15" s="130" t="s">
        <v>377</v>
      </c>
      <c r="H15" s="117" t="s">
        <v>388</v>
      </c>
    </row>
    <row r="16" spans="1:8" s="18" customFormat="1" ht="18.75" customHeight="1" x14ac:dyDescent="0.2">
      <c r="A16" s="118"/>
      <c r="B16" s="126"/>
      <c r="C16" s="126"/>
      <c r="D16" s="127">
        <f t="shared" si="0"/>
        <v>2027</v>
      </c>
      <c r="E16" s="128"/>
      <c r="F16" s="129">
        <f t="shared" si="1"/>
        <v>0</v>
      </c>
      <c r="G16" s="130" t="s">
        <v>377</v>
      </c>
      <c r="H16" s="117" t="s">
        <v>388</v>
      </c>
    </row>
    <row r="17" spans="1:8" s="18" customFormat="1" ht="18.75" customHeight="1" x14ac:dyDescent="0.2">
      <c r="A17" s="118"/>
      <c r="B17" s="126"/>
      <c r="C17" s="126"/>
      <c r="D17" s="127">
        <f t="shared" si="0"/>
        <v>2028</v>
      </c>
      <c r="E17" s="128"/>
      <c r="F17" s="129">
        <f t="shared" si="1"/>
        <v>0</v>
      </c>
      <c r="G17" s="130" t="s">
        <v>377</v>
      </c>
      <c r="H17" s="117" t="s">
        <v>388</v>
      </c>
    </row>
    <row r="18" spans="1:8" s="18" customFormat="1" ht="18.75" customHeight="1" x14ac:dyDescent="0.2">
      <c r="A18" s="118"/>
      <c r="B18" s="126"/>
      <c r="C18" s="126"/>
      <c r="D18" s="127">
        <f t="shared" si="0"/>
        <v>2029</v>
      </c>
      <c r="E18" s="128"/>
      <c r="F18" s="129">
        <f t="shared" si="1"/>
        <v>0</v>
      </c>
      <c r="G18" s="130" t="s">
        <v>377</v>
      </c>
      <c r="H18" s="117" t="s">
        <v>388</v>
      </c>
    </row>
    <row r="19" spans="1:8" s="18" customFormat="1" ht="18.75" customHeight="1" x14ac:dyDescent="0.2">
      <c r="A19" s="118"/>
      <c r="B19" s="126"/>
      <c r="C19" s="126"/>
      <c r="D19" s="127">
        <f t="shared" si="0"/>
        <v>2030</v>
      </c>
      <c r="E19" s="128"/>
      <c r="F19" s="129">
        <f t="shared" si="1"/>
        <v>0</v>
      </c>
      <c r="G19" s="130" t="s">
        <v>377</v>
      </c>
      <c r="H19" s="117" t="s">
        <v>388</v>
      </c>
    </row>
    <row r="20" spans="1:8" ht="18.75" customHeight="1" thickBot="1" x14ac:dyDescent="0.25">
      <c r="A20" s="106" t="s">
        <v>120</v>
      </c>
      <c r="B20" s="108"/>
      <c r="C20" s="107"/>
      <c r="D20" s="109"/>
      <c r="E20" s="109"/>
      <c r="F20" s="131"/>
      <c r="G20" s="108"/>
      <c r="H20" s="111"/>
    </row>
    <row r="21" spans="1:8" s="18" customFormat="1" ht="18.75" customHeight="1" thickBot="1" x14ac:dyDescent="0.25">
      <c r="A21" s="118"/>
      <c r="B21" s="132" t="s">
        <v>383</v>
      </c>
      <c r="C21" s="132"/>
      <c r="D21" s="132"/>
      <c r="E21" s="114"/>
      <c r="F21" s="115">
        <f>SUM(F23:F34)</f>
        <v>0</v>
      </c>
      <c r="G21" s="116" t="s">
        <v>377</v>
      </c>
      <c r="H21" s="117" t="s">
        <v>384</v>
      </c>
    </row>
    <row r="22" spans="1:8" s="18" customFormat="1" ht="18.75" customHeight="1" x14ac:dyDescent="0.2">
      <c r="A22" s="118"/>
      <c r="B22" s="119"/>
      <c r="C22" s="120" t="s">
        <v>299</v>
      </c>
      <c r="D22" s="121"/>
      <c r="E22" s="122"/>
      <c r="F22" s="123"/>
      <c r="G22" s="124"/>
      <c r="H22" s="125"/>
    </row>
    <row r="23" spans="1:8" ht="18.75" customHeight="1" x14ac:dyDescent="0.2">
      <c r="A23" s="133"/>
      <c r="B23" s="134"/>
      <c r="C23" s="134"/>
      <c r="D23" s="135">
        <f>D8</f>
        <v>2019</v>
      </c>
      <c r="E23" s="136" t="s">
        <v>142</v>
      </c>
      <c r="F23" s="137">
        <f>'MRS(input_RL_Opt1)'!AA8</f>
        <v>0</v>
      </c>
      <c r="G23" s="45" t="s">
        <v>34</v>
      </c>
      <c r="H23" s="138" t="s">
        <v>35</v>
      </c>
    </row>
    <row r="24" spans="1:8" ht="18.75" customHeight="1" x14ac:dyDescent="0.2">
      <c r="A24" s="133"/>
      <c r="B24" s="134"/>
      <c r="C24" s="134"/>
      <c r="D24" s="135">
        <f t="shared" ref="D24:D34" si="2">D9</f>
        <v>2020</v>
      </c>
      <c r="E24" s="136" t="s">
        <v>142</v>
      </c>
      <c r="F24" s="137">
        <f>'MRS(input_RL_Opt1)'!AA9</f>
        <v>0</v>
      </c>
      <c r="G24" s="45" t="s">
        <v>34</v>
      </c>
      <c r="H24" s="138" t="s">
        <v>35</v>
      </c>
    </row>
    <row r="25" spans="1:8" ht="18.75" customHeight="1" x14ac:dyDescent="0.2">
      <c r="A25" s="133"/>
      <c r="B25" s="134"/>
      <c r="C25" s="134"/>
      <c r="D25" s="135">
        <f t="shared" si="2"/>
        <v>2021</v>
      </c>
      <c r="E25" s="136" t="s">
        <v>142</v>
      </c>
      <c r="F25" s="137">
        <f>'MRS(input_RL_Opt1)'!AA10</f>
        <v>0</v>
      </c>
      <c r="G25" s="45" t="s">
        <v>34</v>
      </c>
      <c r="H25" s="138" t="s">
        <v>35</v>
      </c>
    </row>
    <row r="26" spans="1:8" ht="18.75" customHeight="1" x14ac:dyDescent="0.2">
      <c r="A26" s="133"/>
      <c r="B26" s="134"/>
      <c r="C26" s="134"/>
      <c r="D26" s="135">
        <f t="shared" si="2"/>
        <v>2022</v>
      </c>
      <c r="E26" s="136" t="s">
        <v>142</v>
      </c>
      <c r="F26" s="137">
        <f>'MRS(input_RL_Opt1)'!AA11</f>
        <v>0</v>
      </c>
      <c r="G26" s="45" t="s">
        <v>34</v>
      </c>
      <c r="H26" s="138" t="s">
        <v>35</v>
      </c>
    </row>
    <row r="27" spans="1:8" ht="18.75" customHeight="1" x14ac:dyDescent="0.2">
      <c r="A27" s="133"/>
      <c r="B27" s="134"/>
      <c r="C27" s="134"/>
      <c r="D27" s="135">
        <f t="shared" si="2"/>
        <v>2023</v>
      </c>
      <c r="E27" s="136" t="s">
        <v>142</v>
      </c>
      <c r="F27" s="137">
        <f>'MRS(input_RL_Opt1)'!AA12</f>
        <v>0</v>
      </c>
      <c r="G27" s="45" t="s">
        <v>34</v>
      </c>
      <c r="H27" s="138" t="s">
        <v>35</v>
      </c>
    </row>
    <row r="28" spans="1:8" ht="18.75" customHeight="1" x14ac:dyDescent="0.2">
      <c r="A28" s="133"/>
      <c r="B28" s="134"/>
      <c r="C28" s="134"/>
      <c r="D28" s="135">
        <f t="shared" si="2"/>
        <v>2024</v>
      </c>
      <c r="E28" s="136" t="s">
        <v>142</v>
      </c>
      <c r="F28" s="137">
        <f>'MRS(input_RL_Opt1)'!AA13</f>
        <v>0</v>
      </c>
      <c r="G28" s="45" t="s">
        <v>34</v>
      </c>
      <c r="H28" s="138" t="s">
        <v>35</v>
      </c>
    </row>
    <row r="29" spans="1:8" ht="18.75" customHeight="1" x14ac:dyDescent="0.2">
      <c r="A29" s="133"/>
      <c r="B29" s="134"/>
      <c r="C29" s="134"/>
      <c r="D29" s="135">
        <f t="shared" si="2"/>
        <v>2025</v>
      </c>
      <c r="E29" s="136" t="s">
        <v>142</v>
      </c>
      <c r="F29" s="137">
        <f>'MRS(input_RL_Opt1)'!AA14</f>
        <v>0</v>
      </c>
      <c r="G29" s="45" t="s">
        <v>34</v>
      </c>
      <c r="H29" s="138" t="s">
        <v>35</v>
      </c>
    </row>
    <row r="30" spans="1:8" ht="18.75" customHeight="1" x14ac:dyDescent="0.2">
      <c r="A30" s="133"/>
      <c r="B30" s="134"/>
      <c r="C30" s="134"/>
      <c r="D30" s="135">
        <f t="shared" si="2"/>
        <v>2026</v>
      </c>
      <c r="E30" s="136" t="s">
        <v>142</v>
      </c>
      <c r="F30" s="137">
        <f>'MRS(input_RL_Opt1)'!AA15</f>
        <v>0</v>
      </c>
      <c r="G30" s="45" t="s">
        <v>34</v>
      </c>
      <c r="H30" s="138" t="s">
        <v>35</v>
      </c>
    </row>
    <row r="31" spans="1:8" ht="18.75" customHeight="1" x14ac:dyDescent="0.2">
      <c r="A31" s="133"/>
      <c r="B31" s="134"/>
      <c r="C31" s="134"/>
      <c r="D31" s="135">
        <f t="shared" si="2"/>
        <v>2027</v>
      </c>
      <c r="E31" s="136" t="s">
        <v>142</v>
      </c>
      <c r="F31" s="137">
        <f>'MRS(input_RL_Opt1)'!AA16</f>
        <v>0</v>
      </c>
      <c r="G31" s="45" t="s">
        <v>34</v>
      </c>
      <c r="H31" s="138" t="s">
        <v>35</v>
      </c>
    </row>
    <row r="32" spans="1:8" ht="18.75" customHeight="1" x14ac:dyDescent="0.2">
      <c r="A32" s="133"/>
      <c r="B32" s="134"/>
      <c r="C32" s="134"/>
      <c r="D32" s="135">
        <f t="shared" si="2"/>
        <v>2028</v>
      </c>
      <c r="E32" s="136" t="s">
        <v>142</v>
      </c>
      <c r="F32" s="137">
        <f>'MRS(input_RL_Opt1)'!AA17</f>
        <v>0</v>
      </c>
      <c r="G32" s="45" t="s">
        <v>34</v>
      </c>
      <c r="H32" s="138" t="s">
        <v>35</v>
      </c>
    </row>
    <row r="33" spans="1:8" ht="18.75" customHeight="1" x14ac:dyDescent="0.2">
      <c r="A33" s="133"/>
      <c r="B33" s="134"/>
      <c r="C33" s="134"/>
      <c r="D33" s="135">
        <f t="shared" si="2"/>
        <v>2029</v>
      </c>
      <c r="E33" s="136" t="s">
        <v>142</v>
      </c>
      <c r="F33" s="137">
        <f>'MRS(input_RL_Opt1)'!AA18</f>
        <v>0</v>
      </c>
      <c r="G33" s="45" t="s">
        <v>34</v>
      </c>
      <c r="H33" s="138" t="s">
        <v>35</v>
      </c>
    </row>
    <row r="34" spans="1:8" ht="18.75" customHeight="1" x14ac:dyDescent="0.2">
      <c r="A34" s="133"/>
      <c r="B34" s="134"/>
      <c r="C34" s="134"/>
      <c r="D34" s="135">
        <f t="shared" si="2"/>
        <v>2030</v>
      </c>
      <c r="E34" s="136" t="s">
        <v>142</v>
      </c>
      <c r="F34" s="137">
        <f>'MRS(input_RL_Opt1)'!AA19</f>
        <v>0</v>
      </c>
      <c r="G34" s="45" t="s">
        <v>34</v>
      </c>
      <c r="H34" s="138" t="s">
        <v>35</v>
      </c>
    </row>
    <row r="35" spans="1:8" ht="18.75" customHeight="1" thickBot="1" x14ac:dyDescent="0.25">
      <c r="A35" s="106" t="s">
        <v>121</v>
      </c>
      <c r="B35" s="107"/>
      <c r="C35" s="107"/>
      <c r="D35" s="108"/>
      <c r="E35" s="109"/>
      <c r="F35" s="131"/>
      <c r="G35" s="108"/>
      <c r="H35" s="111"/>
    </row>
    <row r="36" spans="1:8" ht="18.75" customHeight="1" thickBot="1" x14ac:dyDescent="0.25">
      <c r="A36" s="133"/>
      <c r="B36" s="132" t="s">
        <v>376</v>
      </c>
      <c r="C36" s="132"/>
      <c r="D36" s="132"/>
      <c r="E36" s="114"/>
      <c r="F36" s="115">
        <f>SUM(F38:F49)+SUM(F51:F62)+SUM(F64:F75)+SUM(F77:F88)</f>
        <v>0</v>
      </c>
      <c r="G36" s="116" t="s">
        <v>377</v>
      </c>
      <c r="H36" s="117" t="s">
        <v>345</v>
      </c>
    </row>
    <row r="37" spans="1:8" ht="18.75" customHeight="1" x14ac:dyDescent="0.2">
      <c r="A37" s="133"/>
      <c r="B37" s="119"/>
      <c r="C37" s="120" t="s">
        <v>378</v>
      </c>
      <c r="D37" s="121"/>
      <c r="E37" s="122"/>
      <c r="F37" s="123"/>
      <c r="G37" s="124"/>
      <c r="H37" s="125"/>
    </row>
    <row r="38" spans="1:8" ht="18.75" customHeight="1" x14ac:dyDescent="0.2">
      <c r="A38" s="133"/>
      <c r="B38" s="126"/>
      <c r="C38" s="126"/>
      <c r="D38" s="127">
        <f>D23</f>
        <v>2019</v>
      </c>
      <c r="E38" s="128" t="s">
        <v>142</v>
      </c>
      <c r="F38" s="129">
        <f>'MRS(input_PJ_Opt1)'!AA8*(44/12)</f>
        <v>0</v>
      </c>
      <c r="G38" s="116" t="s">
        <v>377</v>
      </c>
      <c r="H38" s="117" t="s">
        <v>379</v>
      </c>
    </row>
    <row r="39" spans="1:8" ht="18.75" customHeight="1" x14ac:dyDescent="0.2">
      <c r="A39" s="133"/>
      <c r="B39" s="126"/>
      <c r="C39" s="126"/>
      <c r="D39" s="127">
        <f t="shared" ref="D39:D49" si="3">D24</f>
        <v>2020</v>
      </c>
      <c r="E39" s="128" t="s">
        <v>142</v>
      </c>
      <c r="F39" s="129">
        <f>'MRS(input_PJ_Opt1)'!AA9*(44/12)</f>
        <v>0</v>
      </c>
      <c r="G39" s="116" t="s">
        <v>377</v>
      </c>
      <c r="H39" s="117" t="s">
        <v>379</v>
      </c>
    </row>
    <row r="40" spans="1:8" ht="18.75" customHeight="1" x14ac:dyDescent="0.2">
      <c r="A40" s="133"/>
      <c r="B40" s="126"/>
      <c r="C40" s="126"/>
      <c r="D40" s="127">
        <f t="shared" si="3"/>
        <v>2021</v>
      </c>
      <c r="E40" s="128" t="s">
        <v>142</v>
      </c>
      <c r="F40" s="129">
        <f>'MRS(input_PJ_Opt1)'!AA10*(44/12)</f>
        <v>0</v>
      </c>
      <c r="G40" s="116" t="s">
        <v>377</v>
      </c>
      <c r="H40" s="117" t="s">
        <v>379</v>
      </c>
    </row>
    <row r="41" spans="1:8" ht="18.75" customHeight="1" x14ac:dyDescent="0.2">
      <c r="A41" s="133"/>
      <c r="B41" s="126"/>
      <c r="C41" s="126"/>
      <c r="D41" s="127">
        <f t="shared" si="3"/>
        <v>2022</v>
      </c>
      <c r="E41" s="128" t="s">
        <v>142</v>
      </c>
      <c r="F41" s="129">
        <f>'MRS(input_PJ_Opt1)'!AA11*(44/12)</f>
        <v>0</v>
      </c>
      <c r="G41" s="116" t="s">
        <v>377</v>
      </c>
      <c r="H41" s="117" t="s">
        <v>379</v>
      </c>
    </row>
    <row r="42" spans="1:8" ht="18.75" customHeight="1" x14ac:dyDescent="0.2">
      <c r="A42" s="133"/>
      <c r="B42" s="126"/>
      <c r="C42" s="126"/>
      <c r="D42" s="127">
        <f t="shared" si="3"/>
        <v>2023</v>
      </c>
      <c r="E42" s="128" t="s">
        <v>142</v>
      </c>
      <c r="F42" s="129">
        <f>'MRS(input_PJ_Opt1)'!AA12*(44/12)</f>
        <v>0</v>
      </c>
      <c r="G42" s="116" t="s">
        <v>377</v>
      </c>
      <c r="H42" s="117" t="s">
        <v>379</v>
      </c>
    </row>
    <row r="43" spans="1:8" ht="18.75" customHeight="1" x14ac:dyDescent="0.2">
      <c r="A43" s="133"/>
      <c r="B43" s="126"/>
      <c r="C43" s="126"/>
      <c r="D43" s="127">
        <f t="shared" si="3"/>
        <v>2024</v>
      </c>
      <c r="E43" s="128" t="s">
        <v>142</v>
      </c>
      <c r="F43" s="129">
        <f>'MRS(input_PJ_Opt1)'!AA13*(44/12)</f>
        <v>0</v>
      </c>
      <c r="G43" s="116" t="s">
        <v>377</v>
      </c>
      <c r="H43" s="117" t="s">
        <v>379</v>
      </c>
    </row>
    <row r="44" spans="1:8" ht="18.75" customHeight="1" x14ac:dyDescent="0.2">
      <c r="A44" s="133"/>
      <c r="B44" s="126"/>
      <c r="C44" s="126"/>
      <c r="D44" s="127">
        <f t="shared" si="3"/>
        <v>2025</v>
      </c>
      <c r="E44" s="128" t="s">
        <v>142</v>
      </c>
      <c r="F44" s="129">
        <f>'MRS(input_PJ_Opt1)'!AA14*(44/12)</f>
        <v>0</v>
      </c>
      <c r="G44" s="116" t="s">
        <v>377</v>
      </c>
      <c r="H44" s="117" t="s">
        <v>379</v>
      </c>
    </row>
    <row r="45" spans="1:8" ht="18.75" customHeight="1" x14ac:dyDescent="0.2">
      <c r="A45" s="133"/>
      <c r="B45" s="126"/>
      <c r="C45" s="126"/>
      <c r="D45" s="127">
        <f t="shared" si="3"/>
        <v>2026</v>
      </c>
      <c r="E45" s="128" t="s">
        <v>142</v>
      </c>
      <c r="F45" s="129">
        <f>'MRS(input_PJ_Opt1)'!AA15*(44/12)</f>
        <v>0</v>
      </c>
      <c r="G45" s="116" t="s">
        <v>377</v>
      </c>
      <c r="H45" s="117" t="s">
        <v>379</v>
      </c>
    </row>
    <row r="46" spans="1:8" ht="18.75" customHeight="1" x14ac:dyDescent="0.2">
      <c r="A46" s="133"/>
      <c r="B46" s="126"/>
      <c r="C46" s="126"/>
      <c r="D46" s="127">
        <f t="shared" si="3"/>
        <v>2027</v>
      </c>
      <c r="E46" s="128" t="s">
        <v>142</v>
      </c>
      <c r="F46" s="129">
        <f>'MRS(input_PJ_Opt1)'!AA16*(44/12)</f>
        <v>0</v>
      </c>
      <c r="G46" s="116" t="s">
        <v>377</v>
      </c>
      <c r="H46" s="117" t="s">
        <v>379</v>
      </c>
    </row>
    <row r="47" spans="1:8" ht="18.75" customHeight="1" x14ac:dyDescent="0.2">
      <c r="A47" s="133"/>
      <c r="B47" s="126"/>
      <c r="C47" s="126"/>
      <c r="D47" s="127">
        <f t="shared" si="3"/>
        <v>2028</v>
      </c>
      <c r="E47" s="128" t="s">
        <v>142</v>
      </c>
      <c r="F47" s="129">
        <f>'MRS(input_PJ_Opt1)'!AA17*(44/12)</f>
        <v>0</v>
      </c>
      <c r="G47" s="116" t="s">
        <v>377</v>
      </c>
      <c r="H47" s="117" t="s">
        <v>379</v>
      </c>
    </row>
    <row r="48" spans="1:8" ht="18.75" customHeight="1" x14ac:dyDescent="0.2">
      <c r="A48" s="133"/>
      <c r="B48" s="126"/>
      <c r="C48" s="126"/>
      <c r="D48" s="127">
        <f t="shared" si="3"/>
        <v>2029</v>
      </c>
      <c r="E48" s="128" t="s">
        <v>142</v>
      </c>
      <c r="F48" s="129">
        <f>'MRS(input_PJ_Opt1)'!AA18*(44/12)</f>
        <v>0</v>
      </c>
      <c r="G48" s="116" t="s">
        <v>377</v>
      </c>
      <c r="H48" s="117" t="s">
        <v>379</v>
      </c>
    </row>
    <row r="49" spans="1:8" ht="18.75" customHeight="1" x14ac:dyDescent="0.2">
      <c r="A49" s="133"/>
      <c r="B49" s="126"/>
      <c r="C49" s="126"/>
      <c r="D49" s="127">
        <f t="shared" si="3"/>
        <v>2030</v>
      </c>
      <c r="E49" s="128" t="s">
        <v>142</v>
      </c>
      <c r="F49" s="129">
        <f>'MRS(input_PJ_Opt1)'!AA19*(44/12)</f>
        <v>0</v>
      </c>
      <c r="G49" s="116" t="s">
        <v>377</v>
      </c>
      <c r="H49" s="117" t="s">
        <v>379</v>
      </c>
    </row>
    <row r="50" spans="1:8" ht="18.75" customHeight="1" x14ac:dyDescent="0.2">
      <c r="A50" s="133"/>
      <c r="B50" s="119"/>
      <c r="C50" s="120" t="s">
        <v>380</v>
      </c>
      <c r="D50" s="121"/>
      <c r="E50" s="122"/>
      <c r="F50" s="123"/>
      <c r="G50" s="124"/>
      <c r="H50" s="125"/>
    </row>
    <row r="51" spans="1:8" ht="18.75" customHeight="1" x14ac:dyDescent="0.2">
      <c r="A51" s="133"/>
      <c r="B51" s="126"/>
      <c r="C51" s="126"/>
      <c r="D51" s="127">
        <f>D38</f>
        <v>2019</v>
      </c>
      <c r="E51" s="128" t="s">
        <v>143</v>
      </c>
      <c r="F51" s="139">
        <f>'MRS(input_PJ_Opt1)'!M36+'MRS(input_PJ_Opt1)'!R61</f>
        <v>0</v>
      </c>
      <c r="G51" s="116" t="s">
        <v>377</v>
      </c>
      <c r="H51" s="117" t="s">
        <v>449</v>
      </c>
    </row>
    <row r="52" spans="1:8" ht="18.75" customHeight="1" x14ac:dyDescent="0.2">
      <c r="A52" s="133"/>
      <c r="B52" s="126"/>
      <c r="C52" s="126"/>
      <c r="D52" s="127">
        <f t="shared" ref="D52:D62" si="4">D39</f>
        <v>2020</v>
      </c>
      <c r="E52" s="128" t="s">
        <v>143</v>
      </c>
      <c r="F52" s="139">
        <f>'MRS(input_PJ_Opt1)'!M37+'MRS(input_PJ_Opt1)'!R62</f>
        <v>0</v>
      </c>
      <c r="G52" s="116" t="s">
        <v>377</v>
      </c>
      <c r="H52" s="117" t="s">
        <v>449</v>
      </c>
    </row>
    <row r="53" spans="1:8" ht="18.75" customHeight="1" x14ac:dyDescent="0.2">
      <c r="A53" s="133"/>
      <c r="B53" s="126"/>
      <c r="C53" s="126"/>
      <c r="D53" s="127">
        <f t="shared" si="4"/>
        <v>2021</v>
      </c>
      <c r="E53" s="128" t="s">
        <v>143</v>
      </c>
      <c r="F53" s="139">
        <f>'MRS(input_PJ_Opt1)'!M38+'MRS(input_PJ_Opt1)'!R63</f>
        <v>0</v>
      </c>
      <c r="G53" s="116" t="s">
        <v>377</v>
      </c>
      <c r="H53" s="117" t="s">
        <v>449</v>
      </c>
    </row>
    <row r="54" spans="1:8" ht="18.75" customHeight="1" x14ac:dyDescent="0.2">
      <c r="A54" s="133"/>
      <c r="B54" s="126"/>
      <c r="C54" s="126"/>
      <c r="D54" s="127">
        <f t="shared" si="4"/>
        <v>2022</v>
      </c>
      <c r="E54" s="128" t="s">
        <v>143</v>
      </c>
      <c r="F54" s="139">
        <f>'MRS(input_PJ_Opt1)'!M39+'MRS(input_PJ_Opt1)'!R64</f>
        <v>0</v>
      </c>
      <c r="G54" s="116" t="s">
        <v>377</v>
      </c>
      <c r="H54" s="117" t="s">
        <v>449</v>
      </c>
    </row>
    <row r="55" spans="1:8" ht="18.75" customHeight="1" x14ac:dyDescent="0.2">
      <c r="A55" s="133"/>
      <c r="B55" s="126"/>
      <c r="C55" s="126"/>
      <c r="D55" s="127">
        <f t="shared" si="4"/>
        <v>2023</v>
      </c>
      <c r="E55" s="128" t="s">
        <v>143</v>
      </c>
      <c r="F55" s="139">
        <f>'MRS(input_PJ_Opt1)'!M40+'MRS(input_PJ_Opt1)'!R65</f>
        <v>0</v>
      </c>
      <c r="G55" s="116" t="s">
        <v>377</v>
      </c>
      <c r="H55" s="117" t="s">
        <v>449</v>
      </c>
    </row>
    <row r="56" spans="1:8" ht="18.75" customHeight="1" x14ac:dyDescent="0.2">
      <c r="A56" s="133"/>
      <c r="B56" s="126"/>
      <c r="C56" s="126"/>
      <c r="D56" s="127">
        <f t="shared" si="4"/>
        <v>2024</v>
      </c>
      <c r="E56" s="128" t="s">
        <v>143</v>
      </c>
      <c r="F56" s="139">
        <f>'MRS(input_PJ_Opt1)'!M41+'MRS(input_PJ_Opt1)'!R66</f>
        <v>0</v>
      </c>
      <c r="G56" s="116" t="s">
        <v>377</v>
      </c>
      <c r="H56" s="117" t="s">
        <v>449</v>
      </c>
    </row>
    <row r="57" spans="1:8" ht="18.75" customHeight="1" x14ac:dyDescent="0.2">
      <c r="A57" s="133"/>
      <c r="B57" s="126"/>
      <c r="C57" s="126"/>
      <c r="D57" s="127">
        <f t="shared" si="4"/>
        <v>2025</v>
      </c>
      <c r="E57" s="128" t="s">
        <v>143</v>
      </c>
      <c r="F57" s="139">
        <f>'MRS(input_PJ_Opt1)'!M42+'MRS(input_PJ_Opt1)'!R67</f>
        <v>0</v>
      </c>
      <c r="G57" s="116" t="s">
        <v>377</v>
      </c>
      <c r="H57" s="117" t="s">
        <v>449</v>
      </c>
    </row>
    <row r="58" spans="1:8" ht="18.75" customHeight="1" x14ac:dyDescent="0.2">
      <c r="A58" s="133"/>
      <c r="B58" s="126"/>
      <c r="C58" s="126"/>
      <c r="D58" s="127">
        <f t="shared" si="4"/>
        <v>2026</v>
      </c>
      <c r="E58" s="128" t="s">
        <v>143</v>
      </c>
      <c r="F58" s="139">
        <f>'MRS(input_PJ_Opt1)'!M43+'MRS(input_PJ_Opt1)'!R68</f>
        <v>0</v>
      </c>
      <c r="G58" s="116" t="s">
        <v>377</v>
      </c>
      <c r="H58" s="117" t="s">
        <v>449</v>
      </c>
    </row>
    <row r="59" spans="1:8" ht="18.75" customHeight="1" x14ac:dyDescent="0.2">
      <c r="A59" s="133"/>
      <c r="B59" s="126"/>
      <c r="C59" s="126"/>
      <c r="D59" s="127">
        <f t="shared" si="4"/>
        <v>2027</v>
      </c>
      <c r="E59" s="128" t="s">
        <v>143</v>
      </c>
      <c r="F59" s="139">
        <f>'MRS(input_PJ_Opt1)'!M44+'MRS(input_PJ_Opt1)'!R69</f>
        <v>0</v>
      </c>
      <c r="G59" s="116" t="s">
        <v>377</v>
      </c>
      <c r="H59" s="117" t="s">
        <v>449</v>
      </c>
    </row>
    <row r="60" spans="1:8" ht="18.75" customHeight="1" x14ac:dyDescent="0.2">
      <c r="A60" s="133"/>
      <c r="B60" s="126"/>
      <c r="C60" s="126"/>
      <c r="D60" s="127">
        <f t="shared" si="4"/>
        <v>2028</v>
      </c>
      <c r="E60" s="128" t="s">
        <v>143</v>
      </c>
      <c r="F60" s="139">
        <f>'MRS(input_PJ_Opt1)'!M45+'MRS(input_PJ_Opt1)'!R70</f>
        <v>0</v>
      </c>
      <c r="G60" s="116" t="s">
        <v>377</v>
      </c>
      <c r="H60" s="117" t="s">
        <v>449</v>
      </c>
    </row>
    <row r="61" spans="1:8" ht="18.75" customHeight="1" x14ac:dyDescent="0.2">
      <c r="A61" s="133"/>
      <c r="B61" s="126"/>
      <c r="C61" s="126"/>
      <c r="D61" s="127">
        <f t="shared" si="4"/>
        <v>2029</v>
      </c>
      <c r="E61" s="128" t="s">
        <v>143</v>
      </c>
      <c r="F61" s="139">
        <f>'MRS(input_PJ_Opt1)'!M46+'MRS(input_PJ_Opt1)'!R71</f>
        <v>0</v>
      </c>
      <c r="G61" s="116" t="s">
        <v>377</v>
      </c>
      <c r="H61" s="117" t="s">
        <v>449</v>
      </c>
    </row>
    <row r="62" spans="1:8" ht="18.75" customHeight="1" x14ac:dyDescent="0.2">
      <c r="A62" s="133"/>
      <c r="B62" s="126"/>
      <c r="C62" s="126"/>
      <c r="D62" s="127">
        <f t="shared" si="4"/>
        <v>2030</v>
      </c>
      <c r="E62" s="128" t="s">
        <v>143</v>
      </c>
      <c r="F62" s="139">
        <f>'MRS(input_PJ_Opt1)'!M47+'MRS(input_PJ_Opt1)'!R72</f>
        <v>0</v>
      </c>
      <c r="G62" s="116" t="s">
        <v>377</v>
      </c>
      <c r="H62" s="117" t="s">
        <v>449</v>
      </c>
    </row>
    <row r="63" spans="1:8" ht="18.75" customHeight="1" x14ac:dyDescent="0.2">
      <c r="A63" s="133"/>
      <c r="B63" s="119"/>
      <c r="C63" s="120" t="s">
        <v>381</v>
      </c>
      <c r="D63" s="121"/>
      <c r="E63" s="122"/>
      <c r="F63" s="123"/>
      <c r="G63" s="124"/>
      <c r="H63" s="125"/>
    </row>
    <row r="64" spans="1:8" ht="18.649999999999999" customHeight="1" x14ac:dyDescent="0.2">
      <c r="A64" s="133"/>
      <c r="B64" s="134"/>
      <c r="C64" s="134"/>
      <c r="D64" s="135">
        <f>D51</f>
        <v>2019</v>
      </c>
      <c r="E64" s="136" t="s">
        <v>144</v>
      </c>
      <c r="F64" s="140">
        <f>'MRS(input_PJ_Opt1)'!AF89</f>
        <v>0</v>
      </c>
      <c r="G64" s="141" t="s">
        <v>34</v>
      </c>
      <c r="H64" s="138" t="s">
        <v>450</v>
      </c>
    </row>
    <row r="65" spans="1:8" ht="18.649999999999999" customHeight="1" x14ac:dyDescent="0.2">
      <c r="A65" s="133"/>
      <c r="B65" s="134"/>
      <c r="C65" s="134"/>
      <c r="D65" s="135">
        <f t="shared" ref="D65:D75" si="5">D52</f>
        <v>2020</v>
      </c>
      <c r="E65" s="136" t="s">
        <v>144</v>
      </c>
      <c r="F65" s="140">
        <f>'MRS(input_PJ_Opt1)'!AF90</f>
        <v>0</v>
      </c>
      <c r="G65" s="141" t="s">
        <v>34</v>
      </c>
      <c r="H65" s="138" t="s">
        <v>450</v>
      </c>
    </row>
    <row r="66" spans="1:8" ht="18.649999999999999" customHeight="1" x14ac:dyDescent="0.2">
      <c r="A66" s="133"/>
      <c r="B66" s="134"/>
      <c r="C66" s="134"/>
      <c r="D66" s="135">
        <f t="shared" si="5"/>
        <v>2021</v>
      </c>
      <c r="E66" s="136" t="s">
        <v>144</v>
      </c>
      <c r="F66" s="140">
        <f>'MRS(input_PJ_Opt1)'!AF91</f>
        <v>0</v>
      </c>
      <c r="G66" s="141" t="s">
        <v>34</v>
      </c>
      <c r="H66" s="138" t="s">
        <v>450</v>
      </c>
    </row>
    <row r="67" spans="1:8" ht="18.649999999999999" customHeight="1" x14ac:dyDescent="0.2">
      <c r="A67" s="133"/>
      <c r="B67" s="134"/>
      <c r="C67" s="134"/>
      <c r="D67" s="135">
        <f t="shared" si="5"/>
        <v>2022</v>
      </c>
      <c r="E67" s="136" t="s">
        <v>144</v>
      </c>
      <c r="F67" s="140">
        <f>'MRS(input_PJ_Opt1)'!AF92</f>
        <v>0</v>
      </c>
      <c r="G67" s="141" t="s">
        <v>34</v>
      </c>
      <c r="H67" s="138" t="s">
        <v>450</v>
      </c>
    </row>
    <row r="68" spans="1:8" ht="18.649999999999999" customHeight="1" x14ac:dyDescent="0.2">
      <c r="A68" s="133"/>
      <c r="B68" s="134"/>
      <c r="C68" s="134"/>
      <c r="D68" s="135">
        <f t="shared" si="5"/>
        <v>2023</v>
      </c>
      <c r="E68" s="136" t="s">
        <v>144</v>
      </c>
      <c r="F68" s="140">
        <f>'MRS(input_PJ_Opt1)'!AF93</f>
        <v>0</v>
      </c>
      <c r="G68" s="141" t="s">
        <v>34</v>
      </c>
      <c r="H68" s="138" t="s">
        <v>450</v>
      </c>
    </row>
    <row r="69" spans="1:8" ht="18.649999999999999" customHeight="1" x14ac:dyDescent="0.2">
      <c r="A69" s="133"/>
      <c r="B69" s="134"/>
      <c r="C69" s="134"/>
      <c r="D69" s="135">
        <f t="shared" si="5"/>
        <v>2024</v>
      </c>
      <c r="E69" s="136" t="s">
        <v>144</v>
      </c>
      <c r="F69" s="140">
        <f>'MRS(input_PJ_Opt1)'!AF94</f>
        <v>0</v>
      </c>
      <c r="G69" s="141" t="s">
        <v>34</v>
      </c>
      <c r="H69" s="138" t="s">
        <v>450</v>
      </c>
    </row>
    <row r="70" spans="1:8" ht="18.649999999999999" customHeight="1" x14ac:dyDescent="0.2">
      <c r="A70" s="133"/>
      <c r="B70" s="134"/>
      <c r="C70" s="134"/>
      <c r="D70" s="135">
        <f t="shared" si="5"/>
        <v>2025</v>
      </c>
      <c r="E70" s="136" t="s">
        <v>144</v>
      </c>
      <c r="F70" s="140">
        <f>'MRS(input_PJ_Opt1)'!AF95</f>
        <v>0</v>
      </c>
      <c r="G70" s="141" t="s">
        <v>34</v>
      </c>
      <c r="H70" s="138" t="s">
        <v>450</v>
      </c>
    </row>
    <row r="71" spans="1:8" ht="18.649999999999999" customHeight="1" x14ac:dyDescent="0.2">
      <c r="A71" s="133"/>
      <c r="B71" s="134"/>
      <c r="C71" s="134"/>
      <c r="D71" s="135">
        <f t="shared" si="5"/>
        <v>2026</v>
      </c>
      <c r="E71" s="136" t="s">
        <v>144</v>
      </c>
      <c r="F71" s="140">
        <f>'MRS(input_PJ_Opt1)'!AF96</f>
        <v>0</v>
      </c>
      <c r="G71" s="141" t="s">
        <v>34</v>
      </c>
      <c r="H71" s="138" t="s">
        <v>450</v>
      </c>
    </row>
    <row r="72" spans="1:8" ht="18.649999999999999" customHeight="1" x14ac:dyDescent="0.2">
      <c r="A72" s="133"/>
      <c r="B72" s="134"/>
      <c r="C72" s="134"/>
      <c r="D72" s="135">
        <f t="shared" si="5"/>
        <v>2027</v>
      </c>
      <c r="E72" s="136" t="s">
        <v>144</v>
      </c>
      <c r="F72" s="140">
        <f>'MRS(input_PJ_Opt1)'!AF97</f>
        <v>0</v>
      </c>
      <c r="G72" s="141" t="s">
        <v>34</v>
      </c>
      <c r="H72" s="138" t="s">
        <v>450</v>
      </c>
    </row>
    <row r="73" spans="1:8" ht="18.649999999999999" customHeight="1" x14ac:dyDescent="0.2">
      <c r="A73" s="133"/>
      <c r="B73" s="134"/>
      <c r="C73" s="134"/>
      <c r="D73" s="135">
        <f t="shared" si="5"/>
        <v>2028</v>
      </c>
      <c r="E73" s="136" t="s">
        <v>144</v>
      </c>
      <c r="F73" s="140">
        <f>'MRS(input_PJ_Opt1)'!AF98</f>
        <v>0</v>
      </c>
      <c r="G73" s="141" t="s">
        <v>34</v>
      </c>
      <c r="H73" s="138" t="s">
        <v>450</v>
      </c>
    </row>
    <row r="74" spans="1:8" ht="18.649999999999999" customHeight="1" x14ac:dyDescent="0.2">
      <c r="A74" s="133"/>
      <c r="B74" s="134"/>
      <c r="C74" s="134"/>
      <c r="D74" s="135">
        <f t="shared" si="5"/>
        <v>2029</v>
      </c>
      <c r="E74" s="136" t="s">
        <v>144</v>
      </c>
      <c r="F74" s="140">
        <f>'MRS(input_PJ_Opt1)'!AF99</f>
        <v>0</v>
      </c>
      <c r="G74" s="141" t="s">
        <v>34</v>
      </c>
      <c r="H74" s="138" t="s">
        <v>450</v>
      </c>
    </row>
    <row r="75" spans="1:8" ht="18.75" customHeight="1" x14ac:dyDescent="0.2">
      <c r="A75" s="133"/>
      <c r="B75" s="134"/>
      <c r="C75" s="134"/>
      <c r="D75" s="135">
        <f t="shared" si="5"/>
        <v>2030</v>
      </c>
      <c r="E75" s="136" t="s">
        <v>144</v>
      </c>
      <c r="F75" s="140">
        <f>'MRS(input_PJ_Opt1)'!AF100</f>
        <v>0</v>
      </c>
      <c r="G75" s="141" t="s">
        <v>34</v>
      </c>
      <c r="H75" s="138" t="s">
        <v>450</v>
      </c>
    </row>
    <row r="76" spans="1:8" ht="18.75" customHeight="1" x14ac:dyDescent="0.2">
      <c r="A76" s="133"/>
      <c r="B76" s="142"/>
      <c r="C76" s="120" t="s">
        <v>382</v>
      </c>
      <c r="D76" s="143"/>
      <c r="E76" s="144"/>
      <c r="F76" s="145"/>
      <c r="G76" s="146"/>
      <c r="H76" s="147"/>
    </row>
    <row r="77" spans="1:8" ht="18.75" customHeight="1" x14ac:dyDescent="0.2">
      <c r="A77" s="133"/>
      <c r="B77" s="134"/>
      <c r="C77" s="134"/>
      <c r="D77" s="135">
        <f>D64</f>
        <v>2019</v>
      </c>
      <c r="E77" s="136" t="s">
        <v>142</v>
      </c>
      <c r="F77" s="137">
        <f>'MRS(input_PJ_Opt1)'!AZ110</f>
        <v>0</v>
      </c>
      <c r="G77" s="141" t="s">
        <v>34</v>
      </c>
      <c r="H77" s="138" t="s">
        <v>37</v>
      </c>
    </row>
    <row r="78" spans="1:8" ht="18.75" customHeight="1" x14ac:dyDescent="0.2">
      <c r="A78" s="133"/>
      <c r="B78" s="134"/>
      <c r="C78" s="134"/>
      <c r="D78" s="135">
        <f t="shared" ref="D78:D88" si="6">D65</f>
        <v>2020</v>
      </c>
      <c r="E78" s="136" t="s">
        <v>142</v>
      </c>
      <c r="F78" s="137">
        <f>'MRS(input_PJ_Opt1)'!AZ111</f>
        <v>0</v>
      </c>
      <c r="G78" s="141" t="s">
        <v>34</v>
      </c>
      <c r="H78" s="138" t="s">
        <v>37</v>
      </c>
    </row>
    <row r="79" spans="1:8" ht="18.75" customHeight="1" x14ac:dyDescent="0.2">
      <c r="A79" s="133"/>
      <c r="B79" s="134"/>
      <c r="C79" s="134"/>
      <c r="D79" s="135">
        <f t="shared" si="6"/>
        <v>2021</v>
      </c>
      <c r="E79" s="136" t="s">
        <v>142</v>
      </c>
      <c r="F79" s="137">
        <f>'MRS(input_PJ_Opt1)'!AZ112</f>
        <v>0</v>
      </c>
      <c r="G79" s="141" t="s">
        <v>34</v>
      </c>
      <c r="H79" s="138" t="s">
        <v>37</v>
      </c>
    </row>
    <row r="80" spans="1:8" ht="18.75" customHeight="1" x14ac:dyDescent="0.2">
      <c r="A80" s="133"/>
      <c r="B80" s="134"/>
      <c r="C80" s="134"/>
      <c r="D80" s="135">
        <f t="shared" si="6"/>
        <v>2022</v>
      </c>
      <c r="E80" s="136" t="s">
        <v>142</v>
      </c>
      <c r="F80" s="137">
        <f>'MRS(input_PJ_Opt1)'!AZ113</f>
        <v>0</v>
      </c>
      <c r="G80" s="141" t="s">
        <v>34</v>
      </c>
      <c r="H80" s="138" t="s">
        <v>37</v>
      </c>
    </row>
    <row r="81" spans="1:8" ht="18.75" customHeight="1" x14ac:dyDescent="0.2">
      <c r="A81" s="133"/>
      <c r="B81" s="134"/>
      <c r="C81" s="134"/>
      <c r="D81" s="135">
        <f t="shared" si="6"/>
        <v>2023</v>
      </c>
      <c r="E81" s="136" t="s">
        <v>142</v>
      </c>
      <c r="F81" s="137">
        <f>'MRS(input_PJ_Opt1)'!AZ114</f>
        <v>0</v>
      </c>
      <c r="G81" s="141" t="s">
        <v>34</v>
      </c>
      <c r="H81" s="138" t="s">
        <v>37</v>
      </c>
    </row>
    <row r="82" spans="1:8" ht="18.75" customHeight="1" x14ac:dyDescent="0.2">
      <c r="A82" s="133"/>
      <c r="B82" s="134"/>
      <c r="C82" s="134"/>
      <c r="D82" s="135">
        <f t="shared" si="6"/>
        <v>2024</v>
      </c>
      <c r="E82" s="136" t="s">
        <v>142</v>
      </c>
      <c r="F82" s="137">
        <f>'MRS(input_PJ_Opt1)'!AZ115</f>
        <v>0</v>
      </c>
      <c r="G82" s="141" t="s">
        <v>34</v>
      </c>
      <c r="H82" s="138" t="s">
        <v>37</v>
      </c>
    </row>
    <row r="83" spans="1:8" ht="18.75" customHeight="1" x14ac:dyDescent="0.2">
      <c r="A83" s="133"/>
      <c r="B83" s="134"/>
      <c r="C83" s="134"/>
      <c r="D83" s="135">
        <f t="shared" si="6"/>
        <v>2025</v>
      </c>
      <c r="E83" s="136" t="s">
        <v>142</v>
      </c>
      <c r="F83" s="137">
        <f>'MRS(input_PJ_Opt1)'!AZ116</f>
        <v>0</v>
      </c>
      <c r="G83" s="141" t="s">
        <v>34</v>
      </c>
      <c r="H83" s="138" t="s">
        <v>37</v>
      </c>
    </row>
    <row r="84" spans="1:8" ht="18.75" customHeight="1" x14ac:dyDescent="0.2">
      <c r="A84" s="133"/>
      <c r="B84" s="134"/>
      <c r="C84" s="134"/>
      <c r="D84" s="135">
        <f t="shared" si="6"/>
        <v>2026</v>
      </c>
      <c r="E84" s="136" t="s">
        <v>142</v>
      </c>
      <c r="F84" s="137">
        <f>'MRS(input_PJ_Opt1)'!AZ117</f>
        <v>0</v>
      </c>
      <c r="G84" s="141" t="s">
        <v>34</v>
      </c>
      <c r="H84" s="138" t="s">
        <v>37</v>
      </c>
    </row>
    <row r="85" spans="1:8" ht="18.75" customHeight="1" x14ac:dyDescent="0.2">
      <c r="A85" s="133"/>
      <c r="B85" s="134"/>
      <c r="C85" s="134"/>
      <c r="D85" s="135">
        <f t="shared" si="6"/>
        <v>2027</v>
      </c>
      <c r="E85" s="136" t="s">
        <v>142</v>
      </c>
      <c r="F85" s="137">
        <f>'MRS(input_PJ_Opt1)'!AZ118</f>
        <v>0</v>
      </c>
      <c r="G85" s="141" t="s">
        <v>34</v>
      </c>
      <c r="H85" s="138" t="s">
        <v>37</v>
      </c>
    </row>
    <row r="86" spans="1:8" ht="18.75" customHeight="1" x14ac:dyDescent="0.2">
      <c r="A86" s="133"/>
      <c r="B86" s="134"/>
      <c r="C86" s="134"/>
      <c r="D86" s="135">
        <f t="shared" si="6"/>
        <v>2028</v>
      </c>
      <c r="E86" s="136" t="s">
        <v>142</v>
      </c>
      <c r="F86" s="137">
        <f>'MRS(input_PJ_Opt1)'!AZ119</f>
        <v>0</v>
      </c>
      <c r="G86" s="141" t="s">
        <v>34</v>
      </c>
      <c r="H86" s="138" t="s">
        <v>37</v>
      </c>
    </row>
    <row r="87" spans="1:8" ht="18.75" customHeight="1" x14ac:dyDescent="0.2">
      <c r="A87" s="133"/>
      <c r="B87" s="134"/>
      <c r="C87" s="134"/>
      <c r="D87" s="135">
        <f t="shared" si="6"/>
        <v>2029</v>
      </c>
      <c r="E87" s="136" t="s">
        <v>142</v>
      </c>
      <c r="F87" s="137">
        <f>'MRS(input_PJ_Opt1)'!AZ120</f>
        <v>0</v>
      </c>
      <c r="G87" s="141" t="s">
        <v>34</v>
      </c>
      <c r="H87" s="138" t="s">
        <v>37</v>
      </c>
    </row>
    <row r="88" spans="1:8" ht="18.75" customHeight="1" x14ac:dyDescent="0.2">
      <c r="A88" s="133"/>
      <c r="B88" s="134"/>
      <c r="C88" s="134"/>
      <c r="D88" s="135">
        <f t="shared" si="6"/>
        <v>2030</v>
      </c>
      <c r="E88" s="136" t="s">
        <v>142</v>
      </c>
      <c r="F88" s="137">
        <f>'MRS(input_PJ_Opt1)'!AZ121</f>
        <v>0</v>
      </c>
      <c r="G88" s="141" t="s">
        <v>34</v>
      </c>
      <c r="H88" s="138" t="s">
        <v>37</v>
      </c>
    </row>
    <row r="89" spans="1:8" ht="18.75" customHeight="1" thickBot="1" x14ac:dyDescent="0.25">
      <c r="A89" s="106" t="s">
        <v>122</v>
      </c>
      <c r="B89" s="107"/>
      <c r="C89" s="107"/>
      <c r="D89" s="106"/>
      <c r="E89" s="109"/>
      <c r="F89" s="106"/>
      <c r="G89" s="108"/>
      <c r="H89" s="111"/>
    </row>
    <row r="90" spans="1:8" ht="18.75" customHeight="1" thickBot="1" x14ac:dyDescent="0.25">
      <c r="A90" s="148"/>
      <c r="B90" s="149" t="s">
        <v>32</v>
      </c>
      <c r="C90" s="149"/>
      <c r="D90" s="150"/>
      <c r="E90" s="151"/>
      <c r="F90" s="152">
        <v>20</v>
      </c>
      <c r="G90" s="141" t="s">
        <v>33</v>
      </c>
      <c r="H90" s="138" t="s">
        <v>119</v>
      </c>
    </row>
    <row r="91" spans="1:8" x14ac:dyDescent="0.2">
      <c r="D91" s="153"/>
      <c r="E91" s="154"/>
      <c r="F91" s="18"/>
      <c r="G91" s="18"/>
    </row>
    <row r="92" spans="1:8" x14ac:dyDescent="0.2">
      <c r="E92" s="154"/>
      <c r="F92" s="18"/>
      <c r="G92" s="18"/>
    </row>
    <row r="93" spans="1:8" ht="21.75" customHeight="1" x14ac:dyDescent="0.2">
      <c r="C93" s="11" t="s">
        <v>38</v>
      </c>
    </row>
    <row r="94" spans="1:8" ht="32.5" x14ac:dyDescent="0.2">
      <c r="C94" s="155"/>
      <c r="D94" s="156" t="s">
        <v>346</v>
      </c>
      <c r="E94" s="157">
        <v>0.01</v>
      </c>
      <c r="F94" s="158" t="s">
        <v>347</v>
      </c>
      <c r="G94" s="159" t="s">
        <v>348</v>
      </c>
    </row>
    <row r="95" spans="1:8" ht="32.5" x14ac:dyDescent="0.2">
      <c r="C95" s="160"/>
      <c r="D95" s="156" t="s">
        <v>349</v>
      </c>
      <c r="E95" s="161">
        <v>3.0000000000000001E-3</v>
      </c>
      <c r="F95" s="158" t="s">
        <v>347</v>
      </c>
      <c r="G95" s="159" t="s">
        <v>350</v>
      </c>
    </row>
    <row r="96" spans="1:8" ht="30" x14ac:dyDescent="0.2">
      <c r="C96" s="162"/>
      <c r="D96" s="156" t="s">
        <v>351</v>
      </c>
      <c r="E96" s="157">
        <v>0.1</v>
      </c>
      <c r="F96" s="158" t="s">
        <v>112</v>
      </c>
      <c r="G96" s="159" t="s">
        <v>353</v>
      </c>
    </row>
    <row r="97" spans="3:12" ht="30" x14ac:dyDescent="0.2">
      <c r="C97" s="162"/>
      <c r="D97" s="156" t="s">
        <v>354</v>
      </c>
      <c r="E97" s="157">
        <v>0.2</v>
      </c>
      <c r="F97" s="158" t="s">
        <v>112</v>
      </c>
      <c r="G97" s="159" t="s">
        <v>355</v>
      </c>
    </row>
    <row r="98" spans="3:12" ht="48.5" x14ac:dyDescent="0.2">
      <c r="C98" s="162"/>
      <c r="D98" s="156" t="s">
        <v>356</v>
      </c>
      <c r="E98" s="161">
        <v>0.01</v>
      </c>
      <c r="F98" s="158" t="s">
        <v>357</v>
      </c>
      <c r="G98" s="159" t="s">
        <v>358</v>
      </c>
    </row>
    <row r="99" spans="3:12" ht="16" x14ac:dyDescent="0.2">
      <c r="C99" s="162"/>
      <c r="D99" s="156" t="s">
        <v>359</v>
      </c>
      <c r="E99" s="157">
        <v>0.3</v>
      </c>
      <c r="F99" s="158" t="s">
        <v>112</v>
      </c>
      <c r="G99" s="159" t="s">
        <v>360</v>
      </c>
    </row>
    <row r="100" spans="3:12" ht="46.5" x14ac:dyDescent="0.2">
      <c r="C100" s="162"/>
      <c r="D100" s="156" t="s">
        <v>361</v>
      </c>
      <c r="E100" s="163">
        <v>7.4999999999999997E-3</v>
      </c>
      <c r="F100" s="158" t="s">
        <v>362</v>
      </c>
      <c r="G100" s="159" t="s">
        <v>363</v>
      </c>
    </row>
    <row r="101" spans="3:12" ht="16.5" x14ac:dyDescent="0.2">
      <c r="C101" s="162"/>
      <c r="D101" s="156" t="s">
        <v>109</v>
      </c>
      <c r="E101" s="157">
        <v>0.12</v>
      </c>
      <c r="F101" s="158" t="s">
        <v>364</v>
      </c>
      <c r="G101" s="159" t="s">
        <v>365</v>
      </c>
    </row>
    <row r="102" spans="3:12" ht="16.5" x14ac:dyDescent="0.2">
      <c r="C102" s="162"/>
      <c r="D102" s="156" t="s">
        <v>110</v>
      </c>
      <c r="E102" s="157">
        <v>0.13</v>
      </c>
      <c r="F102" s="158" t="s">
        <v>366</v>
      </c>
      <c r="G102" s="159" t="s">
        <v>367</v>
      </c>
    </row>
    <row r="103" spans="3:12" s="164" customFormat="1" ht="16.5" x14ac:dyDescent="0.2">
      <c r="C103" s="162"/>
      <c r="D103" s="156" t="s">
        <v>108</v>
      </c>
      <c r="E103" s="157">
        <v>0.2</v>
      </c>
      <c r="F103" s="158" t="s">
        <v>368</v>
      </c>
      <c r="G103" s="159" t="s">
        <v>369</v>
      </c>
      <c r="H103" s="105"/>
    </row>
    <row r="104" spans="3:12" s="164" customFormat="1" ht="17.5" x14ac:dyDescent="0.2">
      <c r="C104" s="165"/>
      <c r="D104" s="156" t="s">
        <v>370</v>
      </c>
      <c r="E104" s="166">
        <v>298</v>
      </c>
      <c r="F104" s="158" t="s">
        <v>371</v>
      </c>
      <c r="G104" s="159" t="s">
        <v>372</v>
      </c>
      <c r="H104" s="105"/>
    </row>
    <row r="105" spans="3:12" ht="16.5" x14ac:dyDescent="0.2">
      <c r="C105" s="165"/>
      <c r="D105" s="156" t="s">
        <v>145</v>
      </c>
      <c r="E105" s="161">
        <v>4.2999999999999997E-2</v>
      </c>
      <c r="F105" s="158" t="s">
        <v>288</v>
      </c>
      <c r="G105" s="159" t="s">
        <v>193</v>
      </c>
      <c r="I105" s="105"/>
      <c r="J105" s="105"/>
      <c r="K105" s="105"/>
      <c r="L105" s="105"/>
    </row>
    <row r="106" spans="3:12" ht="16.5" x14ac:dyDescent="0.2">
      <c r="C106" s="165"/>
      <c r="D106" s="156" t="s">
        <v>146</v>
      </c>
      <c r="E106" s="163">
        <v>4.4299999999999999E-2</v>
      </c>
      <c r="F106" s="158" t="s">
        <v>288</v>
      </c>
      <c r="G106" s="159" t="s">
        <v>193</v>
      </c>
    </row>
    <row r="107" spans="3:12" ht="16.5" x14ac:dyDescent="0.2">
      <c r="C107" s="165"/>
      <c r="D107" s="156" t="s">
        <v>420</v>
      </c>
      <c r="E107" s="163">
        <v>4.2299999999999997E-2</v>
      </c>
      <c r="F107" s="158" t="s">
        <v>288</v>
      </c>
      <c r="G107" s="159" t="s">
        <v>193</v>
      </c>
    </row>
    <row r="108" spans="3:12" ht="17.5" x14ac:dyDescent="0.2">
      <c r="C108" s="165"/>
      <c r="D108" s="156" t="s">
        <v>373</v>
      </c>
      <c r="E108" s="163">
        <v>7.4099999999999999E-2</v>
      </c>
      <c r="F108" s="158" t="s">
        <v>198</v>
      </c>
      <c r="G108" s="159" t="s">
        <v>196</v>
      </c>
      <c r="I108" s="105"/>
      <c r="J108" s="105"/>
      <c r="K108" s="105"/>
      <c r="L108" s="105"/>
    </row>
    <row r="109" spans="3:12" ht="17.5" x14ac:dyDescent="0.2">
      <c r="C109" s="165"/>
      <c r="D109" s="156" t="s">
        <v>374</v>
      </c>
      <c r="E109" s="163">
        <v>6.93E-2</v>
      </c>
      <c r="F109" s="158" t="s">
        <v>198</v>
      </c>
      <c r="G109" s="159" t="s">
        <v>196</v>
      </c>
    </row>
    <row r="110" spans="3:12" ht="17.5" x14ac:dyDescent="0.2">
      <c r="C110" s="162"/>
      <c r="D110" s="156" t="s">
        <v>375</v>
      </c>
      <c r="E110" s="163">
        <v>7.3300000000000004E-2</v>
      </c>
      <c r="F110" s="158" t="s">
        <v>198</v>
      </c>
      <c r="G110" s="159" t="s">
        <v>196</v>
      </c>
    </row>
  </sheetData>
  <sheetProtection algorithmName="SHA-512" hashValue="bEua/P5f7zBRo0TmBgtKp4vG9rQbKctgwD1/X0MB3M+5y+SzbZIAs/hkrUqhLhFhR3efEL8J7Hx328K/CsCn1A==" saltValue="5ZJ0BDmXMiYICLfZ41SOYQ==" spinCount="100000" sheet="1" objects="1" scenarios="1"/>
  <phoneticPr fontId="9"/>
  <dataValidations count="1">
    <dataValidation type="list" allowBlank="1" showInputMessage="1" showErrorMessage="1" sqref="E64:E75 E51:E62 E77:E88" xr:uid="{B6B542DB-6C11-49BF-BAD3-A70744606465}">
      <formula1>植物種別1</formula1>
    </dataValidation>
  </dataValidations>
  <pageMargins left="0.70866141732283472" right="0.70866141732283472" top="0.74803149606299213" bottom="0.74803149606299213" header="0.31496062992125984" footer="0.31496062992125984"/>
  <pageSetup paperSize="9" scale="65" fitToHeight="2" orientation="portrait" r:id="rId1"/>
  <rowBreaks count="2" manualBreakCount="2">
    <brk id="34" max="7" man="1"/>
    <brk id="91"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6B18D-2510-4087-894A-57039F12B5BB}">
  <sheetPr>
    <tabColor theme="5" tint="0.59999389629810485"/>
    <pageSetUpPr fitToPage="1"/>
  </sheetPr>
  <dimension ref="A1:L60"/>
  <sheetViews>
    <sheetView view="pageBreakPreview" zoomScale="70" zoomScaleNormal="85" zoomScaleSheetLayoutView="70" workbookViewId="0"/>
  </sheetViews>
  <sheetFormatPr defaultColWidth="9" defaultRowHeight="14" x14ac:dyDescent="0.2"/>
  <cols>
    <col min="1" max="1" width="3.6328125" style="11" customWidth="1"/>
    <col min="2" max="2" width="17.453125" style="11" customWidth="1"/>
    <col min="3" max="3" width="12.54296875" style="11" customWidth="1"/>
    <col min="4" max="4" width="21.08984375" style="11" bestFit="1" customWidth="1"/>
    <col min="5" max="5" width="39.90625" style="11" customWidth="1"/>
    <col min="6" max="6" width="16.90625" style="11" bestFit="1" customWidth="1"/>
    <col min="7" max="7" width="15.90625" style="12" customWidth="1"/>
    <col min="8" max="8" width="15.453125" style="11" customWidth="1"/>
    <col min="9" max="9" width="21.36328125" style="11" customWidth="1"/>
    <col min="10" max="10" width="63.453125" style="12" customWidth="1"/>
    <col min="11" max="11" width="15.90625" style="12" customWidth="1"/>
    <col min="12" max="12" width="26.453125" style="11" customWidth="1"/>
    <col min="13" max="16384" width="9" style="11"/>
  </cols>
  <sheetData>
    <row r="1" spans="1:12" x14ac:dyDescent="0.2">
      <c r="L1" s="4" t="str">
        <f>'MPS(input_Option1)'!K1</f>
        <v>Monitoring Spreadsheet: JCM_KH_AM004_ver01.0</v>
      </c>
    </row>
    <row r="2" spans="1:12" ht="18" customHeight="1" x14ac:dyDescent="0.2">
      <c r="L2" s="4" t="str">
        <f>'MPS(input_Option1)'!K2</f>
        <v>Reference Number:</v>
      </c>
    </row>
    <row r="3" spans="1:12" ht="15.5" x14ac:dyDescent="0.2">
      <c r="A3" s="230" t="s">
        <v>465</v>
      </c>
      <c r="B3" s="13"/>
      <c r="C3" s="13"/>
      <c r="D3" s="13"/>
      <c r="E3" s="13"/>
      <c r="F3" s="13"/>
      <c r="G3" s="14"/>
      <c r="H3" s="13"/>
      <c r="I3" s="13"/>
      <c r="J3" s="14"/>
      <c r="K3" s="14"/>
      <c r="L3" s="15"/>
    </row>
    <row r="5" spans="1:12" x14ac:dyDescent="0.2">
      <c r="A5" s="16" t="s">
        <v>460</v>
      </c>
      <c r="B5" s="16"/>
      <c r="C5" s="16"/>
    </row>
    <row r="6" spans="1:12" x14ac:dyDescent="0.2">
      <c r="A6" s="16"/>
      <c r="B6" s="170" t="s">
        <v>4</v>
      </c>
      <c r="C6" s="170" t="s">
        <v>5</v>
      </c>
      <c r="D6" s="170" t="s">
        <v>6</v>
      </c>
      <c r="E6" s="170" t="s">
        <v>7</v>
      </c>
      <c r="F6" s="170" t="s">
        <v>8</v>
      </c>
      <c r="G6" s="170" t="s">
        <v>9</v>
      </c>
      <c r="H6" s="170" t="s">
        <v>10</v>
      </c>
      <c r="I6" s="170" t="s">
        <v>11</v>
      </c>
      <c r="J6" s="170" t="s">
        <v>12</v>
      </c>
      <c r="K6" s="170" t="s">
        <v>13</v>
      </c>
      <c r="L6" s="170" t="s">
        <v>468</v>
      </c>
    </row>
    <row r="7" spans="1:12" s="12" customFormat="1" ht="28" x14ac:dyDescent="0.2">
      <c r="B7" s="170" t="s">
        <v>467</v>
      </c>
      <c r="C7" s="170" t="s">
        <v>14</v>
      </c>
      <c r="D7" s="170" t="s">
        <v>15</v>
      </c>
      <c r="E7" s="170" t="s">
        <v>16</v>
      </c>
      <c r="F7" s="170" t="s">
        <v>463</v>
      </c>
      <c r="G7" s="170" t="s">
        <v>1</v>
      </c>
      <c r="H7" s="170" t="s">
        <v>19</v>
      </c>
      <c r="I7" s="170" t="s">
        <v>20</v>
      </c>
      <c r="J7" s="170" t="s">
        <v>21</v>
      </c>
      <c r="K7" s="170" t="s">
        <v>22</v>
      </c>
      <c r="L7" s="170" t="s">
        <v>23</v>
      </c>
    </row>
    <row r="8" spans="1:12" s="18" customFormat="1" ht="43" x14ac:dyDescent="0.2">
      <c r="B8" s="237"/>
      <c r="C8" s="19" t="s">
        <v>469</v>
      </c>
      <c r="D8" s="20" t="s">
        <v>199</v>
      </c>
      <c r="E8" s="21" t="s">
        <v>200</v>
      </c>
      <c r="F8" s="171" t="s">
        <v>88</v>
      </c>
      <c r="G8" s="21" t="s">
        <v>40</v>
      </c>
      <c r="H8" s="167" t="s">
        <v>43</v>
      </c>
      <c r="I8" s="7" t="s">
        <v>41</v>
      </c>
      <c r="J8" s="168" t="s">
        <v>88</v>
      </c>
      <c r="K8" s="168" t="s">
        <v>88</v>
      </c>
      <c r="L8" s="168" t="s">
        <v>457</v>
      </c>
    </row>
    <row r="9" spans="1:12" s="18" customFormat="1" ht="43" x14ac:dyDescent="0.2">
      <c r="B9" s="237"/>
      <c r="C9" s="19" t="s">
        <v>471</v>
      </c>
      <c r="D9" s="20" t="s">
        <v>201</v>
      </c>
      <c r="E9" s="21" t="s">
        <v>202</v>
      </c>
      <c r="F9" s="171" t="s">
        <v>88</v>
      </c>
      <c r="G9" s="21" t="s">
        <v>40</v>
      </c>
      <c r="H9" s="167" t="s">
        <v>43</v>
      </c>
      <c r="I9" s="7" t="s">
        <v>41</v>
      </c>
      <c r="J9" s="168" t="s">
        <v>88</v>
      </c>
      <c r="K9" s="168" t="s">
        <v>88</v>
      </c>
      <c r="L9" s="168" t="s">
        <v>458</v>
      </c>
    </row>
    <row r="10" spans="1:12" s="18" customFormat="1" ht="42" x14ac:dyDescent="0.2">
      <c r="B10" s="237"/>
      <c r="C10" s="19" t="s">
        <v>470</v>
      </c>
      <c r="D10" s="20" t="s">
        <v>203</v>
      </c>
      <c r="E10" s="21" t="s">
        <v>204</v>
      </c>
      <c r="F10" s="171" t="s">
        <v>88</v>
      </c>
      <c r="G10" s="21" t="s">
        <v>128</v>
      </c>
      <c r="H10" s="167" t="s">
        <v>45</v>
      </c>
      <c r="I10" s="7" t="s">
        <v>63</v>
      </c>
      <c r="J10" s="167" t="s">
        <v>65</v>
      </c>
      <c r="K10" s="167" t="s">
        <v>71</v>
      </c>
      <c r="L10" s="168" t="s">
        <v>459</v>
      </c>
    </row>
    <row r="11" spans="1:12" s="18" customFormat="1" ht="42" x14ac:dyDescent="0.2">
      <c r="B11" s="237"/>
      <c r="C11" s="19" t="s">
        <v>472</v>
      </c>
      <c r="D11" s="20" t="s">
        <v>205</v>
      </c>
      <c r="E11" s="21" t="s">
        <v>206</v>
      </c>
      <c r="F11" s="171" t="s">
        <v>88</v>
      </c>
      <c r="G11" s="21" t="s">
        <v>179</v>
      </c>
      <c r="H11" s="167" t="s">
        <v>44</v>
      </c>
      <c r="I11" s="7" t="s">
        <v>66</v>
      </c>
      <c r="J11" s="7" t="s">
        <v>207</v>
      </c>
      <c r="K11" s="167" t="s">
        <v>71</v>
      </c>
      <c r="L11" s="168" t="s">
        <v>459</v>
      </c>
    </row>
    <row r="12" spans="1:12" s="18" customFormat="1" ht="60" customHeight="1" x14ac:dyDescent="0.2">
      <c r="B12" s="237"/>
      <c r="C12" s="19" t="s">
        <v>473</v>
      </c>
      <c r="D12" s="20" t="s">
        <v>208</v>
      </c>
      <c r="E12" s="21" t="s">
        <v>209</v>
      </c>
      <c r="F12" s="171" t="s">
        <v>88</v>
      </c>
      <c r="G12" s="21" t="s">
        <v>181</v>
      </c>
      <c r="H12" s="167" t="s">
        <v>44</v>
      </c>
      <c r="I12" s="7" t="s">
        <v>64</v>
      </c>
      <c r="J12" s="167" t="s">
        <v>163</v>
      </c>
      <c r="K12" s="167" t="s">
        <v>71</v>
      </c>
      <c r="L12" s="168" t="s">
        <v>459</v>
      </c>
    </row>
    <row r="13" spans="1:12" s="18" customFormat="1" ht="42" x14ac:dyDescent="0.2">
      <c r="B13" s="238"/>
      <c r="C13" s="19" t="s">
        <v>474</v>
      </c>
      <c r="D13" s="20" t="s">
        <v>210</v>
      </c>
      <c r="E13" s="21" t="s">
        <v>211</v>
      </c>
      <c r="F13" s="171" t="s">
        <v>88</v>
      </c>
      <c r="G13" s="21" t="s">
        <v>212</v>
      </c>
      <c r="H13" s="169" t="s">
        <v>69</v>
      </c>
      <c r="I13" s="7" t="s">
        <v>70</v>
      </c>
      <c r="J13" s="169" t="s">
        <v>67</v>
      </c>
      <c r="K13" s="167" t="s">
        <v>68</v>
      </c>
      <c r="L13" s="168" t="s">
        <v>459</v>
      </c>
    </row>
    <row r="14" spans="1:12" s="18" customFormat="1" ht="57" x14ac:dyDescent="0.2">
      <c r="B14" s="237"/>
      <c r="C14" s="19" t="s">
        <v>475</v>
      </c>
      <c r="D14" s="20" t="s">
        <v>213</v>
      </c>
      <c r="E14" s="21" t="s">
        <v>422</v>
      </c>
      <c r="F14" s="171" t="s">
        <v>88</v>
      </c>
      <c r="G14" s="21" t="s">
        <v>42</v>
      </c>
      <c r="H14" s="167" t="s">
        <v>45</v>
      </c>
      <c r="I14" s="7" t="s">
        <v>63</v>
      </c>
      <c r="J14" s="167" t="s">
        <v>72</v>
      </c>
      <c r="K14" s="167" t="s">
        <v>71</v>
      </c>
      <c r="L14" s="168" t="s">
        <v>459</v>
      </c>
    </row>
    <row r="15" spans="1:12" s="18" customFormat="1" ht="85" x14ac:dyDescent="0.2">
      <c r="B15" s="237"/>
      <c r="C15" s="19" t="s">
        <v>476</v>
      </c>
      <c r="D15" s="20" t="s">
        <v>214</v>
      </c>
      <c r="E15" s="21" t="s">
        <v>423</v>
      </c>
      <c r="F15" s="171" t="s">
        <v>88</v>
      </c>
      <c r="G15" s="21" t="s">
        <v>42</v>
      </c>
      <c r="H15" s="167" t="s">
        <v>45</v>
      </c>
      <c r="I15" s="7" t="s">
        <v>63</v>
      </c>
      <c r="J15" s="167" t="s">
        <v>73</v>
      </c>
      <c r="K15" s="167" t="s">
        <v>71</v>
      </c>
      <c r="L15" s="168" t="s">
        <v>459</v>
      </c>
    </row>
    <row r="16" spans="1:12" s="18" customFormat="1" ht="42" x14ac:dyDescent="0.2">
      <c r="B16" s="237"/>
      <c r="C16" s="19" t="s">
        <v>477</v>
      </c>
      <c r="D16" s="20" t="s">
        <v>215</v>
      </c>
      <c r="E16" s="21" t="s">
        <v>216</v>
      </c>
      <c r="F16" s="171" t="s">
        <v>88</v>
      </c>
      <c r="G16" s="21" t="s">
        <v>217</v>
      </c>
      <c r="H16" s="167" t="s">
        <v>43</v>
      </c>
      <c r="I16" s="7" t="s">
        <v>82</v>
      </c>
      <c r="J16" s="168" t="s">
        <v>88</v>
      </c>
      <c r="K16" s="167" t="s">
        <v>68</v>
      </c>
      <c r="L16" s="168" t="s">
        <v>459</v>
      </c>
    </row>
    <row r="17" spans="1:12" s="18" customFormat="1" ht="42" x14ac:dyDescent="0.2">
      <c r="B17" s="237"/>
      <c r="C17" s="19" t="s">
        <v>478</v>
      </c>
      <c r="D17" s="20" t="s">
        <v>218</v>
      </c>
      <c r="E17" s="21" t="s">
        <v>219</v>
      </c>
      <c r="F17" s="171" t="s">
        <v>88</v>
      </c>
      <c r="G17" s="21" t="s">
        <v>217</v>
      </c>
      <c r="H17" s="167" t="s">
        <v>43</v>
      </c>
      <c r="I17" s="7" t="s">
        <v>83</v>
      </c>
      <c r="J17" s="168" t="s">
        <v>88</v>
      </c>
      <c r="K17" s="167" t="s">
        <v>68</v>
      </c>
      <c r="L17" s="168" t="s">
        <v>459</v>
      </c>
    </row>
    <row r="18" spans="1:12" s="18" customFormat="1" ht="75.650000000000006" customHeight="1" x14ac:dyDescent="0.2">
      <c r="B18" s="237"/>
      <c r="C18" s="19" t="s">
        <v>479</v>
      </c>
      <c r="D18" s="20" t="s">
        <v>220</v>
      </c>
      <c r="E18" s="21" t="s">
        <v>424</v>
      </c>
      <c r="F18" s="171" t="s">
        <v>88</v>
      </c>
      <c r="G18" s="21" t="s">
        <v>221</v>
      </c>
      <c r="H18" s="167" t="s">
        <v>69</v>
      </c>
      <c r="I18" s="7" t="s">
        <v>222</v>
      </c>
      <c r="J18" s="7" t="s">
        <v>223</v>
      </c>
      <c r="K18" s="167" t="s">
        <v>71</v>
      </c>
      <c r="L18" s="168" t="s">
        <v>459</v>
      </c>
    </row>
    <row r="19" spans="1:12" s="18" customFormat="1" ht="57.5" x14ac:dyDescent="0.2">
      <c r="B19" s="237"/>
      <c r="C19" s="19" t="s">
        <v>480</v>
      </c>
      <c r="D19" s="20" t="s">
        <v>224</v>
      </c>
      <c r="E19" s="21" t="s">
        <v>425</v>
      </c>
      <c r="F19" s="171" t="s">
        <v>88</v>
      </c>
      <c r="G19" s="21" t="s">
        <v>40</v>
      </c>
      <c r="H19" s="167" t="s">
        <v>44</v>
      </c>
      <c r="I19" s="7" t="s">
        <v>66</v>
      </c>
      <c r="J19" s="167" t="s">
        <v>74</v>
      </c>
      <c r="K19" s="167" t="s">
        <v>71</v>
      </c>
      <c r="L19" s="168" t="s">
        <v>459</v>
      </c>
    </row>
    <row r="20" spans="1:12" s="18" customFormat="1" ht="42" x14ac:dyDescent="0.2">
      <c r="B20" s="237"/>
      <c r="C20" s="19" t="s">
        <v>481</v>
      </c>
      <c r="D20" s="20" t="s">
        <v>225</v>
      </c>
      <c r="E20" s="21" t="s">
        <v>226</v>
      </c>
      <c r="F20" s="171" t="s">
        <v>88</v>
      </c>
      <c r="G20" s="21" t="s">
        <v>227</v>
      </c>
      <c r="H20" s="167" t="s">
        <v>69</v>
      </c>
      <c r="I20" s="7" t="s">
        <v>162</v>
      </c>
      <c r="J20" s="167" t="s">
        <v>159</v>
      </c>
      <c r="K20" s="167" t="s">
        <v>68</v>
      </c>
      <c r="L20" s="168" t="s">
        <v>459</v>
      </c>
    </row>
    <row r="21" spans="1:12" s="18" customFormat="1" ht="42" x14ac:dyDescent="0.2">
      <c r="B21" s="237"/>
      <c r="C21" s="19" t="s">
        <v>482</v>
      </c>
      <c r="D21" s="20" t="s">
        <v>228</v>
      </c>
      <c r="E21" s="21" t="s">
        <v>229</v>
      </c>
      <c r="F21" s="171" t="s">
        <v>88</v>
      </c>
      <c r="G21" s="21" t="s">
        <v>227</v>
      </c>
      <c r="H21" s="167" t="s">
        <v>69</v>
      </c>
      <c r="I21" s="7" t="s">
        <v>162</v>
      </c>
      <c r="J21" s="167" t="s">
        <v>159</v>
      </c>
      <c r="K21" s="167" t="s">
        <v>68</v>
      </c>
      <c r="L21" s="168" t="s">
        <v>459</v>
      </c>
    </row>
    <row r="22" spans="1:12" s="18" customFormat="1" ht="28.5" x14ac:dyDescent="0.2">
      <c r="B22" s="237"/>
      <c r="C22" s="19" t="s">
        <v>483</v>
      </c>
      <c r="D22" s="20" t="s">
        <v>230</v>
      </c>
      <c r="E22" s="21" t="s">
        <v>231</v>
      </c>
      <c r="F22" s="171" t="s">
        <v>88</v>
      </c>
      <c r="G22" s="21" t="s">
        <v>232</v>
      </c>
      <c r="H22" s="167" t="s">
        <v>43</v>
      </c>
      <c r="I22" s="7" t="s">
        <v>83</v>
      </c>
      <c r="J22" s="167" t="s">
        <v>111</v>
      </c>
      <c r="K22" s="167" t="s">
        <v>68</v>
      </c>
      <c r="L22" s="167" t="s">
        <v>456</v>
      </c>
    </row>
    <row r="23" spans="1:12" s="18" customFormat="1" ht="28.5" x14ac:dyDescent="0.2">
      <c r="B23" s="237"/>
      <c r="C23" s="19" t="s">
        <v>484</v>
      </c>
      <c r="D23" s="20" t="s">
        <v>233</v>
      </c>
      <c r="E23" s="21" t="s">
        <v>234</v>
      </c>
      <c r="F23" s="171" t="s">
        <v>88</v>
      </c>
      <c r="G23" s="21" t="s">
        <v>232</v>
      </c>
      <c r="H23" s="167" t="s">
        <v>43</v>
      </c>
      <c r="I23" s="7" t="s">
        <v>83</v>
      </c>
      <c r="J23" s="167" t="s">
        <v>111</v>
      </c>
      <c r="K23" s="167" t="s">
        <v>68</v>
      </c>
      <c r="L23" s="167" t="s">
        <v>456</v>
      </c>
    </row>
    <row r="24" spans="1:12" s="18" customFormat="1" ht="28.5" x14ac:dyDescent="0.2">
      <c r="B24" s="237"/>
      <c r="C24" s="19" t="s">
        <v>485</v>
      </c>
      <c r="D24" s="20" t="s">
        <v>235</v>
      </c>
      <c r="E24" s="21" t="s">
        <v>236</v>
      </c>
      <c r="F24" s="171" t="s">
        <v>88</v>
      </c>
      <c r="G24" s="21" t="s">
        <v>112</v>
      </c>
      <c r="H24" s="167" t="s">
        <v>44</v>
      </c>
      <c r="I24" s="7" t="s">
        <v>161</v>
      </c>
      <c r="J24" s="167" t="s">
        <v>84</v>
      </c>
      <c r="K24" s="167" t="s">
        <v>68</v>
      </c>
      <c r="L24" s="167" t="s">
        <v>456</v>
      </c>
    </row>
    <row r="25" spans="1:12" s="18" customFormat="1" ht="44.5" x14ac:dyDescent="0.2">
      <c r="B25" s="239"/>
      <c r="C25" s="19" t="s">
        <v>486</v>
      </c>
      <c r="D25" s="24" t="s">
        <v>237</v>
      </c>
      <c r="E25" s="25" t="s">
        <v>436</v>
      </c>
      <c r="F25" s="171" t="s">
        <v>88</v>
      </c>
      <c r="G25" s="21" t="s">
        <v>42</v>
      </c>
      <c r="H25" s="167" t="s">
        <v>45</v>
      </c>
      <c r="I25" s="7" t="s">
        <v>63</v>
      </c>
      <c r="J25" s="167" t="s">
        <v>75</v>
      </c>
      <c r="K25" s="167" t="s">
        <v>71</v>
      </c>
      <c r="L25" s="168" t="s">
        <v>459</v>
      </c>
    </row>
    <row r="26" spans="1:12" s="18" customFormat="1" ht="44.5" x14ac:dyDescent="0.2">
      <c r="B26" s="240"/>
      <c r="C26" s="19" t="s">
        <v>487</v>
      </c>
      <c r="D26" s="27" t="s">
        <v>238</v>
      </c>
      <c r="E26" s="28" t="s">
        <v>427</v>
      </c>
      <c r="F26" s="171" t="s">
        <v>88</v>
      </c>
      <c r="G26" s="173" t="s">
        <v>42</v>
      </c>
      <c r="H26" s="167" t="s">
        <v>45</v>
      </c>
      <c r="I26" s="7" t="s">
        <v>63</v>
      </c>
      <c r="J26" s="167" t="s">
        <v>76</v>
      </c>
      <c r="K26" s="167" t="s">
        <v>71</v>
      </c>
      <c r="L26" s="168" t="s">
        <v>459</v>
      </c>
    </row>
    <row r="27" spans="1:12" s="18" customFormat="1" ht="42.5" x14ac:dyDescent="0.2">
      <c r="B27" s="241"/>
      <c r="C27" s="19" t="s">
        <v>488</v>
      </c>
      <c r="D27" s="30" t="s">
        <v>239</v>
      </c>
      <c r="E27" s="31" t="s">
        <v>428</v>
      </c>
      <c r="F27" s="171" t="s">
        <v>88</v>
      </c>
      <c r="G27" s="21" t="s">
        <v>42</v>
      </c>
      <c r="H27" s="167" t="s">
        <v>45</v>
      </c>
      <c r="I27" s="7" t="s">
        <v>63</v>
      </c>
      <c r="J27" s="167" t="s">
        <v>77</v>
      </c>
      <c r="K27" s="167" t="s">
        <v>71</v>
      </c>
      <c r="L27" s="168" t="s">
        <v>459</v>
      </c>
    </row>
    <row r="28" spans="1:12" x14ac:dyDescent="0.2">
      <c r="B28" s="33"/>
      <c r="C28" s="33"/>
      <c r="D28" s="34"/>
      <c r="E28" s="35"/>
      <c r="F28" s="36"/>
      <c r="G28" s="35"/>
      <c r="H28" s="37"/>
      <c r="I28" s="37"/>
      <c r="J28" s="38"/>
      <c r="K28" s="38"/>
      <c r="L28" s="37"/>
    </row>
    <row r="30" spans="1:12" x14ac:dyDescent="0.2">
      <c r="A30" s="16" t="s">
        <v>461</v>
      </c>
    </row>
    <row r="31" spans="1:12" x14ac:dyDescent="0.2">
      <c r="B31" s="273" t="s">
        <v>4</v>
      </c>
      <c r="C31" s="273"/>
      <c r="D31" s="273" t="s">
        <v>5</v>
      </c>
      <c r="E31" s="273"/>
      <c r="F31" s="170" t="s">
        <v>6</v>
      </c>
      <c r="G31" s="170" t="s">
        <v>7</v>
      </c>
      <c r="H31" s="273" t="s">
        <v>8</v>
      </c>
      <c r="I31" s="273"/>
      <c r="J31" s="273"/>
      <c r="K31" s="273" t="s">
        <v>9</v>
      </c>
      <c r="L31" s="273"/>
    </row>
    <row r="32" spans="1:12" x14ac:dyDescent="0.2">
      <c r="B32" s="273" t="s">
        <v>15</v>
      </c>
      <c r="C32" s="273"/>
      <c r="D32" s="273" t="s">
        <v>16</v>
      </c>
      <c r="E32" s="273"/>
      <c r="F32" s="170" t="s">
        <v>17</v>
      </c>
      <c r="G32" s="170" t="s">
        <v>1</v>
      </c>
      <c r="H32" s="273" t="s">
        <v>20</v>
      </c>
      <c r="I32" s="273"/>
      <c r="J32" s="273"/>
      <c r="K32" s="273" t="s">
        <v>23</v>
      </c>
      <c r="L32" s="273"/>
    </row>
    <row r="33" spans="1:12" s="18" customFormat="1" ht="30.65" customHeight="1" x14ac:dyDescent="0.2">
      <c r="B33" s="252" t="s">
        <v>182</v>
      </c>
      <c r="C33" s="253"/>
      <c r="D33" s="247" t="s">
        <v>183</v>
      </c>
      <c r="E33" s="247"/>
      <c r="F33" s="171" t="s">
        <v>88</v>
      </c>
      <c r="G33" s="54" t="s">
        <v>40</v>
      </c>
      <c r="H33" s="309" t="str">
        <f>'MPS(input_Option2) '!G33</f>
        <v>Cambodia's official forest map</v>
      </c>
      <c r="I33" s="309"/>
      <c r="J33" s="309"/>
      <c r="K33" s="309" t="str">
        <f>'MPS(input_Option2) '!J33</f>
        <v>Input on "MPS(input_RL_Opt2)" sheet</v>
      </c>
      <c r="L33" s="309"/>
    </row>
    <row r="34" spans="1:12" s="18" customFormat="1" ht="30.65" customHeight="1" x14ac:dyDescent="0.2">
      <c r="B34" s="247" t="s">
        <v>184</v>
      </c>
      <c r="C34" s="247"/>
      <c r="D34" s="247" t="s">
        <v>185</v>
      </c>
      <c r="E34" s="247"/>
      <c r="F34" s="171" t="s">
        <v>88</v>
      </c>
      <c r="G34" s="54" t="s">
        <v>40</v>
      </c>
      <c r="H34" s="309" t="str">
        <f>'MPS(input_Option2) '!G34</f>
        <v>Cambodia's official forest map</v>
      </c>
      <c r="I34" s="309"/>
      <c r="J34" s="309"/>
      <c r="K34" s="309" t="str">
        <f>'MPS(input_Option2) '!J34</f>
        <v>Input on "MPS(input_PJ_DR_Opt2)" sheet</v>
      </c>
      <c r="L34" s="309"/>
    </row>
    <row r="35" spans="1:12" s="18" customFormat="1" ht="43.5" customHeight="1" x14ac:dyDescent="0.2">
      <c r="B35" s="247" t="s">
        <v>186</v>
      </c>
      <c r="C35" s="247"/>
      <c r="D35" s="264" t="s">
        <v>187</v>
      </c>
      <c r="E35" s="264"/>
      <c r="F35" s="171" t="s">
        <v>88</v>
      </c>
      <c r="G35" s="21" t="s">
        <v>112</v>
      </c>
      <c r="H35" s="309" t="str">
        <f>'MPS(input_Option2) '!G35</f>
        <v>Cambodia’s official forest reference level (FRL)</v>
      </c>
      <c r="I35" s="309"/>
      <c r="J35" s="309"/>
      <c r="K35" s="309" t="str">
        <f>'MPS(input_Option2) '!J35</f>
        <v>Input on "MPS(input_RL_Opt2)" sheet</v>
      </c>
      <c r="L35" s="309"/>
    </row>
    <row r="36" spans="1:12" s="18" customFormat="1" ht="43.5" customHeight="1" x14ac:dyDescent="0.2">
      <c r="B36" s="247" t="s">
        <v>188</v>
      </c>
      <c r="C36" s="247"/>
      <c r="D36" s="264" t="s">
        <v>189</v>
      </c>
      <c r="E36" s="264"/>
      <c r="F36" s="171" t="s">
        <v>88</v>
      </c>
      <c r="G36" s="21" t="s">
        <v>112</v>
      </c>
      <c r="H36" s="309" t="str">
        <f>'MPS(input_Option2) '!G36</f>
        <v>Cambodia's official forest maps</v>
      </c>
      <c r="I36" s="309"/>
      <c r="J36" s="309"/>
      <c r="K36" s="309" t="str">
        <f>'MPS(input_Option2) '!J36</f>
        <v>Input on "MPS(input_PJ_DR_Opt2)" sheet</v>
      </c>
      <c r="L36" s="309"/>
    </row>
    <row r="37" spans="1:12" s="18" customFormat="1" ht="28" customHeight="1" x14ac:dyDescent="0.2">
      <c r="B37" s="247" t="s">
        <v>190</v>
      </c>
      <c r="C37" s="247"/>
      <c r="D37" s="264" t="s">
        <v>191</v>
      </c>
      <c r="E37" s="264"/>
      <c r="F37" s="171" t="s">
        <v>88</v>
      </c>
      <c r="G37" s="20" t="s">
        <v>192</v>
      </c>
      <c r="H37" s="309" t="str">
        <f>'MPS(input_Option2) '!G37</f>
        <v>Cambodia’s official forest reference level (FRL)</v>
      </c>
      <c r="I37" s="309"/>
      <c r="J37" s="309"/>
      <c r="K37" s="309" t="str">
        <f>'MPS(input_Option2) '!J37</f>
        <v>Input on "MPS(input_RL_Opt2)" sheet</v>
      </c>
      <c r="L37" s="309"/>
    </row>
    <row r="38" spans="1:12" s="18" customFormat="1" ht="30.5" customHeight="1" x14ac:dyDescent="0.2">
      <c r="B38" s="247" t="s">
        <v>193</v>
      </c>
      <c r="C38" s="247"/>
      <c r="D38" s="247" t="s">
        <v>194</v>
      </c>
      <c r="E38" s="247"/>
      <c r="F38" s="23" t="s">
        <v>88</v>
      </c>
      <c r="G38" s="21" t="s">
        <v>195</v>
      </c>
      <c r="H38" s="309" t="str">
        <f>'MPS(input_Option2) '!G38</f>
        <v>2006 IPCC Guidelines Tables 1.2</v>
      </c>
      <c r="I38" s="309"/>
      <c r="J38" s="309"/>
      <c r="K38" s="309" t="str">
        <f>'MPS(input_Option2) '!J38</f>
        <v>Input on "MPS(input_PJ_all_Opt2)" sheet</v>
      </c>
      <c r="L38" s="309"/>
    </row>
    <row r="39" spans="1:12" s="18" customFormat="1" ht="14.15" customHeight="1" x14ac:dyDescent="0.2">
      <c r="B39" s="247" t="s">
        <v>196</v>
      </c>
      <c r="C39" s="247"/>
      <c r="D39" s="247" t="s">
        <v>197</v>
      </c>
      <c r="E39" s="247"/>
      <c r="F39" s="23" t="s">
        <v>88</v>
      </c>
      <c r="G39" s="20" t="s">
        <v>198</v>
      </c>
      <c r="H39" s="309" t="str">
        <f>'MPS(input_Option2) '!G39</f>
        <v>2006 IPCC Guidelines Tables 2.5 and 3.2.1</v>
      </c>
      <c r="I39" s="309"/>
      <c r="J39" s="309"/>
      <c r="K39" s="309" t="str">
        <f>'MPS(input_Option2) '!J39</f>
        <v>Input on "MPS(input_PJ_all_Opt2)" sheet</v>
      </c>
      <c r="L39" s="309"/>
    </row>
    <row r="41" spans="1:12" ht="17" x14ac:dyDescent="0.2">
      <c r="A41" s="16" t="s">
        <v>464</v>
      </c>
    </row>
    <row r="42" spans="1:12" ht="17.5" thickBot="1" x14ac:dyDescent="0.25">
      <c r="B42" s="17" t="s">
        <v>467</v>
      </c>
      <c r="C42" s="308" t="s">
        <v>167</v>
      </c>
      <c r="D42" s="278"/>
      <c r="E42" s="279"/>
      <c r="F42" s="176" t="s">
        <v>1</v>
      </c>
    </row>
    <row r="43" spans="1:12" ht="16.5" thickBot="1" x14ac:dyDescent="0.25">
      <c r="B43" s="242"/>
      <c r="C43" s="275" t="s">
        <v>174</v>
      </c>
      <c r="D43" s="276"/>
      <c r="E43" s="40">
        <f>SUM(E44:E55)</f>
        <v>0</v>
      </c>
      <c r="F43" s="177" t="s">
        <v>172</v>
      </c>
    </row>
    <row r="44" spans="1:12" ht="16.5" thickBot="1" x14ac:dyDescent="0.25">
      <c r="B44" s="242"/>
      <c r="C44" s="178" t="s">
        <v>89</v>
      </c>
      <c r="D44" s="179">
        <f>'MRS(input_RL_Opt2)'!B8+1</f>
        <v>2019</v>
      </c>
      <c r="E44" s="40">
        <f>ROUNDDOWN('MRS(calc_process_Option2)'!F8,0)</f>
        <v>0</v>
      </c>
      <c r="F44" s="177" t="s">
        <v>173</v>
      </c>
    </row>
    <row r="45" spans="1:12" ht="16.5" thickBot="1" x14ac:dyDescent="0.25">
      <c r="B45" s="242"/>
      <c r="C45" s="178"/>
      <c r="D45" s="179">
        <f>D44+1</f>
        <v>2020</v>
      </c>
      <c r="E45" s="40">
        <f>ROUNDDOWN('MRS(calc_process_Option2)'!F9,0)</f>
        <v>0</v>
      </c>
      <c r="F45" s="177" t="s">
        <v>173</v>
      </c>
    </row>
    <row r="46" spans="1:12" ht="16.5" thickBot="1" x14ac:dyDescent="0.25">
      <c r="B46" s="242"/>
      <c r="C46" s="178"/>
      <c r="D46" s="179">
        <f t="shared" ref="D46:D55" si="0">D45+1</f>
        <v>2021</v>
      </c>
      <c r="E46" s="40">
        <f>ROUNDDOWN('MRS(calc_process_Option2)'!F10,0)</f>
        <v>0</v>
      </c>
      <c r="F46" s="177" t="s">
        <v>173</v>
      </c>
    </row>
    <row r="47" spans="1:12" ht="16.5" thickBot="1" x14ac:dyDescent="0.25">
      <c r="B47" s="242"/>
      <c r="C47" s="178"/>
      <c r="D47" s="179">
        <f t="shared" si="0"/>
        <v>2022</v>
      </c>
      <c r="E47" s="40">
        <f>ROUNDDOWN('MRS(calc_process_Option2)'!F11,0)</f>
        <v>0</v>
      </c>
      <c r="F47" s="177" t="s">
        <v>173</v>
      </c>
    </row>
    <row r="48" spans="1:12" ht="16.5" thickBot="1" x14ac:dyDescent="0.25">
      <c r="B48" s="242"/>
      <c r="C48" s="178"/>
      <c r="D48" s="179">
        <f t="shared" si="0"/>
        <v>2023</v>
      </c>
      <c r="E48" s="40">
        <f>ROUNDDOWN('MRS(calc_process_Option2)'!F12,0)</f>
        <v>0</v>
      </c>
      <c r="F48" s="177" t="s">
        <v>173</v>
      </c>
    </row>
    <row r="49" spans="1:11" ht="16.5" thickBot="1" x14ac:dyDescent="0.25">
      <c r="B49" s="242"/>
      <c r="C49" s="178"/>
      <c r="D49" s="179">
        <f t="shared" si="0"/>
        <v>2024</v>
      </c>
      <c r="E49" s="40">
        <f>ROUNDDOWN('MRS(calc_process_Option2)'!F13,0)</f>
        <v>0</v>
      </c>
      <c r="F49" s="177" t="s">
        <v>173</v>
      </c>
    </row>
    <row r="50" spans="1:11" ht="16.5" thickBot="1" x14ac:dyDescent="0.25">
      <c r="B50" s="242"/>
      <c r="C50" s="178"/>
      <c r="D50" s="179">
        <f t="shared" si="0"/>
        <v>2025</v>
      </c>
      <c r="E50" s="40">
        <f>ROUNDDOWN('MRS(calc_process_Option2)'!F14,0)</f>
        <v>0</v>
      </c>
      <c r="F50" s="177" t="s">
        <v>173</v>
      </c>
    </row>
    <row r="51" spans="1:11" ht="16.5" thickBot="1" x14ac:dyDescent="0.25">
      <c r="B51" s="242"/>
      <c r="C51" s="178"/>
      <c r="D51" s="179">
        <f t="shared" si="0"/>
        <v>2026</v>
      </c>
      <c r="E51" s="40">
        <f>ROUNDDOWN('MRS(calc_process_Option2)'!F15,0)</f>
        <v>0</v>
      </c>
      <c r="F51" s="177" t="s">
        <v>173</v>
      </c>
    </row>
    <row r="52" spans="1:11" ht="16.5" thickBot="1" x14ac:dyDescent="0.25">
      <c r="B52" s="242"/>
      <c r="C52" s="178"/>
      <c r="D52" s="179">
        <f t="shared" si="0"/>
        <v>2027</v>
      </c>
      <c r="E52" s="40">
        <f>ROUNDDOWN('MRS(calc_process_Option2)'!F16,0)</f>
        <v>0</v>
      </c>
      <c r="F52" s="177" t="s">
        <v>173</v>
      </c>
    </row>
    <row r="53" spans="1:11" ht="16.5" thickBot="1" x14ac:dyDescent="0.25">
      <c r="B53" s="242"/>
      <c r="C53" s="178"/>
      <c r="D53" s="179">
        <f t="shared" si="0"/>
        <v>2028</v>
      </c>
      <c r="E53" s="40">
        <f>ROUNDDOWN('MRS(calc_process_Option2)'!F17,0)</f>
        <v>0</v>
      </c>
      <c r="F53" s="177" t="s">
        <v>173</v>
      </c>
    </row>
    <row r="54" spans="1:11" ht="16.5" thickBot="1" x14ac:dyDescent="0.25">
      <c r="B54" s="242"/>
      <c r="C54" s="178"/>
      <c r="D54" s="179">
        <f t="shared" si="0"/>
        <v>2029</v>
      </c>
      <c r="E54" s="40">
        <f>ROUNDDOWN('MRS(calc_process_Option2)'!F18,0)</f>
        <v>0</v>
      </c>
      <c r="F54" s="177" t="s">
        <v>173</v>
      </c>
    </row>
    <row r="55" spans="1:11" ht="16.5" thickBot="1" x14ac:dyDescent="0.25">
      <c r="B55" s="242"/>
      <c r="C55" s="178"/>
      <c r="D55" s="179">
        <f t="shared" si="0"/>
        <v>2030</v>
      </c>
      <c r="E55" s="40">
        <f>ROUNDDOWN('MRS(calc_process_Option2)'!F19,0)</f>
        <v>0</v>
      </c>
      <c r="F55" s="177" t="s">
        <v>173</v>
      </c>
    </row>
    <row r="56" spans="1:11" x14ac:dyDescent="0.2">
      <c r="G56" s="43"/>
      <c r="H56" s="44"/>
    </row>
    <row r="57" spans="1:11" x14ac:dyDescent="0.2">
      <c r="A57" s="16" t="s">
        <v>3</v>
      </c>
    </row>
    <row r="58" spans="1:11" x14ac:dyDescent="0.2">
      <c r="B58" s="251" t="s">
        <v>25</v>
      </c>
      <c r="C58" s="251"/>
      <c r="D58" s="251" t="s">
        <v>26</v>
      </c>
      <c r="E58" s="251"/>
      <c r="F58" s="251"/>
      <c r="G58" s="251"/>
      <c r="H58" s="251"/>
      <c r="I58" s="251"/>
      <c r="J58" s="251"/>
      <c r="K58" s="46"/>
    </row>
    <row r="59" spans="1:11" x14ac:dyDescent="0.2">
      <c r="B59" s="251" t="s">
        <v>24</v>
      </c>
      <c r="C59" s="251"/>
      <c r="D59" s="251" t="s">
        <v>27</v>
      </c>
      <c r="E59" s="251"/>
      <c r="F59" s="251"/>
      <c r="G59" s="251"/>
      <c r="H59" s="251"/>
      <c r="I59" s="251"/>
      <c r="J59" s="251"/>
      <c r="K59" s="46"/>
    </row>
    <row r="60" spans="1:11" x14ac:dyDescent="0.2">
      <c r="B60" s="251" t="s">
        <v>28</v>
      </c>
      <c r="C60" s="251"/>
      <c r="D60" s="251" t="s">
        <v>29</v>
      </c>
      <c r="E60" s="251"/>
      <c r="F60" s="251"/>
      <c r="G60" s="251"/>
      <c r="H60" s="251"/>
      <c r="I60" s="251"/>
      <c r="J60" s="251"/>
      <c r="K60" s="46"/>
    </row>
  </sheetData>
  <sheetProtection algorithmName="SHA-512" hashValue="yPOzqEKHKkw2qz0E5UfjU3qf4ipaAFb3sxG9nB/h8wOKdT/kTV6xNGGdN7wOa1ljLpQhLwJO2qVilR8MgOYihA==" saltValue="G9d9C0nEh7g9WYyepvb+hA==" spinCount="100000" sheet="1" objects="1" scenarios="1" formatCells="0" formatRows="0"/>
  <mergeCells count="44">
    <mergeCell ref="D31:E31"/>
    <mergeCell ref="H31:J31"/>
    <mergeCell ref="K31:L31"/>
    <mergeCell ref="D32:E32"/>
    <mergeCell ref="H32:J32"/>
    <mergeCell ref="K32:L32"/>
    <mergeCell ref="D33:E33"/>
    <mergeCell ref="H33:J33"/>
    <mergeCell ref="K33:L33"/>
    <mergeCell ref="D34:E34"/>
    <mergeCell ref="H34:J34"/>
    <mergeCell ref="K34:L34"/>
    <mergeCell ref="D35:E35"/>
    <mergeCell ref="H35:J35"/>
    <mergeCell ref="K35:L35"/>
    <mergeCell ref="D36:E36"/>
    <mergeCell ref="H36:J36"/>
    <mergeCell ref="K36:L36"/>
    <mergeCell ref="K39:L39"/>
    <mergeCell ref="C43:D43"/>
    <mergeCell ref="D58:J58"/>
    <mergeCell ref="D59:J59"/>
    <mergeCell ref="D37:E37"/>
    <mergeCell ref="H37:J37"/>
    <mergeCell ref="K37:L37"/>
    <mergeCell ref="D38:E38"/>
    <mergeCell ref="H38:J38"/>
    <mergeCell ref="K38:L38"/>
    <mergeCell ref="D60:J60"/>
    <mergeCell ref="B31:C31"/>
    <mergeCell ref="B32:C32"/>
    <mergeCell ref="B33:C33"/>
    <mergeCell ref="B34:C34"/>
    <mergeCell ref="B35:C35"/>
    <mergeCell ref="B36:C36"/>
    <mergeCell ref="B37:C37"/>
    <mergeCell ref="B38:C38"/>
    <mergeCell ref="B39:C39"/>
    <mergeCell ref="C42:E42"/>
    <mergeCell ref="B58:C58"/>
    <mergeCell ref="B59:C59"/>
    <mergeCell ref="B60:C60"/>
    <mergeCell ref="D39:E39"/>
    <mergeCell ref="H39:J39"/>
  </mergeCells>
  <phoneticPr fontId="9"/>
  <pageMargins left="0.70866141732283472" right="0.70866141732283472" top="0.74803149606299213" bottom="0.74803149606299213" header="0.31496062992125984" footer="0.31496062992125984"/>
  <pageSetup paperSize="9" scale="2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FCE74-575E-47E2-8AF0-B12E0BA4D7F7}">
  <sheetPr>
    <tabColor theme="5" tint="0.59999389629810485"/>
  </sheetPr>
  <dimension ref="A1:AF222"/>
  <sheetViews>
    <sheetView view="pageBreakPreview" zoomScale="70" zoomScaleNormal="100" zoomScaleSheetLayoutView="70" workbookViewId="0"/>
  </sheetViews>
  <sheetFormatPr defaultColWidth="8.90625" defaultRowHeight="14" x14ac:dyDescent="0.2"/>
  <cols>
    <col min="1" max="1" width="12.6328125" style="49" customWidth="1"/>
    <col min="2" max="2" width="17.08984375" style="49" customWidth="1"/>
    <col min="3" max="15" width="10.6328125" style="50" customWidth="1"/>
    <col min="16" max="16" width="6.6328125" style="49" customWidth="1"/>
    <col min="17" max="17" width="12.6328125" style="49" customWidth="1"/>
    <col min="18" max="18" width="16.453125" style="49" customWidth="1"/>
    <col min="19" max="31" width="10.6328125" style="49" customWidth="1"/>
    <col min="32" max="32" width="13.453125" style="49" customWidth="1"/>
    <col min="33" max="101" width="6.6328125" style="49" customWidth="1"/>
    <col min="102" max="16384" width="8.90625" style="49"/>
  </cols>
  <sheetData>
    <row r="1" spans="1:32" x14ac:dyDescent="0.2">
      <c r="AF1" s="4" t="str">
        <f>'MPS(input_Option1)'!K1</f>
        <v>Monitoring Spreadsheet: JCM_KH_AM004_ver01.0</v>
      </c>
    </row>
    <row r="2" spans="1:32" x14ac:dyDescent="0.2">
      <c r="AF2" s="4" t="str">
        <f>'MPS(input_Option1)'!K2</f>
        <v>Reference Number:</v>
      </c>
    </row>
    <row r="3" spans="1:32" x14ac:dyDescent="0.2">
      <c r="A3" s="185" t="s">
        <v>393</v>
      </c>
    </row>
    <row r="4" spans="1:32" x14ac:dyDescent="0.2">
      <c r="A4" s="256" t="s">
        <v>85</v>
      </c>
      <c r="B4" s="256"/>
      <c r="C4" s="260" t="s">
        <v>182</v>
      </c>
      <c r="D4" s="260"/>
      <c r="E4" s="260"/>
      <c r="F4" s="260"/>
      <c r="G4" s="260"/>
      <c r="H4" s="260"/>
      <c r="I4" s="260"/>
      <c r="J4" s="260"/>
      <c r="K4" s="260"/>
      <c r="L4" s="260"/>
      <c r="M4" s="260"/>
      <c r="N4" s="260"/>
      <c r="O4" s="186"/>
    </row>
    <row r="5" spans="1:32" ht="14.15" customHeight="1" x14ac:dyDescent="0.2">
      <c r="A5" s="256" t="s">
        <v>86</v>
      </c>
      <c r="B5" s="256"/>
      <c r="C5" s="290" t="s">
        <v>183</v>
      </c>
      <c r="D5" s="291"/>
      <c r="E5" s="291"/>
      <c r="F5" s="291"/>
      <c r="G5" s="291"/>
      <c r="H5" s="291"/>
      <c r="I5" s="291"/>
      <c r="J5" s="291"/>
      <c r="K5" s="291"/>
      <c r="L5" s="291"/>
      <c r="M5" s="291"/>
      <c r="N5" s="292"/>
      <c r="O5" s="186"/>
    </row>
    <row r="6" spans="1:32" x14ac:dyDescent="0.2">
      <c r="A6" s="256" t="s">
        <v>87</v>
      </c>
      <c r="B6" s="256"/>
      <c r="C6" s="260" t="s">
        <v>40</v>
      </c>
      <c r="D6" s="260"/>
      <c r="E6" s="260"/>
      <c r="F6" s="260"/>
      <c r="G6" s="260"/>
      <c r="H6" s="260"/>
      <c r="I6" s="260"/>
      <c r="J6" s="260"/>
      <c r="K6" s="260"/>
      <c r="L6" s="260"/>
      <c r="M6" s="260"/>
      <c r="N6" s="260"/>
      <c r="O6" s="186"/>
    </row>
    <row r="7" spans="1:32" ht="42" x14ac:dyDescent="0.2">
      <c r="A7" s="256" t="s">
        <v>177</v>
      </c>
      <c r="B7" s="256"/>
      <c r="C7" s="53" t="s">
        <v>46</v>
      </c>
      <c r="D7" s="53" t="s">
        <v>47</v>
      </c>
      <c r="E7" s="53" t="s">
        <v>48</v>
      </c>
      <c r="F7" s="53" t="s">
        <v>49</v>
      </c>
      <c r="G7" s="53" t="s">
        <v>50</v>
      </c>
      <c r="H7" s="53" t="s">
        <v>51</v>
      </c>
      <c r="I7" s="53" t="s">
        <v>52</v>
      </c>
      <c r="J7" s="53" t="s">
        <v>53</v>
      </c>
      <c r="K7" s="53" t="s">
        <v>54</v>
      </c>
      <c r="L7" s="53" t="s">
        <v>55</v>
      </c>
      <c r="M7" s="53" t="s">
        <v>56</v>
      </c>
      <c r="N7" s="53" t="s">
        <v>39</v>
      </c>
      <c r="O7" s="187"/>
    </row>
    <row r="8" spans="1:32" x14ac:dyDescent="0.2">
      <c r="A8" s="56" t="s">
        <v>89</v>
      </c>
      <c r="B8" s="233">
        <f>'MPS(input_RL_Opt2)'!B8</f>
        <v>2018</v>
      </c>
      <c r="C8" s="233">
        <f>'MPS(input_RL_Opt2)'!C8</f>
        <v>0</v>
      </c>
      <c r="D8" s="233">
        <f>'MPS(input_RL_Opt2)'!D8</f>
        <v>0</v>
      </c>
      <c r="E8" s="233">
        <f>'MPS(input_RL_Opt2)'!E8</f>
        <v>0</v>
      </c>
      <c r="F8" s="233">
        <f>'MPS(input_RL_Opt2)'!F8</f>
        <v>0</v>
      </c>
      <c r="G8" s="233">
        <f>'MPS(input_RL_Opt2)'!G8</f>
        <v>0</v>
      </c>
      <c r="H8" s="233">
        <f>'MPS(input_RL_Opt2)'!H8</f>
        <v>0</v>
      </c>
      <c r="I8" s="233">
        <f>'MPS(input_RL_Opt2)'!I8</f>
        <v>0</v>
      </c>
      <c r="J8" s="233">
        <f>'MPS(input_RL_Opt2)'!J8</f>
        <v>0</v>
      </c>
      <c r="K8" s="233">
        <f>'MPS(input_RL_Opt2)'!K8</f>
        <v>0</v>
      </c>
      <c r="L8" s="233">
        <f>'MPS(input_RL_Opt2)'!L8</f>
        <v>0</v>
      </c>
      <c r="M8" s="233">
        <f>'MPS(input_RL_Opt2)'!M8</f>
        <v>0</v>
      </c>
      <c r="N8" s="233">
        <f>'MPS(input_RL_Opt2)'!N8</f>
        <v>0</v>
      </c>
      <c r="O8" s="188"/>
    </row>
    <row r="9" spans="1:32" x14ac:dyDescent="0.2">
      <c r="A9" s="50"/>
      <c r="B9" s="50"/>
      <c r="C9" s="189"/>
      <c r="D9" s="189"/>
      <c r="E9" s="189"/>
      <c r="F9" s="189"/>
      <c r="G9" s="189"/>
      <c r="H9" s="189"/>
      <c r="I9" s="189"/>
      <c r="J9" s="189"/>
      <c r="K9" s="189"/>
      <c r="L9" s="189"/>
      <c r="M9" s="189"/>
      <c r="N9" s="189"/>
      <c r="O9" s="190"/>
    </row>
    <row r="10" spans="1:32" ht="14.5" x14ac:dyDescent="0.2">
      <c r="A10" s="50"/>
      <c r="B10" s="50"/>
      <c r="C10" s="189"/>
      <c r="D10" s="189"/>
      <c r="E10" s="189"/>
      <c r="F10" s="189"/>
      <c r="G10" s="189"/>
      <c r="H10" s="189"/>
      <c r="I10" s="189"/>
      <c r="J10" s="189"/>
      <c r="K10" s="189"/>
      <c r="L10" s="189"/>
      <c r="M10" s="189"/>
      <c r="N10" s="189"/>
      <c r="O10" s="191"/>
      <c r="P10" s="191"/>
    </row>
    <row r="11" spans="1:32" ht="14.15" customHeight="1" x14ac:dyDescent="0.2">
      <c r="A11" s="256" t="s">
        <v>85</v>
      </c>
      <c r="B11" s="256"/>
      <c r="C11" s="260" t="s">
        <v>391</v>
      </c>
      <c r="D11" s="260"/>
      <c r="E11" s="260"/>
      <c r="F11" s="260"/>
      <c r="G11" s="260"/>
      <c r="H11" s="260"/>
      <c r="I11" s="260"/>
      <c r="J11" s="260"/>
      <c r="K11" s="260"/>
      <c r="L11" s="260"/>
      <c r="M11" s="260"/>
      <c r="N11" s="260"/>
      <c r="O11" s="192"/>
      <c r="P11" s="192"/>
      <c r="Q11" s="256" t="s">
        <v>85</v>
      </c>
      <c r="R11" s="256"/>
      <c r="S11" s="260" t="s">
        <v>190</v>
      </c>
      <c r="T11" s="260"/>
      <c r="U11" s="260"/>
      <c r="V11" s="260"/>
      <c r="W11" s="260"/>
      <c r="X11" s="260"/>
      <c r="Y11" s="260"/>
      <c r="Z11" s="260"/>
      <c r="AA11" s="260"/>
      <c r="AB11" s="260"/>
      <c r="AC11" s="260"/>
      <c r="AD11" s="260"/>
    </row>
    <row r="12" spans="1:32" ht="14.15" customHeight="1" x14ac:dyDescent="0.2">
      <c r="A12" s="256" t="s">
        <v>86</v>
      </c>
      <c r="B12" s="256"/>
      <c r="C12" s="260" t="s">
        <v>392</v>
      </c>
      <c r="D12" s="260"/>
      <c r="E12" s="260"/>
      <c r="F12" s="260"/>
      <c r="G12" s="260"/>
      <c r="H12" s="260"/>
      <c r="I12" s="260"/>
      <c r="J12" s="260"/>
      <c r="K12" s="260"/>
      <c r="L12" s="260"/>
      <c r="M12" s="260"/>
      <c r="N12" s="260"/>
      <c r="O12" s="186"/>
      <c r="Q12" s="256" t="s">
        <v>86</v>
      </c>
      <c r="R12" s="256"/>
      <c r="S12" s="260" t="s">
        <v>394</v>
      </c>
      <c r="T12" s="260"/>
      <c r="U12" s="260"/>
      <c r="V12" s="260"/>
      <c r="W12" s="260"/>
      <c r="X12" s="260"/>
      <c r="Y12" s="260"/>
      <c r="Z12" s="260"/>
      <c r="AA12" s="260"/>
      <c r="AB12" s="260"/>
      <c r="AC12" s="260"/>
      <c r="AD12" s="260"/>
    </row>
    <row r="13" spans="1:32" x14ac:dyDescent="0.2">
      <c r="A13" s="256" t="s">
        <v>87</v>
      </c>
      <c r="B13" s="256"/>
      <c r="C13" s="260" t="s">
        <v>112</v>
      </c>
      <c r="D13" s="260"/>
      <c r="E13" s="260"/>
      <c r="F13" s="260"/>
      <c r="G13" s="260"/>
      <c r="H13" s="260"/>
      <c r="I13" s="260"/>
      <c r="J13" s="260"/>
      <c r="K13" s="260"/>
      <c r="L13" s="260"/>
      <c r="M13" s="260"/>
      <c r="N13" s="260"/>
      <c r="O13" s="186"/>
      <c r="Q13" s="256" t="s">
        <v>87</v>
      </c>
      <c r="R13" s="256"/>
      <c r="S13" s="260" t="s">
        <v>192</v>
      </c>
      <c r="T13" s="260"/>
      <c r="U13" s="260"/>
      <c r="V13" s="260"/>
      <c r="W13" s="260"/>
      <c r="X13" s="260"/>
      <c r="Y13" s="260"/>
      <c r="Z13" s="260"/>
      <c r="AA13" s="260"/>
      <c r="AB13" s="260"/>
      <c r="AC13" s="260"/>
      <c r="AD13" s="260"/>
    </row>
    <row r="14" spans="1:32" x14ac:dyDescent="0.2">
      <c r="A14" s="286"/>
      <c r="B14" s="287"/>
      <c r="C14" s="261" t="s">
        <v>153</v>
      </c>
      <c r="D14" s="261"/>
      <c r="E14" s="261"/>
      <c r="F14" s="261"/>
      <c r="G14" s="261"/>
      <c r="H14" s="261"/>
      <c r="I14" s="261"/>
      <c r="J14" s="261"/>
      <c r="K14" s="261"/>
      <c r="L14" s="261"/>
      <c r="M14" s="261"/>
      <c r="N14" s="261"/>
      <c r="O14" s="193"/>
      <c r="Q14" s="286"/>
      <c r="R14" s="287"/>
      <c r="S14" s="261" t="s">
        <v>148</v>
      </c>
      <c r="T14" s="261"/>
      <c r="U14" s="261"/>
      <c r="V14" s="261"/>
      <c r="W14" s="261"/>
      <c r="X14" s="261"/>
      <c r="Y14" s="261"/>
      <c r="Z14" s="261"/>
      <c r="AA14" s="261"/>
      <c r="AB14" s="261"/>
      <c r="AC14" s="261"/>
      <c r="AD14" s="261"/>
    </row>
    <row r="15" spans="1:32" ht="42" x14ac:dyDescent="0.2">
      <c r="A15" s="288"/>
      <c r="B15" s="289"/>
      <c r="C15" s="54" t="s">
        <v>46</v>
      </c>
      <c r="D15" s="54" t="s">
        <v>47</v>
      </c>
      <c r="E15" s="55" t="s">
        <v>48</v>
      </c>
      <c r="F15" s="54" t="s">
        <v>49</v>
      </c>
      <c r="G15" s="54" t="s">
        <v>50</v>
      </c>
      <c r="H15" s="54" t="s">
        <v>51</v>
      </c>
      <c r="I15" s="54" t="s">
        <v>52</v>
      </c>
      <c r="J15" s="54" t="s">
        <v>53</v>
      </c>
      <c r="K15" s="54" t="s">
        <v>54</v>
      </c>
      <c r="L15" s="54" t="s">
        <v>55</v>
      </c>
      <c r="M15" s="54" t="s">
        <v>56</v>
      </c>
      <c r="N15" s="54" t="s">
        <v>39</v>
      </c>
      <c r="O15" s="194"/>
      <c r="Q15" s="288"/>
      <c r="R15" s="289"/>
      <c r="S15" s="54" t="s">
        <v>46</v>
      </c>
      <c r="T15" s="54" t="s">
        <v>47</v>
      </c>
      <c r="U15" s="55" t="s">
        <v>48</v>
      </c>
      <c r="V15" s="54" t="s">
        <v>49</v>
      </c>
      <c r="W15" s="54" t="s">
        <v>50</v>
      </c>
      <c r="X15" s="54" t="s">
        <v>51</v>
      </c>
      <c r="Y15" s="54" t="s">
        <v>52</v>
      </c>
      <c r="Z15" s="54" t="s">
        <v>53</v>
      </c>
      <c r="AA15" s="54" t="s">
        <v>54</v>
      </c>
      <c r="AB15" s="54" t="s">
        <v>55</v>
      </c>
      <c r="AC15" s="54" t="s">
        <v>56</v>
      </c>
      <c r="AD15" s="54" t="s">
        <v>39</v>
      </c>
    </row>
    <row r="16" spans="1:32" x14ac:dyDescent="0.2">
      <c r="A16" s="280" t="s">
        <v>154</v>
      </c>
      <c r="B16" s="54" t="s">
        <v>46</v>
      </c>
      <c r="C16" s="234">
        <f>'MPS(input_RL_Opt2)'!C16</f>
        <v>0</v>
      </c>
      <c r="D16" s="234">
        <f>'MPS(input_RL_Opt2)'!D16</f>
        <v>0</v>
      </c>
      <c r="E16" s="234">
        <f>'MPS(input_RL_Opt2)'!E16</f>
        <v>0</v>
      </c>
      <c r="F16" s="234">
        <f>'MPS(input_RL_Opt2)'!F16</f>
        <v>0</v>
      </c>
      <c r="G16" s="234">
        <f>'MPS(input_RL_Opt2)'!G16</f>
        <v>0</v>
      </c>
      <c r="H16" s="234">
        <f>'MPS(input_RL_Opt2)'!H16</f>
        <v>0</v>
      </c>
      <c r="I16" s="234">
        <f>'MPS(input_RL_Opt2)'!I16</f>
        <v>0</v>
      </c>
      <c r="J16" s="234">
        <f>'MPS(input_RL_Opt2)'!J16</f>
        <v>0</v>
      </c>
      <c r="K16" s="234">
        <f>'MPS(input_RL_Opt2)'!K16</f>
        <v>0</v>
      </c>
      <c r="L16" s="234">
        <f>'MPS(input_RL_Opt2)'!L16</f>
        <v>0</v>
      </c>
      <c r="M16" s="234">
        <f>'MPS(input_RL_Opt2)'!M16</f>
        <v>0</v>
      </c>
      <c r="N16" s="234">
        <f>'MPS(input_RL_Opt2)'!N16</f>
        <v>0</v>
      </c>
      <c r="O16" s="195"/>
      <c r="Q16" s="280" t="s">
        <v>149</v>
      </c>
      <c r="R16" s="54" t="s">
        <v>46</v>
      </c>
      <c r="S16" s="234">
        <f>'MPS(input_RL_Opt2)'!S16</f>
        <v>0</v>
      </c>
      <c r="T16" s="234">
        <f>'MPS(input_RL_Opt2)'!T16</f>
        <v>0</v>
      </c>
      <c r="U16" s="234">
        <f>'MPS(input_RL_Opt2)'!U16</f>
        <v>0</v>
      </c>
      <c r="V16" s="234">
        <f>'MPS(input_RL_Opt2)'!V16</f>
        <v>0</v>
      </c>
      <c r="W16" s="234">
        <f>'MPS(input_RL_Opt2)'!W16</f>
        <v>0</v>
      </c>
      <c r="X16" s="234">
        <f>'MPS(input_RL_Opt2)'!X16</f>
        <v>0</v>
      </c>
      <c r="Y16" s="234">
        <f>'MPS(input_RL_Opt2)'!Y16</f>
        <v>0</v>
      </c>
      <c r="Z16" s="234">
        <f>'MPS(input_RL_Opt2)'!Z16</f>
        <v>0</v>
      </c>
      <c r="AA16" s="234">
        <f>'MPS(input_RL_Opt2)'!AA16</f>
        <v>0</v>
      </c>
      <c r="AB16" s="234">
        <f>'MPS(input_RL_Opt2)'!AB16</f>
        <v>0</v>
      </c>
      <c r="AC16" s="234">
        <f>'MPS(input_RL_Opt2)'!AC16</f>
        <v>0</v>
      </c>
      <c r="AD16" s="234">
        <f>'MPS(input_RL_Opt2)'!AD16</f>
        <v>0</v>
      </c>
    </row>
    <row r="17" spans="1:32" ht="28" x14ac:dyDescent="0.2">
      <c r="A17" s="280"/>
      <c r="B17" s="54" t="s">
        <v>47</v>
      </c>
      <c r="C17" s="234">
        <f>'MPS(input_RL_Opt2)'!C17</f>
        <v>0</v>
      </c>
      <c r="D17" s="234">
        <f>'MPS(input_RL_Opt2)'!D17</f>
        <v>0</v>
      </c>
      <c r="E17" s="234">
        <f>'MPS(input_RL_Opt2)'!E17</f>
        <v>0</v>
      </c>
      <c r="F17" s="234">
        <f>'MPS(input_RL_Opt2)'!F17</f>
        <v>0</v>
      </c>
      <c r="G17" s="234">
        <f>'MPS(input_RL_Opt2)'!G17</f>
        <v>0</v>
      </c>
      <c r="H17" s="234">
        <f>'MPS(input_RL_Opt2)'!H17</f>
        <v>0</v>
      </c>
      <c r="I17" s="234">
        <f>'MPS(input_RL_Opt2)'!I17</f>
        <v>0</v>
      </c>
      <c r="J17" s="234">
        <f>'MPS(input_RL_Opt2)'!J17</f>
        <v>0</v>
      </c>
      <c r="K17" s="234">
        <f>'MPS(input_RL_Opt2)'!K17</f>
        <v>0</v>
      </c>
      <c r="L17" s="234">
        <f>'MPS(input_RL_Opt2)'!L17</f>
        <v>0</v>
      </c>
      <c r="M17" s="234">
        <f>'MPS(input_RL_Opt2)'!M17</f>
        <v>0</v>
      </c>
      <c r="N17" s="234">
        <f>'MPS(input_RL_Opt2)'!N17</f>
        <v>0</v>
      </c>
      <c r="O17" s="195"/>
      <c r="Q17" s="280"/>
      <c r="R17" s="54" t="s">
        <v>47</v>
      </c>
      <c r="S17" s="234">
        <f>'MPS(input_RL_Opt2)'!S17</f>
        <v>0</v>
      </c>
      <c r="T17" s="234">
        <f>'MPS(input_RL_Opt2)'!T17</f>
        <v>0</v>
      </c>
      <c r="U17" s="234">
        <f>'MPS(input_RL_Opt2)'!U17</f>
        <v>0</v>
      </c>
      <c r="V17" s="234">
        <f>'MPS(input_RL_Opt2)'!V17</f>
        <v>0</v>
      </c>
      <c r="W17" s="234">
        <f>'MPS(input_RL_Opt2)'!W17</f>
        <v>0</v>
      </c>
      <c r="X17" s="234">
        <f>'MPS(input_RL_Opt2)'!X17</f>
        <v>0</v>
      </c>
      <c r="Y17" s="234">
        <f>'MPS(input_RL_Opt2)'!Y17</f>
        <v>0</v>
      </c>
      <c r="Z17" s="234">
        <f>'MPS(input_RL_Opt2)'!Z17</f>
        <v>0</v>
      </c>
      <c r="AA17" s="234">
        <f>'MPS(input_RL_Opt2)'!AA17</f>
        <v>0</v>
      </c>
      <c r="AB17" s="234">
        <f>'MPS(input_RL_Opt2)'!AB17</f>
        <v>0</v>
      </c>
      <c r="AC17" s="234">
        <f>'MPS(input_RL_Opt2)'!AC17</f>
        <v>0</v>
      </c>
      <c r="AD17" s="234">
        <f>'MPS(input_RL_Opt2)'!AD17</f>
        <v>0</v>
      </c>
    </row>
    <row r="18" spans="1:32" x14ac:dyDescent="0.2">
      <c r="A18" s="280"/>
      <c r="B18" s="55" t="s">
        <v>48</v>
      </c>
      <c r="C18" s="234">
        <f>'MPS(input_RL_Opt2)'!C18</f>
        <v>0</v>
      </c>
      <c r="D18" s="234">
        <f>'MPS(input_RL_Opt2)'!D18</f>
        <v>0</v>
      </c>
      <c r="E18" s="234">
        <f>'MPS(input_RL_Opt2)'!E18</f>
        <v>0</v>
      </c>
      <c r="F18" s="234">
        <f>'MPS(input_RL_Opt2)'!F18</f>
        <v>0</v>
      </c>
      <c r="G18" s="234">
        <f>'MPS(input_RL_Opt2)'!G18</f>
        <v>0</v>
      </c>
      <c r="H18" s="234">
        <f>'MPS(input_RL_Opt2)'!H18</f>
        <v>0</v>
      </c>
      <c r="I18" s="234">
        <f>'MPS(input_RL_Opt2)'!I18</f>
        <v>0</v>
      </c>
      <c r="J18" s="234">
        <f>'MPS(input_RL_Opt2)'!J18</f>
        <v>0</v>
      </c>
      <c r="K18" s="234">
        <f>'MPS(input_RL_Opt2)'!K18</f>
        <v>0</v>
      </c>
      <c r="L18" s="234">
        <f>'MPS(input_RL_Opt2)'!L18</f>
        <v>0</v>
      </c>
      <c r="M18" s="234">
        <f>'MPS(input_RL_Opt2)'!M18</f>
        <v>0</v>
      </c>
      <c r="N18" s="234">
        <f>'MPS(input_RL_Opt2)'!N18</f>
        <v>0</v>
      </c>
      <c r="O18" s="195"/>
      <c r="Q18" s="280"/>
      <c r="R18" s="55" t="s">
        <v>48</v>
      </c>
      <c r="S18" s="234">
        <f>'MPS(input_RL_Opt2)'!S18</f>
        <v>0</v>
      </c>
      <c r="T18" s="234">
        <f>'MPS(input_RL_Opt2)'!T18</f>
        <v>0</v>
      </c>
      <c r="U18" s="234">
        <f>'MPS(input_RL_Opt2)'!U18</f>
        <v>0</v>
      </c>
      <c r="V18" s="234">
        <f>'MPS(input_RL_Opt2)'!V18</f>
        <v>0</v>
      </c>
      <c r="W18" s="234">
        <f>'MPS(input_RL_Opt2)'!W18</f>
        <v>0</v>
      </c>
      <c r="X18" s="234">
        <f>'MPS(input_RL_Opt2)'!X18</f>
        <v>0</v>
      </c>
      <c r="Y18" s="234">
        <f>'MPS(input_RL_Opt2)'!Y18</f>
        <v>0</v>
      </c>
      <c r="Z18" s="234">
        <f>'MPS(input_RL_Opt2)'!Z18</f>
        <v>0</v>
      </c>
      <c r="AA18" s="234">
        <f>'MPS(input_RL_Opt2)'!AA18</f>
        <v>0</v>
      </c>
      <c r="AB18" s="234">
        <f>'MPS(input_RL_Opt2)'!AB18</f>
        <v>0</v>
      </c>
      <c r="AC18" s="234">
        <f>'MPS(input_RL_Opt2)'!AC18</f>
        <v>0</v>
      </c>
      <c r="AD18" s="234">
        <f>'MPS(input_RL_Opt2)'!AD18</f>
        <v>0</v>
      </c>
    </row>
    <row r="19" spans="1:32" x14ac:dyDescent="0.2">
      <c r="A19" s="280"/>
      <c r="B19" s="54" t="s">
        <v>49</v>
      </c>
      <c r="C19" s="234">
        <f>'MPS(input_RL_Opt2)'!C19</f>
        <v>0</v>
      </c>
      <c r="D19" s="234">
        <f>'MPS(input_RL_Opt2)'!D19</f>
        <v>0</v>
      </c>
      <c r="E19" s="234">
        <f>'MPS(input_RL_Opt2)'!E19</f>
        <v>0</v>
      </c>
      <c r="F19" s="234">
        <f>'MPS(input_RL_Opt2)'!F19</f>
        <v>0</v>
      </c>
      <c r="G19" s="234">
        <f>'MPS(input_RL_Opt2)'!G19</f>
        <v>0</v>
      </c>
      <c r="H19" s="234">
        <f>'MPS(input_RL_Opt2)'!H19</f>
        <v>0</v>
      </c>
      <c r="I19" s="234">
        <f>'MPS(input_RL_Opt2)'!I19</f>
        <v>0</v>
      </c>
      <c r="J19" s="234">
        <f>'MPS(input_RL_Opt2)'!J19</f>
        <v>0</v>
      </c>
      <c r="K19" s="234">
        <f>'MPS(input_RL_Opt2)'!K19</f>
        <v>0</v>
      </c>
      <c r="L19" s="234">
        <f>'MPS(input_RL_Opt2)'!L19</f>
        <v>0</v>
      </c>
      <c r="M19" s="234">
        <f>'MPS(input_RL_Opt2)'!M19</f>
        <v>0</v>
      </c>
      <c r="N19" s="234">
        <f>'MPS(input_RL_Opt2)'!N19</f>
        <v>0</v>
      </c>
      <c r="O19" s="195"/>
      <c r="Q19" s="280"/>
      <c r="R19" s="54" t="s">
        <v>49</v>
      </c>
      <c r="S19" s="234">
        <f>'MPS(input_RL_Opt2)'!S19</f>
        <v>0</v>
      </c>
      <c r="T19" s="234">
        <f>'MPS(input_RL_Opt2)'!T19</f>
        <v>0</v>
      </c>
      <c r="U19" s="234">
        <f>'MPS(input_RL_Opt2)'!U19</f>
        <v>0</v>
      </c>
      <c r="V19" s="234">
        <f>'MPS(input_RL_Opt2)'!V19</f>
        <v>0</v>
      </c>
      <c r="W19" s="234">
        <f>'MPS(input_RL_Opt2)'!W19</f>
        <v>0</v>
      </c>
      <c r="X19" s="234">
        <f>'MPS(input_RL_Opt2)'!X19</f>
        <v>0</v>
      </c>
      <c r="Y19" s="234">
        <f>'MPS(input_RL_Opt2)'!Y19</f>
        <v>0</v>
      </c>
      <c r="Z19" s="234">
        <f>'MPS(input_RL_Opt2)'!Z19</f>
        <v>0</v>
      </c>
      <c r="AA19" s="234">
        <f>'MPS(input_RL_Opt2)'!AA19</f>
        <v>0</v>
      </c>
      <c r="AB19" s="234">
        <f>'MPS(input_RL_Opt2)'!AB19</f>
        <v>0</v>
      </c>
      <c r="AC19" s="234">
        <f>'MPS(input_RL_Opt2)'!AC19</f>
        <v>0</v>
      </c>
      <c r="AD19" s="234">
        <f>'MPS(input_RL_Opt2)'!AD19</f>
        <v>0</v>
      </c>
    </row>
    <row r="20" spans="1:32" x14ac:dyDescent="0.2">
      <c r="A20" s="280"/>
      <c r="B20" s="172" t="s">
        <v>50</v>
      </c>
      <c r="C20" s="234">
        <f>'MPS(input_RL_Opt2)'!C20</f>
        <v>0</v>
      </c>
      <c r="D20" s="234">
        <f>'MPS(input_RL_Opt2)'!D20</f>
        <v>0</v>
      </c>
      <c r="E20" s="234">
        <f>'MPS(input_RL_Opt2)'!E20</f>
        <v>0</v>
      </c>
      <c r="F20" s="234">
        <f>'MPS(input_RL_Opt2)'!F20</f>
        <v>0</v>
      </c>
      <c r="G20" s="234">
        <f>'MPS(input_RL_Opt2)'!G20</f>
        <v>0</v>
      </c>
      <c r="H20" s="234">
        <f>'MPS(input_RL_Opt2)'!H20</f>
        <v>0</v>
      </c>
      <c r="I20" s="234">
        <f>'MPS(input_RL_Opt2)'!I20</f>
        <v>0</v>
      </c>
      <c r="J20" s="234">
        <f>'MPS(input_RL_Opt2)'!J20</f>
        <v>0</v>
      </c>
      <c r="K20" s="234">
        <f>'MPS(input_RL_Opt2)'!K20</f>
        <v>0</v>
      </c>
      <c r="L20" s="234">
        <f>'MPS(input_RL_Opt2)'!L20</f>
        <v>0</v>
      </c>
      <c r="M20" s="234">
        <f>'MPS(input_RL_Opt2)'!M20</f>
        <v>0</v>
      </c>
      <c r="N20" s="234">
        <f>'MPS(input_RL_Opt2)'!N20</f>
        <v>0</v>
      </c>
      <c r="O20" s="196"/>
      <c r="Q20" s="280"/>
      <c r="R20" s="172" t="s">
        <v>50</v>
      </c>
      <c r="S20" s="234">
        <f>'MPS(input_RL_Opt2)'!S20</f>
        <v>0</v>
      </c>
      <c r="T20" s="234">
        <f>'MPS(input_RL_Opt2)'!T20</f>
        <v>0</v>
      </c>
      <c r="U20" s="234">
        <f>'MPS(input_RL_Opt2)'!U20</f>
        <v>0</v>
      </c>
      <c r="V20" s="234">
        <f>'MPS(input_RL_Opt2)'!V20</f>
        <v>0</v>
      </c>
      <c r="W20" s="234">
        <f>'MPS(input_RL_Opt2)'!W20</f>
        <v>0</v>
      </c>
      <c r="X20" s="234">
        <f>'MPS(input_RL_Opt2)'!X20</f>
        <v>0</v>
      </c>
      <c r="Y20" s="234">
        <f>'MPS(input_RL_Opt2)'!Y20</f>
        <v>0</v>
      </c>
      <c r="Z20" s="234">
        <f>'MPS(input_RL_Opt2)'!Z20</f>
        <v>0</v>
      </c>
      <c r="AA20" s="234">
        <f>'MPS(input_RL_Opt2)'!AA20</f>
        <v>0</v>
      </c>
      <c r="AB20" s="234">
        <f>'MPS(input_RL_Opt2)'!AB20</f>
        <v>0</v>
      </c>
      <c r="AC20" s="234">
        <f>'MPS(input_RL_Opt2)'!AC20</f>
        <v>0</v>
      </c>
      <c r="AD20" s="234">
        <f>'MPS(input_RL_Opt2)'!AD20</f>
        <v>0</v>
      </c>
    </row>
    <row r="21" spans="1:32" x14ac:dyDescent="0.2">
      <c r="A21" s="280"/>
      <c r="B21" s="172" t="s">
        <v>51</v>
      </c>
      <c r="C21" s="234">
        <f>'MPS(input_RL_Opt2)'!C21</f>
        <v>0</v>
      </c>
      <c r="D21" s="234">
        <f>'MPS(input_RL_Opt2)'!D21</f>
        <v>0</v>
      </c>
      <c r="E21" s="234">
        <f>'MPS(input_RL_Opt2)'!E21</f>
        <v>0</v>
      </c>
      <c r="F21" s="234">
        <f>'MPS(input_RL_Opt2)'!F21</f>
        <v>0</v>
      </c>
      <c r="G21" s="234">
        <f>'MPS(input_RL_Opt2)'!G21</f>
        <v>0</v>
      </c>
      <c r="H21" s="234">
        <f>'MPS(input_RL_Opt2)'!H21</f>
        <v>0</v>
      </c>
      <c r="I21" s="234">
        <f>'MPS(input_RL_Opt2)'!I21</f>
        <v>0</v>
      </c>
      <c r="J21" s="234">
        <f>'MPS(input_RL_Opt2)'!J21</f>
        <v>0</v>
      </c>
      <c r="K21" s="234">
        <f>'MPS(input_RL_Opt2)'!K21</f>
        <v>0</v>
      </c>
      <c r="L21" s="234">
        <f>'MPS(input_RL_Opt2)'!L21</f>
        <v>0</v>
      </c>
      <c r="M21" s="234">
        <f>'MPS(input_RL_Opt2)'!M21</f>
        <v>0</v>
      </c>
      <c r="N21" s="234">
        <f>'MPS(input_RL_Opt2)'!N21</f>
        <v>0</v>
      </c>
      <c r="O21" s="196"/>
      <c r="Q21" s="280"/>
      <c r="R21" s="172" t="s">
        <v>51</v>
      </c>
      <c r="S21" s="234">
        <f>'MPS(input_RL_Opt2)'!S21</f>
        <v>0</v>
      </c>
      <c r="T21" s="234">
        <f>'MPS(input_RL_Opt2)'!T21</f>
        <v>0</v>
      </c>
      <c r="U21" s="234">
        <f>'MPS(input_RL_Opt2)'!U21</f>
        <v>0</v>
      </c>
      <c r="V21" s="234">
        <f>'MPS(input_RL_Opt2)'!V21</f>
        <v>0</v>
      </c>
      <c r="W21" s="234">
        <f>'MPS(input_RL_Opt2)'!W21</f>
        <v>0</v>
      </c>
      <c r="X21" s="234">
        <f>'MPS(input_RL_Opt2)'!X21</f>
        <v>0</v>
      </c>
      <c r="Y21" s="234">
        <f>'MPS(input_RL_Opt2)'!Y21</f>
        <v>0</v>
      </c>
      <c r="Z21" s="234">
        <f>'MPS(input_RL_Opt2)'!Z21</f>
        <v>0</v>
      </c>
      <c r="AA21" s="234">
        <f>'MPS(input_RL_Opt2)'!AA21</f>
        <v>0</v>
      </c>
      <c r="AB21" s="234">
        <f>'MPS(input_RL_Opt2)'!AB21</f>
        <v>0</v>
      </c>
      <c r="AC21" s="234">
        <f>'MPS(input_RL_Opt2)'!AC21</f>
        <v>0</v>
      </c>
      <c r="AD21" s="234">
        <f>'MPS(input_RL_Opt2)'!AD21</f>
        <v>0</v>
      </c>
    </row>
    <row r="22" spans="1:32" x14ac:dyDescent="0.2">
      <c r="A22" s="280"/>
      <c r="B22" s="172" t="s">
        <v>52</v>
      </c>
      <c r="C22" s="234">
        <f>'MPS(input_RL_Opt2)'!C22</f>
        <v>0</v>
      </c>
      <c r="D22" s="234">
        <f>'MPS(input_RL_Opt2)'!D22</f>
        <v>0</v>
      </c>
      <c r="E22" s="234">
        <f>'MPS(input_RL_Opt2)'!E22</f>
        <v>0</v>
      </c>
      <c r="F22" s="234">
        <f>'MPS(input_RL_Opt2)'!F22</f>
        <v>0</v>
      </c>
      <c r="G22" s="234">
        <f>'MPS(input_RL_Opt2)'!G22</f>
        <v>0</v>
      </c>
      <c r="H22" s="234">
        <f>'MPS(input_RL_Opt2)'!H22</f>
        <v>0</v>
      </c>
      <c r="I22" s="234">
        <f>'MPS(input_RL_Opt2)'!I22</f>
        <v>0</v>
      </c>
      <c r="J22" s="234">
        <f>'MPS(input_RL_Opt2)'!J22</f>
        <v>0</v>
      </c>
      <c r="K22" s="234">
        <f>'MPS(input_RL_Opt2)'!K22</f>
        <v>0</v>
      </c>
      <c r="L22" s="234">
        <f>'MPS(input_RL_Opt2)'!L22</f>
        <v>0</v>
      </c>
      <c r="M22" s="234">
        <f>'MPS(input_RL_Opt2)'!M22</f>
        <v>0</v>
      </c>
      <c r="N22" s="234">
        <f>'MPS(input_RL_Opt2)'!N22</f>
        <v>0</v>
      </c>
      <c r="O22" s="196"/>
      <c r="Q22" s="280"/>
      <c r="R22" s="172" t="s">
        <v>52</v>
      </c>
      <c r="S22" s="234">
        <f>'MPS(input_RL_Opt2)'!S22</f>
        <v>0</v>
      </c>
      <c r="T22" s="234">
        <f>'MPS(input_RL_Opt2)'!T22</f>
        <v>0</v>
      </c>
      <c r="U22" s="234">
        <f>'MPS(input_RL_Opt2)'!U22</f>
        <v>0</v>
      </c>
      <c r="V22" s="234">
        <f>'MPS(input_RL_Opt2)'!V22</f>
        <v>0</v>
      </c>
      <c r="W22" s="234">
        <f>'MPS(input_RL_Opt2)'!W22</f>
        <v>0</v>
      </c>
      <c r="X22" s="234">
        <f>'MPS(input_RL_Opt2)'!X22</f>
        <v>0</v>
      </c>
      <c r="Y22" s="234">
        <f>'MPS(input_RL_Opt2)'!Y22</f>
        <v>0</v>
      </c>
      <c r="Z22" s="234">
        <f>'MPS(input_RL_Opt2)'!Z22</f>
        <v>0</v>
      </c>
      <c r="AA22" s="234">
        <f>'MPS(input_RL_Opt2)'!AA22</f>
        <v>0</v>
      </c>
      <c r="AB22" s="234">
        <f>'MPS(input_RL_Opt2)'!AB22</f>
        <v>0</v>
      </c>
      <c r="AC22" s="234">
        <f>'MPS(input_RL_Opt2)'!AC22</f>
        <v>0</v>
      </c>
      <c r="AD22" s="234">
        <f>'MPS(input_RL_Opt2)'!AD22</f>
        <v>0</v>
      </c>
    </row>
    <row r="23" spans="1:32" x14ac:dyDescent="0.2">
      <c r="A23" s="280"/>
      <c r="B23" s="172" t="s">
        <v>53</v>
      </c>
      <c r="C23" s="234">
        <f>'MPS(input_RL_Opt2)'!C23</f>
        <v>0</v>
      </c>
      <c r="D23" s="234">
        <f>'MPS(input_RL_Opt2)'!D23</f>
        <v>0</v>
      </c>
      <c r="E23" s="234">
        <f>'MPS(input_RL_Opt2)'!E23</f>
        <v>0</v>
      </c>
      <c r="F23" s="234">
        <f>'MPS(input_RL_Opt2)'!F23</f>
        <v>0</v>
      </c>
      <c r="G23" s="234">
        <f>'MPS(input_RL_Opt2)'!G23</f>
        <v>0</v>
      </c>
      <c r="H23" s="234">
        <f>'MPS(input_RL_Opt2)'!H23</f>
        <v>0</v>
      </c>
      <c r="I23" s="234">
        <f>'MPS(input_RL_Opt2)'!I23</f>
        <v>0</v>
      </c>
      <c r="J23" s="234">
        <f>'MPS(input_RL_Opt2)'!J23</f>
        <v>0</v>
      </c>
      <c r="K23" s="234">
        <f>'MPS(input_RL_Opt2)'!K23</f>
        <v>0</v>
      </c>
      <c r="L23" s="234">
        <f>'MPS(input_RL_Opt2)'!L23</f>
        <v>0</v>
      </c>
      <c r="M23" s="234">
        <f>'MPS(input_RL_Opt2)'!M23</f>
        <v>0</v>
      </c>
      <c r="N23" s="234">
        <f>'MPS(input_RL_Opt2)'!N23</f>
        <v>0</v>
      </c>
      <c r="O23" s="196"/>
      <c r="Q23" s="280"/>
      <c r="R23" s="172" t="s">
        <v>53</v>
      </c>
      <c r="S23" s="234">
        <f>'MPS(input_RL_Opt2)'!S23</f>
        <v>0</v>
      </c>
      <c r="T23" s="234">
        <f>'MPS(input_RL_Opt2)'!T23</f>
        <v>0</v>
      </c>
      <c r="U23" s="234">
        <f>'MPS(input_RL_Opt2)'!U23</f>
        <v>0</v>
      </c>
      <c r="V23" s="234">
        <f>'MPS(input_RL_Opt2)'!V23</f>
        <v>0</v>
      </c>
      <c r="W23" s="234">
        <f>'MPS(input_RL_Opt2)'!W23</f>
        <v>0</v>
      </c>
      <c r="X23" s="234">
        <f>'MPS(input_RL_Opt2)'!X23</f>
        <v>0</v>
      </c>
      <c r="Y23" s="234">
        <f>'MPS(input_RL_Opt2)'!Y23</f>
        <v>0</v>
      </c>
      <c r="Z23" s="234">
        <f>'MPS(input_RL_Opt2)'!Z23</f>
        <v>0</v>
      </c>
      <c r="AA23" s="234">
        <f>'MPS(input_RL_Opt2)'!AA23</f>
        <v>0</v>
      </c>
      <c r="AB23" s="234">
        <f>'MPS(input_RL_Opt2)'!AB23</f>
        <v>0</v>
      </c>
      <c r="AC23" s="234">
        <f>'MPS(input_RL_Opt2)'!AC23</f>
        <v>0</v>
      </c>
      <c r="AD23" s="234">
        <f>'MPS(input_RL_Opt2)'!AD23</f>
        <v>0</v>
      </c>
    </row>
    <row r="24" spans="1:32" x14ac:dyDescent="0.2">
      <c r="A24" s="280"/>
      <c r="B24" s="172" t="s">
        <v>54</v>
      </c>
      <c r="C24" s="234">
        <f>'MPS(input_RL_Opt2)'!C24</f>
        <v>0</v>
      </c>
      <c r="D24" s="234">
        <f>'MPS(input_RL_Opt2)'!D24</f>
        <v>0</v>
      </c>
      <c r="E24" s="234">
        <f>'MPS(input_RL_Opt2)'!E24</f>
        <v>0</v>
      </c>
      <c r="F24" s="234">
        <f>'MPS(input_RL_Opt2)'!F24</f>
        <v>0</v>
      </c>
      <c r="G24" s="234">
        <f>'MPS(input_RL_Opt2)'!G24</f>
        <v>0</v>
      </c>
      <c r="H24" s="234">
        <f>'MPS(input_RL_Opt2)'!H24</f>
        <v>0</v>
      </c>
      <c r="I24" s="234">
        <f>'MPS(input_RL_Opt2)'!I24</f>
        <v>0</v>
      </c>
      <c r="J24" s="234">
        <f>'MPS(input_RL_Opt2)'!J24</f>
        <v>0</v>
      </c>
      <c r="K24" s="234">
        <f>'MPS(input_RL_Opt2)'!K24</f>
        <v>0</v>
      </c>
      <c r="L24" s="234">
        <f>'MPS(input_RL_Opt2)'!L24</f>
        <v>0</v>
      </c>
      <c r="M24" s="234">
        <f>'MPS(input_RL_Opt2)'!M24</f>
        <v>0</v>
      </c>
      <c r="N24" s="234">
        <f>'MPS(input_RL_Opt2)'!N24</f>
        <v>0</v>
      </c>
      <c r="O24" s="196"/>
      <c r="Q24" s="280"/>
      <c r="R24" s="172" t="s">
        <v>54</v>
      </c>
      <c r="S24" s="234">
        <f>'MPS(input_RL_Opt2)'!S24</f>
        <v>0</v>
      </c>
      <c r="T24" s="234">
        <f>'MPS(input_RL_Opt2)'!T24</f>
        <v>0</v>
      </c>
      <c r="U24" s="234">
        <f>'MPS(input_RL_Opt2)'!U24</f>
        <v>0</v>
      </c>
      <c r="V24" s="234">
        <f>'MPS(input_RL_Opt2)'!V24</f>
        <v>0</v>
      </c>
      <c r="W24" s="234">
        <f>'MPS(input_RL_Opt2)'!W24</f>
        <v>0</v>
      </c>
      <c r="X24" s="234">
        <f>'MPS(input_RL_Opt2)'!X24</f>
        <v>0</v>
      </c>
      <c r="Y24" s="234">
        <f>'MPS(input_RL_Opt2)'!Y24</f>
        <v>0</v>
      </c>
      <c r="Z24" s="234">
        <f>'MPS(input_RL_Opt2)'!Z24</f>
        <v>0</v>
      </c>
      <c r="AA24" s="234">
        <f>'MPS(input_RL_Opt2)'!AA24</f>
        <v>0</v>
      </c>
      <c r="AB24" s="234">
        <f>'MPS(input_RL_Opt2)'!AB24</f>
        <v>0</v>
      </c>
      <c r="AC24" s="234">
        <f>'MPS(input_RL_Opt2)'!AC24</f>
        <v>0</v>
      </c>
      <c r="AD24" s="234">
        <f>'MPS(input_RL_Opt2)'!AD24</f>
        <v>0</v>
      </c>
    </row>
    <row r="25" spans="1:32" x14ac:dyDescent="0.2">
      <c r="A25" s="280"/>
      <c r="B25" s="172" t="s">
        <v>55</v>
      </c>
      <c r="C25" s="234">
        <f>'MPS(input_RL_Opt2)'!C25</f>
        <v>0</v>
      </c>
      <c r="D25" s="234">
        <f>'MPS(input_RL_Opt2)'!D25</f>
        <v>0</v>
      </c>
      <c r="E25" s="234">
        <f>'MPS(input_RL_Opt2)'!E25</f>
        <v>0</v>
      </c>
      <c r="F25" s="234">
        <f>'MPS(input_RL_Opt2)'!F25</f>
        <v>0</v>
      </c>
      <c r="G25" s="234">
        <f>'MPS(input_RL_Opt2)'!G25</f>
        <v>0</v>
      </c>
      <c r="H25" s="234">
        <f>'MPS(input_RL_Opt2)'!H25</f>
        <v>0</v>
      </c>
      <c r="I25" s="234">
        <f>'MPS(input_RL_Opt2)'!I25</f>
        <v>0</v>
      </c>
      <c r="J25" s="234">
        <f>'MPS(input_RL_Opt2)'!J25</f>
        <v>0</v>
      </c>
      <c r="K25" s="234">
        <f>'MPS(input_RL_Opt2)'!K25</f>
        <v>0</v>
      </c>
      <c r="L25" s="234">
        <f>'MPS(input_RL_Opt2)'!L25</f>
        <v>0</v>
      </c>
      <c r="M25" s="234">
        <f>'MPS(input_RL_Opt2)'!M25</f>
        <v>0</v>
      </c>
      <c r="N25" s="234">
        <f>'MPS(input_RL_Opt2)'!N25</f>
        <v>0</v>
      </c>
      <c r="O25" s="196"/>
      <c r="Q25" s="280"/>
      <c r="R25" s="172" t="s">
        <v>55</v>
      </c>
      <c r="S25" s="234">
        <f>'MPS(input_RL_Opt2)'!S25</f>
        <v>0</v>
      </c>
      <c r="T25" s="234">
        <f>'MPS(input_RL_Opt2)'!T25</f>
        <v>0</v>
      </c>
      <c r="U25" s="234">
        <f>'MPS(input_RL_Opt2)'!U25</f>
        <v>0</v>
      </c>
      <c r="V25" s="234">
        <f>'MPS(input_RL_Opt2)'!V25</f>
        <v>0</v>
      </c>
      <c r="W25" s="234">
        <f>'MPS(input_RL_Opt2)'!W25</f>
        <v>0</v>
      </c>
      <c r="X25" s="234">
        <f>'MPS(input_RL_Opt2)'!X25</f>
        <v>0</v>
      </c>
      <c r="Y25" s="234">
        <f>'MPS(input_RL_Opt2)'!Y25</f>
        <v>0</v>
      </c>
      <c r="Z25" s="234">
        <f>'MPS(input_RL_Opt2)'!Z25</f>
        <v>0</v>
      </c>
      <c r="AA25" s="234">
        <f>'MPS(input_RL_Opt2)'!AA25</f>
        <v>0</v>
      </c>
      <c r="AB25" s="234">
        <f>'MPS(input_RL_Opt2)'!AB25</f>
        <v>0</v>
      </c>
      <c r="AC25" s="234">
        <f>'MPS(input_RL_Opt2)'!AC25</f>
        <v>0</v>
      </c>
      <c r="AD25" s="234">
        <f>'MPS(input_RL_Opt2)'!AD25</f>
        <v>0</v>
      </c>
    </row>
    <row r="26" spans="1:32" x14ac:dyDescent="0.2">
      <c r="A26" s="280"/>
      <c r="B26" s="172" t="s">
        <v>56</v>
      </c>
      <c r="C26" s="234">
        <f>'MPS(input_RL_Opt2)'!C26</f>
        <v>0</v>
      </c>
      <c r="D26" s="234">
        <f>'MPS(input_RL_Opt2)'!D26</f>
        <v>0</v>
      </c>
      <c r="E26" s="234">
        <f>'MPS(input_RL_Opt2)'!E26</f>
        <v>0</v>
      </c>
      <c r="F26" s="234">
        <f>'MPS(input_RL_Opt2)'!F26</f>
        <v>0</v>
      </c>
      <c r="G26" s="234">
        <f>'MPS(input_RL_Opt2)'!G26</f>
        <v>0</v>
      </c>
      <c r="H26" s="234">
        <f>'MPS(input_RL_Opt2)'!H26</f>
        <v>0</v>
      </c>
      <c r="I26" s="234">
        <f>'MPS(input_RL_Opt2)'!I26</f>
        <v>0</v>
      </c>
      <c r="J26" s="234">
        <f>'MPS(input_RL_Opt2)'!J26</f>
        <v>0</v>
      </c>
      <c r="K26" s="234">
        <f>'MPS(input_RL_Opt2)'!K26</f>
        <v>0</v>
      </c>
      <c r="L26" s="234">
        <f>'MPS(input_RL_Opt2)'!L26</f>
        <v>0</v>
      </c>
      <c r="M26" s="234">
        <f>'MPS(input_RL_Opt2)'!M26</f>
        <v>0</v>
      </c>
      <c r="N26" s="234">
        <f>'MPS(input_RL_Opt2)'!N26</f>
        <v>0</v>
      </c>
      <c r="O26" s="196"/>
      <c r="Q26" s="280"/>
      <c r="R26" s="172" t="s">
        <v>56</v>
      </c>
      <c r="S26" s="234">
        <f>'MPS(input_RL_Opt2)'!S26</f>
        <v>0</v>
      </c>
      <c r="T26" s="234">
        <f>'MPS(input_RL_Opt2)'!T26</f>
        <v>0</v>
      </c>
      <c r="U26" s="234">
        <f>'MPS(input_RL_Opt2)'!U26</f>
        <v>0</v>
      </c>
      <c r="V26" s="234">
        <f>'MPS(input_RL_Opt2)'!V26</f>
        <v>0</v>
      </c>
      <c r="W26" s="234">
        <f>'MPS(input_RL_Opt2)'!W26</f>
        <v>0</v>
      </c>
      <c r="X26" s="234">
        <f>'MPS(input_RL_Opt2)'!X26</f>
        <v>0</v>
      </c>
      <c r="Y26" s="234">
        <f>'MPS(input_RL_Opt2)'!Y26</f>
        <v>0</v>
      </c>
      <c r="Z26" s="234">
        <f>'MPS(input_RL_Opt2)'!Z26</f>
        <v>0</v>
      </c>
      <c r="AA26" s="234">
        <f>'MPS(input_RL_Opt2)'!AA26</f>
        <v>0</v>
      </c>
      <c r="AB26" s="234">
        <f>'MPS(input_RL_Opt2)'!AB26</f>
        <v>0</v>
      </c>
      <c r="AC26" s="234">
        <f>'MPS(input_RL_Opt2)'!AC26</f>
        <v>0</v>
      </c>
      <c r="AD26" s="234">
        <f>'MPS(input_RL_Opt2)'!AD26</f>
        <v>0</v>
      </c>
    </row>
    <row r="27" spans="1:32" x14ac:dyDescent="0.2">
      <c r="A27" s="280"/>
      <c r="B27" s="172" t="s">
        <v>147</v>
      </c>
      <c r="C27" s="234">
        <f>'MPS(input_RL_Opt2)'!C27</f>
        <v>0</v>
      </c>
      <c r="D27" s="234">
        <f>'MPS(input_RL_Opt2)'!D27</f>
        <v>0</v>
      </c>
      <c r="E27" s="234">
        <f>'MPS(input_RL_Opt2)'!E27</f>
        <v>0</v>
      </c>
      <c r="F27" s="234">
        <f>'MPS(input_RL_Opt2)'!F27</f>
        <v>0</v>
      </c>
      <c r="G27" s="234">
        <f>'MPS(input_RL_Opt2)'!G27</f>
        <v>0</v>
      </c>
      <c r="H27" s="234">
        <f>'MPS(input_RL_Opt2)'!H27</f>
        <v>0</v>
      </c>
      <c r="I27" s="234">
        <f>'MPS(input_RL_Opt2)'!I27</f>
        <v>0</v>
      </c>
      <c r="J27" s="234">
        <f>'MPS(input_RL_Opt2)'!J27</f>
        <v>0</v>
      </c>
      <c r="K27" s="234">
        <f>'MPS(input_RL_Opt2)'!K27</f>
        <v>0</v>
      </c>
      <c r="L27" s="234">
        <f>'MPS(input_RL_Opt2)'!L27</f>
        <v>0</v>
      </c>
      <c r="M27" s="234">
        <f>'MPS(input_RL_Opt2)'!M27</f>
        <v>0</v>
      </c>
      <c r="N27" s="234">
        <f>'MPS(input_RL_Opt2)'!N27</f>
        <v>0</v>
      </c>
      <c r="O27" s="196"/>
      <c r="Q27" s="280"/>
      <c r="R27" s="172" t="s">
        <v>147</v>
      </c>
      <c r="S27" s="234">
        <f>'MPS(input_RL_Opt2)'!S27</f>
        <v>0</v>
      </c>
      <c r="T27" s="234">
        <f>'MPS(input_RL_Opt2)'!T27</f>
        <v>0</v>
      </c>
      <c r="U27" s="234">
        <f>'MPS(input_RL_Opt2)'!U27</f>
        <v>0</v>
      </c>
      <c r="V27" s="234">
        <f>'MPS(input_RL_Opt2)'!V27</f>
        <v>0</v>
      </c>
      <c r="W27" s="234">
        <f>'MPS(input_RL_Opt2)'!W27</f>
        <v>0</v>
      </c>
      <c r="X27" s="234">
        <f>'MPS(input_RL_Opt2)'!X27</f>
        <v>0</v>
      </c>
      <c r="Y27" s="234">
        <f>'MPS(input_RL_Opt2)'!Y27</f>
        <v>0</v>
      </c>
      <c r="Z27" s="234">
        <f>'MPS(input_RL_Opt2)'!Z27</f>
        <v>0</v>
      </c>
      <c r="AA27" s="234">
        <f>'MPS(input_RL_Opt2)'!AA27</f>
        <v>0</v>
      </c>
      <c r="AB27" s="234">
        <f>'MPS(input_RL_Opt2)'!AB27</f>
        <v>0</v>
      </c>
      <c r="AC27" s="234">
        <f>'MPS(input_RL_Opt2)'!AC27</f>
        <v>0</v>
      </c>
      <c r="AD27" s="234">
        <f>'MPS(input_RL_Opt2)'!AD27</f>
        <v>0</v>
      </c>
    </row>
    <row r="29" spans="1:32" x14ac:dyDescent="0.2">
      <c r="A29" s="256" t="s">
        <v>85</v>
      </c>
      <c r="B29" s="256"/>
      <c r="C29" s="260" t="s">
        <v>389</v>
      </c>
      <c r="D29" s="260"/>
      <c r="E29" s="260"/>
      <c r="F29" s="260"/>
      <c r="G29" s="260"/>
      <c r="H29" s="260"/>
      <c r="I29" s="260"/>
      <c r="J29" s="260"/>
      <c r="K29" s="260"/>
      <c r="L29" s="260"/>
      <c r="M29" s="260"/>
      <c r="N29" s="260"/>
      <c r="O29" s="260"/>
      <c r="Q29" s="256" t="s">
        <v>85</v>
      </c>
      <c r="R29" s="256"/>
      <c r="S29" s="260" t="s">
        <v>395</v>
      </c>
      <c r="T29" s="260"/>
      <c r="U29" s="260"/>
      <c r="V29" s="260"/>
      <c r="W29" s="260"/>
      <c r="X29" s="260"/>
      <c r="Y29" s="260"/>
      <c r="Z29" s="260"/>
      <c r="AA29" s="260"/>
      <c r="AB29" s="260"/>
      <c r="AC29" s="260"/>
      <c r="AD29" s="260"/>
      <c r="AE29" s="260"/>
      <c r="AF29" s="52" t="s">
        <v>296</v>
      </c>
    </row>
    <row r="30" spans="1:32" ht="46.5" customHeight="1" x14ac:dyDescent="0.2">
      <c r="A30" s="256" t="s">
        <v>86</v>
      </c>
      <c r="B30" s="256"/>
      <c r="C30" s="260" t="s">
        <v>390</v>
      </c>
      <c r="D30" s="260"/>
      <c r="E30" s="260"/>
      <c r="F30" s="260"/>
      <c r="G30" s="260"/>
      <c r="H30" s="260"/>
      <c r="I30" s="260"/>
      <c r="J30" s="260"/>
      <c r="K30" s="260"/>
      <c r="L30" s="260"/>
      <c r="M30" s="260"/>
      <c r="N30" s="260"/>
      <c r="O30" s="260"/>
      <c r="Q30" s="256" t="s">
        <v>86</v>
      </c>
      <c r="R30" s="256"/>
      <c r="S30" s="260" t="s">
        <v>396</v>
      </c>
      <c r="T30" s="260"/>
      <c r="U30" s="260"/>
      <c r="V30" s="260"/>
      <c r="W30" s="260"/>
      <c r="X30" s="260"/>
      <c r="Y30" s="260"/>
      <c r="Z30" s="260"/>
      <c r="AA30" s="260"/>
      <c r="AB30" s="260"/>
      <c r="AC30" s="260"/>
      <c r="AD30" s="260"/>
      <c r="AE30" s="260"/>
      <c r="AF30" s="52" t="s">
        <v>299</v>
      </c>
    </row>
    <row r="31" spans="1:32" ht="16" x14ac:dyDescent="0.2">
      <c r="A31" s="256" t="s">
        <v>87</v>
      </c>
      <c r="B31" s="256"/>
      <c r="C31" s="285" t="s">
        <v>40</v>
      </c>
      <c r="D31" s="285"/>
      <c r="E31" s="285"/>
      <c r="F31" s="285"/>
      <c r="G31" s="285"/>
      <c r="H31" s="285"/>
      <c r="I31" s="285"/>
      <c r="J31" s="285"/>
      <c r="K31" s="285"/>
      <c r="L31" s="285"/>
      <c r="M31" s="285"/>
      <c r="N31" s="285"/>
      <c r="O31" s="285"/>
      <c r="Q31" s="256" t="s">
        <v>87</v>
      </c>
      <c r="R31" s="256"/>
      <c r="S31" s="260" t="s">
        <v>36</v>
      </c>
      <c r="T31" s="260"/>
      <c r="U31" s="260"/>
      <c r="V31" s="260"/>
      <c r="W31" s="260"/>
      <c r="X31" s="260"/>
      <c r="Y31" s="260"/>
      <c r="Z31" s="260"/>
      <c r="AA31" s="260"/>
      <c r="AB31" s="260"/>
      <c r="AC31" s="260"/>
      <c r="AD31" s="260"/>
      <c r="AE31" s="260"/>
      <c r="AF31" s="52" t="s">
        <v>303</v>
      </c>
    </row>
    <row r="32" spans="1:32" ht="14.15" customHeight="1" x14ac:dyDescent="0.2">
      <c r="A32" s="281" t="str">
        <f xml:space="preserve"> "Year " &amp; TEXT($B$8+1,0)</f>
        <v>Year 2019</v>
      </c>
      <c r="B32" s="282"/>
      <c r="C32" s="261" t="str">
        <f>"Land use category in year " &amp; TEXT($B$8+1,0)</f>
        <v>Land use category in year 2019</v>
      </c>
      <c r="D32" s="261"/>
      <c r="E32" s="261"/>
      <c r="F32" s="261"/>
      <c r="G32" s="261"/>
      <c r="H32" s="261"/>
      <c r="I32" s="261"/>
      <c r="J32" s="261"/>
      <c r="K32" s="261"/>
      <c r="L32" s="261"/>
      <c r="M32" s="261"/>
      <c r="N32" s="261"/>
      <c r="O32" s="261"/>
      <c r="Q32" s="281" t="str">
        <f xml:space="preserve"> "Year " &amp; TEXT($B$8+1,0)</f>
        <v>Year 2019</v>
      </c>
      <c r="R32" s="282"/>
      <c r="S32" s="261" t="str">
        <f>"Land use category in year " &amp; TEXT($B$8+1,0)</f>
        <v>Land use category in year 2019</v>
      </c>
      <c r="T32" s="261"/>
      <c r="U32" s="261"/>
      <c r="V32" s="261"/>
      <c r="W32" s="261"/>
      <c r="X32" s="261"/>
      <c r="Y32" s="261"/>
      <c r="Z32" s="261"/>
      <c r="AA32" s="261"/>
      <c r="AB32" s="261"/>
      <c r="AC32" s="261"/>
      <c r="AD32" s="261"/>
      <c r="AE32" s="261"/>
      <c r="AF32" s="62"/>
    </row>
    <row r="33" spans="1:32" ht="42" x14ac:dyDescent="0.2">
      <c r="A33" s="283"/>
      <c r="B33" s="284"/>
      <c r="C33" s="54" t="s">
        <v>46</v>
      </c>
      <c r="D33" s="54" t="s">
        <v>47</v>
      </c>
      <c r="E33" s="55" t="s">
        <v>48</v>
      </c>
      <c r="F33" s="54" t="s">
        <v>49</v>
      </c>
      <c r="G33" s="54" t="s">
        <v>50</v>
      </c>
      <c r="H33" s="54" t="s">
        <v>51</v>
      </c>
      <c r="I33" s="54" t="s">
        <v>52</v>
      </c>
      <c r="J33" s="54" t="s">
        <v>53</v>
      </c>
      <c r="K33" s="54" t="s">
        <v>54</v>
      </c>
      <c r="L33" s="54" t="s">
        <v>55</v>
      </c>
      <c r="M33" s="54" t="s">
        <v>56</v>
      </c>
      <c r="N33" s="54" t="s">
        <v>39</v>
      </c>
      <c r="O33" s="172" t="s">
        <v>57</v>
      </c>
      <c r="Q33" s="283"/>
      <c r="R33" s="284"/>
      <c r="S33" s="54" t="s">
        <v>46</v>
      </c>
      <c r="T33" s="54" t="s">
        <v>47</v>
      </c>
      <c r="U33" s="55" t="s">
        <v>48</v>
      </c>
      <c r="V33" s="54" t="s">
        <v>49</v>
      </c>
      <c r="W33" s="54" t="s">
        <v>50</v>
      </c>
      <c r="X33" s="54" t="s">
        <v>51</v>
      </c>
      <c r="Y33" s="54" t="s">
        <v>52</v>
      </c>
      <c r="Z33" s="54" t="s">
        <v>53</v>
      </c>
      <c r="AA33" s="54" t="s">
        <v>54</v>
      </c>
      <c r="AB33" s="54" t="s">
        <v>55</v>
      </c>
      <c r="AC33" s="54" t="s">
        <v>56</v>
      </c>
      <c r="AD33" s="54" t="s">
        <v>39</v>
      </c>
      <c r="AE33" s="172" t="s">
        <v>57</v>
      </c>
      <c r="AF33" s="62"/>
    </row>
    <row r="34" spans="1:32" ht="14.15" customHeight="1" x14ac:dyDescent="0.2">
      <c r="A34" s="280" t="str">
        <f>"Land use category in year " &amp; TEXT($B$8,0)</f>
        <v>Land use category in year 2018</v>
      </c>
      <c r="B34" s="54" t="s">
        <v>46</v>
      </c>
      <c r="C34" s="197">
        <f>$C$8*C$16</f>
        <v>0</v>
      </c>
      <c r="D34" s="197">
        <f t="shared" ref="D34:N34" si="0">$C$8*D$16</f>
        <v>0</v>
      </c>
      <c r="E34" s="197">
        <f t="shared" si="0"/>
        <v>0</v>
      </c>
      <c r="F34" s="197">
        <f t="shared" si="0"/>
        <v>0</v>
      </c>
      <c r="G34" s="197">
        <f t="shared" si="0"/>
        <v>0</v>
      </c>
      <c r="H34" s="197">
        <f t="shared" si="0"/>
        <v>0</v>
      </c>
      <c r="I34" s="197">
        <f t="shared" si="0"/>
        <v>0</v>
      </c>
      <c r="J34" s="197">
        <f t="shared" si="0"/>
        <v>0</v>
      </c>
      <c r="K34" s="197">
        <f t="shared" si="0"/>
        <v>0</v>
      </c>
      <c r="L34" s="197">
        <f t="shared" si="0"/>
        <v>0</v>
      </c>
      <c r="M34" s="197">
        <f t="shared" si="0"/>
        <v>0</v>
      </c>
      <c r="N34" s="197">
        <f t="shared" si="0"/>
        <v>0</v>
      </c>
      <c r="O34" s="198">
        <f>SUM(C34:N34)</f>
        <v>0</v>
      </c>
      <c r="Q34" s="280" t="str">
        <f>"Land use category in year " &amp; TEXT($B$8,0)</f>
        <v>Land use category in year 2018</v>
      </c>
      <c r="R34" s="54" t="s">
        <v>46</v>
      </c>
      <c r="S34" s="199">
        <f>IF(ISNUMBER(S$16),C34*S$16,0)</f>
        <v>0</v>
      </c>
      <c r="T34" s="199">
        <f t="shared" ref="T34:AD34" si="1">IF(ISNUMBER(T$16),D34*T$16,0)</f>
        <v>0</v>
      </c>
      <c r="U34" s="199">
        <f t="shared" si="1"/>
        <v>0</v>
      </c>
      <c r="V34" s="199">
        <f t="shared" si="1"/>
        <v>0</v>
      </c>
      <c r="W34" s="199">
        <f t="shared" si="1"/>
        <v>0</v>
      </c>
      <c r="X34" s="199">
        <f t="shared" si="1"/>
        <v>0</v>
      </c>
      <c r="Y34" s="199">
        <f t="shared" si="1"/>
        <v>0</v>
      </c>
      <c r="Z34" s="199">
        <f t="shared" si="1"/>
        <v>0</v>
      </c>
      <c r="AA34" s="199">
        <f t="shared" si="1"/>
        <v>0</v>
      </c>
      <c r="AB34" s="199">
        <f t="shared" si="1"/>
        <v>0</v>
      </c>
      <c r="AC34" s="199">
        <f t="shared" si="1"/>
        <v>0</v>
      </c>
      <c r="AD34" s="199">
        <f t="shared" si="1"/>
        <v>0</v>
      </c>
      <c r="AE34" s="198">
        <f>SUMIF(S34:AD34,"&gt;0",S34:AD34)</f>
        <v>0</v>
      </c>
      <c r="AF34" s="62"/>
    </row>
    <row r="35" spans="1:32" ht="28" x14ac:dyDescent="0.2">
      <c r="A35" s="280"/>
      <c r="B35" s="54" t="s">
        <v>47</v>
      </c>
      <c r="C35" s="197">
        <f>$D$8*C$17</f>
        <v>0</v>
      </c>
      <c r="D35" s="197">
        <f t="shared" ref="D35:N35" si="2">$D$8*D$17</f>
        <v>0</v>
      </c>
      <c r="E35" s="197">
        <f t="shared" si="2"/>
        <v>0</v>
      </c>
      <c r="F35" s="197">
        <f t="shared" si="2"/>
        <v>0</v>
      </c>
      <c r="G35" s="197">
        <f t="shared" si="2"/>
        <v>0</v>
      </c>
      <c r="H35" s="197">
        <f t="shared" si="2"/>
        <v>0</v>
      </c>
      <c r="I35" s="197">
        <f t="shared" si="2"/>
        <v>0</v>
      </c>
      <c r="J35" s="197">
        <f t="shared" si="2"/>
        <v>0</v>
      </c>
      <c r="K35" s="197">
        <f t="shared" si="2"/>
        <v>0</v>
      </c>
      <c r="L35" s="197">
        <f t="shared" si="2"/>
        <v>0</v>
      </c>
      <c r="M35" s="197">
        <f t="shared" si="2"/>
        <v>0</v>
      </c>
      <c r="N35" s="197">
        <f t="shared" si="2"/>
        <v>0</v>
      </c>
      <c r="O35" s="198">
        <f t="shared" ref="O35:O45" si="3">SUM(C35:N35)</f>
        <v>0</v>
      </c>
      <c r="Q35" s="280"/>
      <c r="R35" s="54" t="s">
        <v>47</v>
      </c>
      <c r="S35" s="199">
        <f>IF(ISNUMBER(S$17),C35*S$17,0)</f>
        <v>0</v>
      </c>
      <c r="T35" s="199">
        <f t="shared" ref="T35:AD35" si="4">IF(ISNUMBER(T$17),D35*T$17,0)</f>
        <v>0</v>
      </c>
      <c r="U35" s="199">
        <f t="shared" si="4"/>
        <v>0</v>
      </c>
      <c r="V35" s="199">
        <f t="shared" si="4"/>
        <v>0</v>
      </c>
      <c r="W35" s="199">
        <f t="shared" si="4"/>
        <v>0</v>
      </c>
      <c r="X35" s="199">
        <f t="shared" si="4"/>
        <v>0</v>
      </c>
      <c r="Y35" s="199">
        <f t="shared" si="4"/>
        <v>0</v>
      </c>
      <c r="Z35" s="199">
        <f t="shared" si="4"/>
        <v>0</v>
      </c>
      <c r="AA35" s="199">
        <f t="shared" si="4"/>
        <v>0</v>
      </c>
      <c r="AB35" s="199">
        <f t="shared" si="4"/>
        <v>0</v>
      </c>
      <c r="AC35" s="199">
        <f t="shared" si="4"/>
        <v>0</v>
      </c>
      <c r="AD35" s="199">
        <f t="shared" si="4"/>
        <v>0</v>
      </c>
      <c r="AE35" s="198">
        <f t="shared" ref="AE35:AE45" si="5">SUMIF(S35:AD35,"&gt;0",S35:AD35)</f>
        <v>0</v>
      </c>
      <c r="AF35" s="62"/>
    </row>
    <row r="36" spans="1:32" x14ac:dyDescent="0.2">
      <c r="A36" s="280"/>
      <c r="B36" s="55" t="s">
        <v>48</v>
      </c>
      <c r="C36" s="197">
        <f>$E$8*C$18</f>
        <v>0</v>
      </c>
      <c r="D36" s="197">
        <f t="shared" ref="D36:N36" si="6">$E$8*D$18</f>
        <v>0</v>
      </c>
      <c r="E36" s="197">
        <f t="shared" si="6"/>
        <v>0</v>
      </c>
      <c r="F36" s="197">
        <f t="shared" si="6"/>
        <v>0</v>
      </c>
      <c r="G36" s="197">
        <f t="shared" si="6"/>
        <v>0</v>
      </c>
      <c r="H36" s="197">
        <f t="shared" si="6"/>
        <v>0</v>
      </c>
      <c r="I36" s="197">
        <f t="shared" si="6"/>
        <v>0</v>
      </c>
      <c r="J36" s="197">
        <f t="shared" si="6"/>
        <v>0</v>
      </c>
      <c r="K36" s="197">
        <f t="shared" si="6"/>
        <v>0</v>
      </c>
      <c r="L36" s="197">
        <f t="shared" si="6"/>
        <v>0</v>
      </c>
      <c r="M36" s="197">
        <f t="shared" si="6"/>
        <v>0</v>
      </c>
      <c r="N36" s="197">
        <f t="shared" si="6"/>
        <v>0</v>
      </c>
      <c r="O36" s="198">
        <f t="shared" si="3"/>
        <v>0</v>
      </c>
      <c r="Q36" s="280"/>
      <c r="R36" s="55" t="s">
        <v>48</v>
      </c>
      <c r="S36" s="199">
        <f>IF(ISNUMBER(S$18),C36*S$18,0)</f>
        <v>0</v>
      </c>
      <c r="T36" s="199">
        <f t="shared" ref="T36:AD36" si="7">IF(ISNUMBER(T$18),D36*T$18,0)</f>
        <v>0</v>
      </c>
      <c r="U36" s="199">
        <f t="shared" si="7"/>
        <v>0</v>
      </c>
      <c r="V36" s="199">
        <f t="shared" si="7"/>
        <v>0</v>
      </c>
      <c r="W36" s="199">
        <f t="shared" si="7"/>
        <v>0</v>
      </c>
      <c r="X36" s="199">
        <f t="shared" si="7"/>
        <v>0</v>
      </c>
      <c r="Y36" s="199">
        <f t="shared" si="7"/>
        <v>0</v>
      </c>
      <c r="Z36" s="199">
        <f t="shared" si="7"/>
        <v>0</v>
      </c>
      <c r="AA36" s="199">
        <f t="shared" si="7"/>
        <v>0</v>
      </c>
      <c r="AB36" s="199">
        <f t="shared" si="7"/>
        <v>0</v>
      </c>
      <c r="AC36" s="199">
        <f t="shared" si="7"/>
        <v>0</v>
      </c>
      <c r="AD36" s="199">
        <f t="shared" si="7"/>
        <v>0</v>
      </c>
      <c r="AE36" s="198">
        <f t="shared" si="5"/>
        <v>0</v>
      </c>
      <c r="AF36" s="62"/>
    </row>
    <row r="37" spans="1:32" x14ac:dyDescent="0.2">
      <c r="A37" s="280"/>
      <c r="B37" s="54" t="s">
        <v>49</v>
      </c>
      <c r="C37" s="197">
        <f>$F$8*C$19</f>
        <v>0</v>
      </c>
      <c r="D37" s="197">
        <f t="shared" ref="D37:N37" si="8">$F$8*D$19</f>
        <v>0</v>
      </c>
      <c r="E37" s="197">
        <f t="shared" si="8"/>
        <v>0</v>
      </c>
      <c r="F37" s="197">
        <f t="shared" si="8"/>
        <v>0</v>
      </c>
      <c r="G37" s="197">
        <f t="shared" si="8"/>
        <v>0</v>
      </c>
      <c r="H37" s="197">
        <f t="shared" si="8"/>
        <v>0</v>
      </c>
      <c r="I37" s="197">
        <f t="shared" si="8"/>
        <v>0</v>
      </c>
      <c r="J37" s="197">
        <f t="shared" si="8"/>
        <v>0</v>
      </c>
      <c r="K37" s="197">
        <f t="shared" si="8"/>
        <v>0</v>
      </c>
      <c r="L37" s="197">
        <f t="shared" si="8"/>
        <v>0</v>
      </c>
      <c r="M37" s="197">
        <f t="shared" si="8"/>
        <v>0</v>
      </c>
      <c r="N37" s="197">
        <f t="shared" si="8"/>
        <v>0</v>
      </c>
      <c r="O37" s="198">
        <f t="shared" si="3"/>
        <v>0</v>
      </c>
      <c r="Q37" s="280"/>
      <c r="R37" s="54" t="s">
        <v>49</v>
      </c>
      <c r="S37" s="199">
        <f>IF(ISNUMBER(S$19),C37*S$19,0)</f>
        <v>0</v>
      </c>
      <c r="T37" s="199">
        <f t="shared" ref="T37:AD37" si="9">IF(ISNUMBER(T$19),D37*T$19,0)</f>
        <v>0</v>
      </c>
      <c r="U37" s="199">
        <f t="shared" si="9"/>
        <v>0</v>
      </c>
      <c r="V37" s="199">
        <f t="shared" si="9"/>
        <v>0</v>
      </c>
      <c r="W37" s="199">
        <f t="shared" si="9"/>
        <v>0</v>
      </c>
      <c r="X37" s="199">
        <f t="shared" si="9"/>
        <v>0</v>
      </c>
      <c r="Y37" s="199">
        <f t="shared" si="9"/>
        <v>0</v>
      </c>
      <c r="Z37" s="199">
        <f t="shared" si="9"/>
        <v>0</v>
      </c>
      <c r="AA37" s="199">
        <f t="shared" si="9"/>
        <v>0</v>
      </c>
      <c r="AB37" s="199">
        <f t="shared" si="9"/>
        <v>0</v>
      </c>
      <c r="AC37" s="199">
        <f t="shared" si="9"/>
        <v>0</v>
      </c>
      <c r="AD37" s="199">
        <f t="shared" si="9"/>
        <v>0</v>
      </c>
      <c r="AE37" s="198">
        <f t="shared" si="5"/>
        <v>0</v>
      </c>
      <c r="AF37" s="62"/>
    </row>
    <row r="38" spans="1:32" x14ac:dyDescent="0.2">
      <c r="A38" s="280"/>
      <c r="B38" s="172" t="s">
        <v>50</v>
      </c>
      <c r="C38" s="197">
        <f>$G$8*C$20</f>
        <v>0</v>
      </c>
      <c r="D38" s="197">
        <f t="shared" ref="D38:N38" si="10">$G$8*D$20</f>
        <v>0</v>
      </c>
      <c r="E38" s="197">
        <f t="shared" si="10"/>
        <v>0</v>
      </c>
      <c r="F38" s="197">
        <f t="shared" si="10"/>
        <v>0</v>
      </c>
      <c r="G38" s="197">
        <f t="shared" si="10"/>
        <v>0</v>
      </c>
      <c r="H38" s="197">
        <f t="shared" si="10"/>
        <v>0</v>
      </c>
      <c r="I38" s="197">
        <f t="shared" si="10"/>
        <v>0</v>
      </c>
      <c r="J38" s="197">
        <f t="shared" si="10"/>
        <v>0</v>
      </c>
      <c r="K38" s="197">
        <f t="shared" si="10"/>
        <v>0</v>
      </c>
      <c r="L38" s="197">
        <f t="shared" si="10"/>
        <v>0</v>
      </c>
      <c r="M38" s="197">
        <f t="shared" si="10"/>
        <v>0</v>
      </c>
      <c r="N38" s="197">
        <f t="shared" si="10"/>
        <v>0</v>
      </c>
      <c r="O38" s="198">
        <f t="shared" si="3"/>
        <v>0</v>
      </c>
      <c r="Q38" s="280"/>
      <c r="R38" s="172" t="s">
        <v>50</v>
      </c>
      <c r="S38" s="199">
        <f>IF(ISNUMBER(S$20),C38*S$20,0)</f>
        <v>0</v>
      </c>
      <c r="T38" s="199">
        <f t="shared" ref="T38:AD38" si="11">IF(ISNUMBER(T$20),D38*T$20,0)</f>
        <v>0</v>
      </c>
      <c r="U38" s="199">
        <f t="shared" si="11"/>
        <v>0</v>
      </c>
      <c r="V38" s="199">
        <f t="shared" si="11"/>
        <v>0</v>
      </c>
      <c r="W38" s="199">
        <f t="shared" si="11"/>
        <v>0</v>
      </c>
      <c r="X38" s="199">
        <f t="shared" si="11"/>
        <v>0</v>
      </c>
      <c r="Y38" s="199">
        <f t="shared" si="11"/>
        <v>0</v>
      </c>
      <c r="Z38" s="199">
        <f t="shared" si="11"/>
        <v>0</v>
      </c>
      <c r="AA38" s="199">
        <f t="shared" si="11"/>
        <v>0</v>
      </c>
      <c r="AB38" s="199">
        <f t="shared" si="11"/>
        <v>0</v>
      </c>
      <c r="AC38" s="199">
        <f t="shared" si="11"/>
        <v>0</v>
      </c>
      <c r="AD38" s="199">
        <f t="shared" si="11"/>
        <v>0</v>
      </c>
      <c r="AE38" s="198">
        <f t="shared" si="5"/>
        <v>0</v>
      </c>
      <c r="AF38" s="62"/>
    </row>
    <row r="39" spans="1:32" x14ac:dyDescent="0.2">
      <c r="A39" s="280"/>
      <c r="B39" s="172" t="s">
        <v>51</v>
      </c>
      <c r="C39" s="197">
        <f>$H$8*C$21</f>
        <v>0</v>
      </c>
      <c r="D39" s="197">
        <f t="shared" ref="D39:N39" si="12">$H$8*D$21</f>
        <v>0</v>
      </c>
      <c r="E39" s="197">
        <f t="shared" si="12"/>
        <v>0</v>
      </c>
      <c r="F39" s="197">
        <f t="shared" si="12"/>
        <v>0</v>
      </c>
      <c r="G39" s="197">
        <f t="shared" si="12"/>
        <v>0</v>
      </c>
      <c r="H39" s="197">
        <f t="shared" si="12"/>
        <v>0</v>
      </c>
      <c r="I39" s="197">
        <f t="shared" si="12"/>
        <v>0</v>
      </c>
      <c r="J39" s="197">
        <f t="shared" si="12"/>
        <v>0</v>
      </c>
      <c r="K39" s="197">
        <f t="shared" si="12"/>
        <v>0</v>
      </c>
      <c r="L39" s="197">
        <f t="shared" si="12"/>
        <v>0</v>
      </c>
      <c r="M39" s="197">
        <f t="shared" si="12"/>
        <v>0</v>
      </c>
      <c r="N39" s="197">
        <f t="shared" si="12"/>
        <v>0</v>
      </c>
      <c r="O39" s="198">
        <f t="shared" si="3"/>
        <v>0</v>
      </c>
      <c r="Q39" s="280"/>
      <c r="R39" s="172" t="s">
        <v>51</v>
      </c>
      <c r="S39" s="199">
        <f>IF(ISNUMBER(S$21),C39*S$21,0)</f>
        <v>0</v>
      </c>
      <c r="T39" s="199">
        <f t="shared" ref="T39:AD39" si="13">IF(ISNUMBER(T$21),D39*T$21,0)</f>
        <v>0</v>
      </c>
      <c r="U39" s="199">
        <f t="shared" si="13"/>
        <v>0</v>
      </c>
      <c r="V39" s="199">
        <f t="shared" si="13"/>
        <v>0</v>
      </c>
      <c r="W39" s="199">
        <f t="shared" si="13"/>
        <v>0</v>
      </c>
      <c r="X39" s="199">
        <f t="shared" si="13"/>
        <v>0</v>
      </c>
      <c r="Y39" s="199">
        <f t="shared" si="13"/>
        <v>0</v>
      </c>
      <c r="Z39" s="199">
        <f t="shared" si="13"/>
        <v>0</v>
      </c>
      <c r="AA39" s="199">
        <f t="shared" si="13"/>
        <v>0</v>
      </c>
      <c r="AB39" s="199">
        <f t="shared" si="13"/>
        <v>0</v>
      </c>
      <c r="AC39" s="199">
        <f t="shared" si="13"/>
        <v>0</v>
      </c>
      <c r="AD39" s="199">
        <f t="shared" si="13"/>
        <v>0</v>
      </c>
      <c r="AE39" s="198">
        <f t="shared" si="5"/>
        <v>0</v>
      </c>
      <c r="AF39" s="62"/>
    </row>
    <row r="40" spans="1:32" x14ac:dyDescent="0.2">
      <c r="A40" s="280"/>
      <c r="B40" s="172" t="s">
        <v>52</v>
      </c>
      <c r="C40" s="197">
        <f>$I$8*C$22</f>
        <v>0</v>
      </c>
      <c r="D40" s="197">
        <f t="shared" ref="D40:N40" si="14">$I$8*D$22</f>
        <v>0</v>
      </c>
      <c r="E40" s="197">
        <f t="shared" si="14"/>
        <v>0</v>
      </c>
      <c r="F40" s="197">
        <f t="shared" si="14"/>
        <v>0</v>
      </c>
      <c r="G40" s="197">
        <f t="shared" si="14"/>
        <v>0</v>
      </c>
      <c r="H40" s="197">
        <f t="shared" si="14"/>
        <v>0</v>
      </c>
      <c r="I40" s="197">
        <f t="shared" si="14"/>
        <v>0</v>
      </c>
      <c r="J40" s="197">
        <f t="shared" si="14"/>
        <v>0</v>
      </c>
      <c r="K40" s="197">
        <f t="shared" si="14"/>
        <v>0</v>
      </c>
      <c r="L40" s="197">
        <f t="shared" si="14"/>
        <v>0</v>
      </c>
      <c r="M40" s="197">
        <f t="shared" si="14"/>
        <v>0</v>
      </c>
      <c r="N40" s="197">
        <f t="shared" si="14"/>
        <v>0</v>
      </c>
      <c r="O40" s="198">
        <f t="shared" si="3"/>
        <v>0</v>
      </c>
      <c r="Q40" s="280"/>
      <c r="R40" s="172" t="s">
        <v>52</v>
      </c>
      <c r="S40" s="199">
        <f>IF(ISNUMBER(S$22),C40*S$22,0)</f>
        <v>0</v>
      </c>
      <c r="T40" s="199">
        <f t="shared" ref="T40:AD40" si="15">IF(ISNUMBER(T$22),D40*T$22,0)</f>
        <v>0</v>
      </c>
      <c r="U40" s="199">
        <f t="shared" si="15"/>
        <v>0</v>
      </c>
      <c r="V40" s="199">
        <f t="shared" si="15"/>
        <v>0</v>
      </c>
      <c r="W40" s="199">
        <f t="shared" si="15"/>
        <v>0</v>
      </c>
      <c r="X40" s="199">
        <f t="shared" si="15"/>
        <v>0</v>
      </c>
      <c r="Y40" s="199">
        <f t="shared" si="15"/>
        <v>0</v>
      </c>
      <c r="Z40" s="199">
        <f t="shared" si="15"/>
        <v>0</v>
      </c>
      <c r="AA40" s="199">
        <f t="shared" si="15"/>
        <v>0</v>
      </c>
      <c r="AB40" s="199">
        <f t="shared" si="15"/>
        <v>0</v>
      </c>
      <c r="AC40" s="199">
        <f t="shared" si="15"/>
        <v>0</v>
      </c>
      <c r="AD40" s="199">
        <f t="shared" si="15"/>
        <v>0</v>
      </c>
      <c r="AE40" s="198">
        <f t="shared" si="5"/>
        <v>0</v>
      </c>
      <c r="AF40" s="62"/>
    </row>
    <row r="41" spans="1:32" x14ac:dyDescent="0.2">
      <c r="A41" s="280"/>
      <c r="B41" s="172" t="s">
        <v>53</v>
      </c>
      <c r="C41" s="197">
        <f>$J$8*C$23</f>
        <v>0</v>
      </c>
      <c r="D41" s="197">
        <f t="shared" ref="D41:N41" si="16">$J$8*D$23</f>
        <v>0</v>
      </c>
      <c r="E41" s="197">
        <f t="shared" si="16"/>
        <v>0</v>
      </c>
      <c r="F41" s="197">
        <f t="shared" si="16"/>
        <v>0</v>
      </c>
      <c r="G41" s="197">
        <f t="shared" si="16"/>
        <v>0</v>
      </c>
      <c r="H41" s="197">
        <f t="shared" si="16"/>
        <v>0</v>
      </c>
      <c r="I41" s="197">
        <f t="shared" si="16"/>
        <v>0</v>
      </c>
      <c r="J41" s="197">
        <f t="shared" si="16"/>
        <v>0</v>
      </c>
      <c r="K41" s="197">
        <f t="shared" si="16"/>
        <v>0</v>
      </c>
      <c r="L41" s="197">
        <f t="shared" si="16"/>
        <v>0</v>
      </c>
      <c r="M41" s="197">
        <f t="shared" si="16"/>
        <v>0</v>
      </c>
      <c r="N41" s="197">
        <f t="shared" si="16"/>
        <v>0</v>
      </c>
      <c r="O41" s="198">
        <f t="shared" si="3"/>
        <v>0</v>
      </c>
      <c r="Q41" s="280"/>
      <c r="R41" s="172" t="s">
        <v>53</v>
      </c>
      <c r="S41" s="199">
        <f>IF(ISNUMBER(S$23),C41*S$23,0)</f>
        <v>0</v>
      </c>
      <c r="T41" s="199">
        <f t="shared" ref="T41:AD41" si="17">IF(ISNUMBER(T$23),D41*T$23,0)</f>
        <v>0</v>
      </c>
      <c r="U41" s="199">
        <f t="shared" si="17"/>
        <v>0</v>
      </c>
      <c r="V41" s="199">
        <f t="shared" si="17"/>
        <v>0</v>
      </c>
      <c r="W41" s="199">
        <f t="shared" si="17"/>
        <v>0</v>
      </c>
      <c r="X41" s="199">
        <f t="shared" si="17"/>
        <v>0</v>
      </c>
      <c r="Y41" s="199">
        <f t="shared" si="17"/>
        <v>0</v>
      </c>
      <c r="Z41" s="199">
        <f t="shared" si="17"/>
        <v>0</v>
      </c>
      <c r="AA41" s="199">
        <f t="shared" si="17"/>
        <v>0</v>
      </c>
      <c r="AB41" s="199">
        <f t="shared" si="17"/>
        <v>0</v>
      </c>
      <c r="AC41" s="199">
        <f t="shared" si="17"/>
        <v>0</v>
      </c>
      <c r="AD41" s="199">
        <f t="shared" si="17"/>
        <v>0</v>
      </c>
      <c r="AE41" s="198">
        <f t="shared" si="5"/>
        <v>0</v>
      </c>
      <c r="AF41" s="62"/>
    </row>
    <row r="42" spans="1:32" x14ac:dyDescent="0.2">
      <c r="A42" s="280"/>
      <c r="B42" s="172" t="s">
        <v>54</v>
      </c>
      <c r="C42" s="197">
        <f>$K$8*C$24</f>
        <v>0</v>
      </c>
      <c r="D42" s="197">
        <f t="shared" ref="D42:N42" si="18">$K$8*D$24</f>
        <v>0</v>
      </c>
      <c r="E42" s="197">
        <f t="shared" si="18"/>
        <v>0</v>
      </c>
      <c r="F42" s="197">
        <f t="shared" si="18"/>
        <v>0</v>
      </c>
      <c r="G42" s="197">
        <f t="shared" si="18"/>
        <v>0</v>
      </c>
      <c r="H42" s="197">
        <f t="shared" si="18"/>
        <v>0</v>
      </c>
      <c r="I42" s="197">
        <f t="shared" si="18"/>
        <v>0</v>
      </c>
      <c r="J42" s="197">
        <f t="shared" si="18"/>
        <v>0</v>
      </c>
      <c r="K42" s="197">
        <f t="shared" si="18"/>
        <v>0</v>
      </c>
      <c r="L42" s="197">
        <f t="shared" si="18"/>
        <v>0</v>
      </c>
      <c r="M42" s="197">
        <f t="shared" si="18"/>
        <v>0</v>
      </c>
      <c r="N42" s="197">
        <f t="shared" si="18"/>
        <v>0</v>
      </c>
      <c r="O42" s="198">
        <f t="shared" si="3"/>
        <v>0</v>
      </c>
      <c r="Q42" s="280"/>
      <c r="R42" s="172" t="s">
        <v>54</v>
      </c>
      <c r="S42" s="199">
        <f>IF(ISNUMBER(S$24),C42*S$24,0)</f>
        <v>0</v>
      </c>
      <c r="T42" s="199">
        <f t="shared" ref="T42:AD42" si="19">IF(ISNUMBER(T$24),D42*T$24,0)</f>
        <v>0</v>
      </c>
      <c r="U42" s="199">
        <f t="shared" si="19"/>
        <v>0</v>
      </c>
      <c r="V42" s="199">
        <f t="shared" si="19"/>
        <v>0</v>
      </c>
      <c r="W42" s="199">
        <f t="shared" si="19"/>
        <v>0</v>
      </c>
      <c r="X42" s="199">
        <f t="shared" si="19"/>
        <v>0</v>
      </c>
      <c r="Y42" s="199">
        <f t="shared" si="19"/>
        <v>0</v>
      </c>
      <c r="Z42" s="199">
        <f t="shared" si="19"/>
        <v>0</v>
      </c>
      <c r="AA42" s="199">
        <f t="shared" si="19"/>
        <v>0</v>
      </c>
      <c r="AB42" s="199">
        <f t="shared" si="19"/>
        <v>0</v>
      </c>
      <c r="AC42" s="199">
        <f t="shared" si="19"/>
        <v>0</v>
      </c>
      <c r="AD42" s="199">
        <f t="shared" si="19"/>
        <v>0</v>
      </c>
      <c r="AE42" s="198">
        <f t="shared" si="5"/>
        <v>0</v>
      </c>
      <c r="AF42" s="62"/>
    </row>
    <row r="43" spans="1:32" x14ac:dyDescent="0.2">
      <c r="A43" s="280"/>
      <c r="B43" s="172" t="s">
        <v>55</v>
      </c>
      <c r="C43" s="197">
        <f>$L$8*C$25</f>
        <v>0</v>
      </c>
      <c r="D43" s="197">
        <f t="shared" ref="D43:N43" si="20">$L$8*D$25</f>
        <v>0</v>
      </c>
      <c r="E43" s="197">
        <f t="shared" si="20"/>
        <v>0</v>
      </c>
      <c r="F43" s="197">
        <f t="shared" si="20"/>
        <v>0</v>
      </c>
      <c r="G43" s="197">
        <f t="shared" si="20"/>
        <v>0</v>
      </c>
      <c r="H43" s="197">
        <f t="shared" si="20"/>
        <v>0</v>
      </c>
      <c r="I43" s="197">
        <f t="shared" si="20"/>
        <v>0</v>
      </c>
      <c r="J43" s="197">
        <f t="shared" si="20"/>
        <v>0</v>
      </c>
      <c r="K43" s="197">
        <f t="shared" si="20"/>
        <v>0</v>
      </c>
      <c r="L43" s="197">
        <f t="shared" si="20"/>
        <v>0</v>
      </c>
      <c r="M43" s="197">
        <f t="shared" si="20"/>
        <v>0</v>
      </c>
      <c r="N43" s="197">
        <f t="shared" si="20"/>
        <v>0</v>
      </c>
      <c r="O43" s="198">
        <f t="shared" si="3"/>
        <v>0</v>
      </c>
      <c r="Q43" s="280"/>
      <c r="R43" s="172" t="s">
        <v>55</v>
      </c>
      <c r="S43" s="199">
        <f>IF(ISNUMBER(S$25),C43*S$25,0)</f>
        <v>0</v>
      </c>
      <c r="T43" s="199">
        <f t="shared" ref="T43:AD43" si="21">IF(ISNUMBER(T$25),D43*T$25,0)</f>
        <v>0</v>
      </c>
      <c r="U43" s="199">
        <f t="shared" si="21"/>
        <v>0</v>
      </c>
      <c r="V43" s="199">
        <f t="shared" si="21"/>
        <v>0</v>
      </c>
      <c r="W43" s="199">
        <f t="shared" si="21"/>
        <v>0</v>
      </c>
      <c r="X43" s="199">
        <f t="shared" si="21"/>
        <v>0</v>
      </c>
      <c r="Y43" s="199">
        <f t="shared" si="21"/>
        <v>0</v>
      </c>
      <c r="Z43" s="199">
        <f t="shared" si="21"/>
        <v>0</v>
      </c>
      <c r="AA43" s="199">
        <f t="shared" si="21"/>
        <v>0</v>
      </c>
      <c r="AB43" s="199">
        <f t="shared" si="21"/>
        <v>0</v>
      </c>
      <c r="AC43" s="199">
        <f t="shared" si="21"/>
        <v>0</v>
      </c>
      <c r="AD43" s="199">
        <f t="shared" si="21"/>
        <v>0</v>
      </c>
      <c r="AE43" s="198">
        <f t="shared" si="5"/>
        <v>0</v>
      </c>
      <c r="AF43" s="62"/>
    </row>
    <row r="44" spans="1:32" x14ac:dyDescent="0.2">
      <c r="A44" s="280"/>
      <c r="B44" s="172" t="s">
        <v>56</v>
      </c>
      <c r="C44" s="197">
        <f>$M$8*C$26</f>
        <v>0</v>
      </c>
      <c r="D44" s="197">
        <f t="shared" ref="D44:N44" si="22">$M$8*D$26</f>
        <v>0</v>
      </c>
      <c r="E44" s="197">
        <f t="shared" si="22"/>
        <v>0</v>
      </c>
      <c r="F44" s="197">
        <f t="shared" si="22"/>
        <v>0</v>
      </c>
      <c r="G44" s="197">
        <f t="shared" si="22"/>
        <v>0</v>
      </c>
      <c r="H44" s="197">
        <f t="shared" si="22"/>
        <v>0</v>
      </c>
      <c r="I44" s="197">
        <f t="shared" si="22"/>
        <v>0</v>
      </c>
      <c r="J44" s="197">
        <f t="shared" si="22"/>
        <v>0</v>
      </c>
      <c r="K44" s="197">
        <f t="shared" si="22"/>
        <v>0</v>
      </c>
      <c r="L44" s="197">
        <f t="shared" si="22"/>
        <v>0</v>
      </c>
      <c r="M44" s="197">
        <f t="shared" si="22"/>
        <v>0</v>
      </c>
      <c r="N44" s="197">
        <f t="shared" si="22"/>
        <v>0</v>
      </c>
      <c r="O44" s="198">
        <f t="shared" si="3"/>
        <v>0</v>
      </c>
      <c r="Q44" s="280"/>
      <c r="R44" s="172" t="s">
        <v>56</v>
      </c>
      <c r="S44" s="199">
        <f>IF(ISNUMBER(S$26),C44*S$26,0)</f>
        <v>0</v>
      </c>
      <c r="T44" s="199">
        <f t="shared" ref="T44:AD44" si="23">IF(ISNUMBER(T$26),D44*T$26,0)</f>
        <v>0</v>
      </c>
      <c r="U44" s="199">
        <f t="shared" si="23"/>
        <v>0</v>
      </c>
      <c r="V44" s="199">
        <f t="shared" si="23"/>
        <v>0</v>
      </c>
      <c r="W44" s="199">
        <f t="shared" si="23"/>
        <v>0</v>
      </c>
      <c r="X44" s="199">
        <f t="shared" si="23"/>
        <v>0</v>
      </c>
      <c r="Y44" s="199">
        <f t="shared" si="23"/>
        <v>0</v>
      </c>
      <c r="Z44" s="199">
        <f t="shared" si="23"/>
        <v>0</v>
      </c>
      <c r="AA44" s="199">
        <f t="shared" si="23"/>
        <v>0</v>
      </c>
      <c r="AB44" s="199">
        <f t="shared" si="23"/>
        <v>0</v>
      </c>
      <c r="AC44" s="199">
        <f t="shared" si="23"/>
        <v>0</v>
      </c>
      <c r="AD44" s="199">
        <f t="shared" si="23"/>
        <v>0</v>
      </c>
      <c r="AE44" s="198">
        <f t="shared" si="5"/>
        <v>0</v>
      </c>
      <c r="AF44" s="62"/>
    </row>
    <row r="45" spans="1:32" x14ac:dyDescent="0.2">
      <c r="A45" s="280"/>
      <c r="B45" s="172" t="s">
        <v>147</v>
      </c>
      <c r="C45" s="197">
        <f>$N$8*C$27</f>
        <v>0</v>
      </c>
      <c r="D45" s="197">
        <f t="shared" ref="D45:N45" si="24">$N$8*D$27</f>
        <v>0</v>
      </c>
      <c r="E45" s="197">
        <f t="shared" si="24"/>
        <v>0</v>
      </c>
      <c r="F45" s="197">
        <f t="shared" si="24"/>
        <v>0</v>
      </c>
      <c r="G45" s="197">
        <f t="shared" si="24"/>
        <v>0</v>
      </c>
      <c r="H45" s="197">
        <f t="shared" si="24"/>
        <v>0</v>
      </c>
      <c r="I45" s="197">
        <f t="shared" si="24"/>
        <v>0</v>
      </c>
      <c r="J45" s="197">
        <f t="shared" si="24"/>
        <v>0</v>
      </c>
      <c r="K45" s="197">
        <f t="shared" si="24"/>
        <v>0</v>
      </c>
      <c r="L45" s="197">
        <f t="shared" si="24"/>
        <v>0</v>
      </c>
      <c r="M45" s="197">
        <f t="shared" si="24"/>
        <v>0</v>
      </c>
      <c r="N45" s="197">
        <f t="shared" si="24"/>
        <v>0</v>
      </c>
      <c r="O45" s="198">
        <f t="shared" si="3"/>
        <v>0</v>
      </c>
      <c r="Q45" s="280"/>
      <c r="R45" s="172" t="s">
        <v>147</v>
      </c>
      <c r="S45" s="199">
        <f>IF(ISNUMBER(S$27),C45*S$27,0)</f>
        <v>0</v>
      </c>
      <c r="T45" s="199">
        <f t="shared" ref="T45:AD45" si="25">IF(ISNUMBER(T$27),D45*T$27,0)</f>
        <v>0</v>
      </c>
      <c r="U45" s="199">
        <f t="shared" si="25"/>
        <v>0</v>
      </c>
      <c r="V45" s="199">
        <f t="shared" si="25"/>
        <v>0</v>
      </c>
      <c r="W45" s="199">
        <f t="shared" si="25"/>
        <v>0</v>
      </c>
      <c r="X45" s="199">
        <f t="shared" si="25"/>
        <v>0</v>
      </c>
      <c r="Y45" s="199">
        <f t="shared" si="25"/>
        <v>0</v>
      </c>
      <c r="Z45" s="199">
        <f t="shared" si="25"/>
        <v>0</v>
      </c>
      <c r="AA45" s="199">
        <f t="shared" si="25"/>
        <v>0</v>
      </c>
      <c r="AB45" s="199">
        <f t="shared" si="25"/>
        <v>0</v>
      </c>
      <c r="AC45" s="199">
        <f t="shared" si="25"/>
        <v>0</v>
      </c>
      <c r="AD45" s="199">
        <f t="shared" si="25"/>
        <v>0</v>
      </c>
      <c r="AE45" s="198">
        <f t="shared" si="5"/>
        <v>0</v>
      </c>
      <c r="AF45" s="62"/>
    </row>
    <row r="46" spans="1:32" x14ac:dyDescent="0.2">
      <c r="A46" s="280"/>
      <c r="B46" s="54" t="s">
        <v>57</v>
      </c>
      <c r="C46" s="197">
        <f>+SUM(C34:C45)</f>
        <v>0</v>
      </c>
      <c r="D46" s="197">
        <f t="shared" ref="D46:N46" si="26">+SUM(D34:D45)</f>
        <v>0</v>
      </c>
      <c r="E46" s="197">
        <f t="shared" si="26"/>
        <v>0</v>
      </c>
      <c r="F46" s="197">
        <f t="shared" si="26"/>
        <v>0</v>
      </c>
      <c r="G46" s="197">
        <f t="shared" si="26"/>
        <v>0</v>
      </c>
      <c r="H46" s="197">
        <f t="shared" si="26"/>
        <v>0</v>
      </c>
      <c r="I46" s="197">
        <f t="shared" si="26"/>
        <v>0</v>
      </c>
      <c r="J46" s="197">
        <f t="shared" si="26"/>
        <v>0</v>
      </c>
      <c r="K46" s="197">
        <f t="shared" si="26"/>
        <v>0</v>
      </c>
      <c r="L46" s="197">
        <f t="shared" si="26"/>
        <v>0</v>
      </c>
      <c r="M46" s="197">
        <f t="shared" si="26"/>
        <v>0</v>
      </c>
      <c r="N46" s="197">
        <f t="shared" si="26"/>
        <v>0</v>
      </c>
      <c r="O46" s="198"/>
      <c r="Q46" s="280"/>
      <c r="R46" s="54" t="s">
        <v>57</v>
      </c>
      <c r="S46" s="197"/>
      <c r="T46" s="197"/>
      <c r="U46" s="197"/>
      <c r="V46" s="197"/>
      <c r="W46" s="197"/>
      <c r="X46" s="197"/>
      <c r="Y46" s="197"/>
      <c r="Z46" s="197"/>
      <c r="AA46" s="197"/>
      <c r="AB46" s="197"/>
      <c r="AC46" s="197"/>
      <c r="AD46" s="197"/>
      <c r="AE46" s="198">
        <f>SUM(AE34:AE45)</f>
        <v>0</v>
      </c>
      <c r="AF46" s="200">
        <f>AE46*44/12</f>
        <v>0</v>
      </c>
    </row>
    <row r="48" spans="1:32" ht="14.15" customHeight="1" x14ac:dyDescent="0.2">
      <c r="A48" s="281" t="str">
        <f xml:space="preserve"> "Year " &amp; TEXT($B$8+2,0)</f>
        <v>Year 2020</v>
      </c>
      <c r="B48" s="282"/>
      <c r="C48" s="261" t="str">
        <f>"Land use category in year " &amp; TEXT($B$8+2,0)</f>
        <v>Land use category in year 2020</v>
      </c>
      <c r="D48" s="261"/>
      <c r="E48" s="261"/>
      <c r="F48" s="261"/>
      <c r="G48" s="261"/>
      <c r="H48" s="261"/>
      <c r="I48" s="261"/>
      <c r="J48" s="261"/>
      <c r="K48" s="261"/>
      <c r="L48" s="261"/>
      <c r="M48" s="261"/>
      <c r="N48" s="261"/>
      <c r="O48" s="261"/>
      <c r="Q48" s="281" t="str">
        <f xml:space="preserve"> "Year " &amp; TEXT($B$8+2,0)</f>
        <v>Year 2020</v>
      </c>
      <c r="R48" s="282"/>
      <c r="S48" s="261" t="str">
        <f>"Land use category in year " &amp; TEXT($B$8+2,0)</f>
        <v>Land use category in year 2020</v>
      </c>
      <c r="T48" s="261"/>
      <c r="U48" s="261"/>
      <c r="V48" s="261"/>
      <c r="W48" s="261"/>
      <c r="X48" s="261"/>
      <c r="Y48" s="261"/>
      <c r="Z48" s="261"/>
      <c r="AA48" s="261"/>
      <c r="AB48" s="261"/>
      <c r="AC48" s="261"/>
      <c r="AD48" s="261"/>
      <c r="AE48" s="261"/>
      <c r="AF48" s="62"/>
    </row>
    <row r="49" spans="1:32" ht="42" x14ac:dyDescent="0.2">
      <c r="A49" s="283"/>
      <c r="B49" s="284"/>
      <c r="C49" s="54" t="s">
        <v>46</v>
      </c>
      <c r="D49" s="54" t="s">
        <v>47</v>
      </c>
      <c r="E49" s="55" t="s">
        <v>48</v>
      </c>
      <c r="F49" s="54" t="s">
        <v>49</v>
      </c>
      <c r="G49" s="54" t="s">
        <v>50</v>
      </c>
      <c r="H49" s="54" t="s">
        <v>51</v>
      </c>
      <c r="I49" s="54" t="s">
        <v>52</v>
      </c>
      <c r="J49" s="54" t="s">
        <v>53</v>
      </c>
      <c r="K49" s="54" t="s">
        <v>54</v>
      </c>
      <c r="L49" s="54" t="s">
        <v>55</v>
      </c>
      <c r="M49" s="54" t="s">
        <v>56</v>
      </c>
      <c r="N49" s="54" t="s">
        <v>39</v>
      </c>
      <c r="O49" s="172" t="s">
        <v>57</v>
      </c>
      <c r="Q49" s="283"/>
      <c r="R49" s="284"/>
      <c r="S49" s="54" t="s">
        <v>46</v>
      </c>
      <c r="T49" s="54" t="s">
        <v>47</v>
      </c>
      <c r="U49" s="55" t="s">
        <v>48</v>
      </c>
      <c r="V49" s="54" t="s">
        <v>49</v>
      </c>
      <c r="W49" s="54" t="s">
        <v>50</v>
      </c>
      <c r="X49" s="54" t="s">
        <v>51</v>
      </c>
      <c r="Y49" s="54" t="s">
        <v>52</v>
      </c>
      <c r="Z49" s="54" t="s">
        <v>53</v>
      </c>
      <c r="AA49" s="54" t="s">
        <v>54</v>
      </c>
      <c r="AB49" s="54" t="s">
        <v>55</v>
      </c>
      <c r="AC49" s="54" t="s">
        <v>56</v>
      </c>
      <c r="AD49" s="54" t="s">
        <v>39</v>
      </c>
      <c r="AE49" s="172" t="s">
        <v>57</v>
      </c>
      <c r="AF49" s="62"/>
    </row>
    <row r="50" spans="1:32" ht="14.15" customHeight="1" x14ac:dyDescent="0.2">
      <c r="A50" s="280" t="str">
        <f>"Land use category in year " &amp; TEXT($B$8+1,0)</f>
        <v>Land use category in year 2019</v>
      </c>
      <c r="B50" s="54" t="s">
        <v>46</v>
      </c>
      <c r="C50" s="197">
        <f>$C46*C$16</f>
        <v>0</v>
      </c>
      <c r="D50" s="197">
        <f t="shared" ref="D50:N50" si="27">$C46*D$16</f>
        <v>0</v>
      </c>
      <c r="E50" s="197">
        <f t="shared" si="27"/>
        <v>0</v>
      </c>
      <c r="F50" s="197">
        <f t="shared" si="27"/>
        <v>0</v>
      </c>
      <c r="G50" s="197">
        <f t="shared" si="27"/>
        <v>0</v>
      </c>
      <c r="H50" s="197">
        <f t="shared" si="27"/>
        <v>0</v>
      </c>
      <c r="I50" s="197">
        <f t="shared" si="27"/>
        <v>0</v>
      </c>
      <c r="J50" s="197">
        <f t="shared" si="27"/>
        <v>0</v>
      </c>
      <c r="K50" s="197">
        <f t="shared" si="27"/>
        <v>0</v>
      </c>
      <c r="L50" s="197">
        <f t="shared" si="27"/>
        <v>0</v>
      </c>
      <c r="M50" s="197">
        <f t="shared" si="27"/>
        <v>0</v>
      </c>
      <c r="N50" s="197">
        <f t="shared" si="27"/>
        <v>0</v>
      </c>
      <c r="O50" s="198">
        <f>SUM(C50:N50)</f>
        <v>0</v>
      </c>
      <c r="Q50" s="280" t="str">
        <f>"Land use category in year " &amp; TEXT($B$8+1,0)</f>
        <v>Land use category in year 2019</v>
      </c>
      <c r="R50" s="54" t="s">
        <v>46</v>
      </c>
      <c r="S50" s="199">
        <f>IF(ISNUMBER(S$16),C50*S$16,0)</f>
        <v>0</v>
      </c>
      <c r="T50" s="199">
        <f t="shared" ref="T50:AD50" si="28">IF(ISNUMBER(T$16),D50*T$16,0)</f>
        <v>0</v>
      </c>
      <c r="U50" s="199">
        <f t="shared" si="28"/>
        <v>0</v>
      </c>
      <c r="V50" s="199">
        <f t="shared" si="28"/>
        <v>0</v>
      </c>
      <c r="W50" s="199">
        <f t="shared" si="28"/>
        <v>0</v>
      </c>
      <c r="X50" s="199">
        <f t="shared" si="28"/>
        <v>0</v>
      </c>
      <c r="Y50" s="199">
        <f t="shared" si="28"/>
        <v>0</v>
      </c>
      <c r="Z50" s="199">
        <f t="shared" si="28"/>
        <v>0</v>
      </c>
      <c r="AA50" s="199">
        <f t="shared" si="28"/>
        <v>0</v>
      </c>
      <c r="AB50" s="199">
        <f t="shared" si="28"/>
        <v>0</v>
      </c>
      <c r="AC50" s="199">
        <f t="shared" si="28"/>
        <v>0</v>
      </c>
      <c r="AD50" s="199">
        <f t="shared" si="28"/>
        <v>0</v>
      </c>
      <c r="AE50" s="198">
        <f>SUMIF(S50:AD50,"&gt;0",S50:AD50)</f>
        <v>0</v>
      </c>
      <c r="AF50" s="62"/>
    </row>
    <row r="51" spans="1:32" ht="28" x14ac:dyDescent="0.2">
      <c r="A51" s="280"/>
      <c r="B51" s="54" t="s">
        <v>47</v>
      </c>
      <c r="C51" s="197">
        <f>$D46*C$17</f>
        <v>0</v>
      </c>
      <c r="D51" s="197">
        <f t="shared" ref="D51:N51" si="29">$D46*D$17</f>
        <v>0</v>
      </c>
      <c r="E51" s="197">
        <f t="shared" si="29"/>
        <v>0</v>
      </c>
      <c r="F51" s="197">
        <f t="shared" si="29"/>
        <v>0</v>
      </c>
      <c r="G51" s="197">
        <f t="shared" si="29"/>
        <v>0</v>
      </c>
      <c r="H51" s="197">
        <f t="shared" si="29"/>
        <v>0</v>
      </c>
      <c r="I51" s="197">
        <f t="shared" si="29"/>
        <v>0</v>
      </c>
      <c r="J51" s="197">
        <f t="shared" si="29"/>
        <v>0</v>
      </c>
      <c r="K51" s="197">
        <f t="shared" si="29"/>
        <v>0</v>
      </c>
      <c r="L51" s="197">
        <f t="shared" si="29"/>
        <v>0</v>
      </c>
      <c r="M51" s="197">
        <f t="shared" si="29"/>
        <v>0</v>
      </c>
      <c r="N51" s="197">
        <f t="shared" si="29"/>
        <v>0</v>
      </c>
      <c r="O51" s="198">
        <f t="shared" ref="O51:O61" si="30">SUM(C51:N51)</f>
        <v>0</v>
      </c>
      <c r="Q51" s="280"/>
      <c r="R51" s="54" t="s">
        <v>47</v>
      </c>
      <c r="S51" s="199">
        <f>IF(ISNUMBER(S$17),C51*S$17,0)</f>
        <v>0</v>
      </c>
      <c r="T51" s="199">
        <f t="shared" ref="T51:AD51" si="31">IF(ISNUMBER(T$17),D51*T$17,0)</f>
        <v>0</v>
      </c>
      <c r="U51" s="199">
        <f t="shared" si="31"/>
        <v>0</v>
      </c>
      <c r="V51" s="199">
        <f t="shared" si="31"/>
        <v>0</v>
      </c>
      <c r="W51" s="199">
        <f t="shared" si="31"/>
        <v>0</v>
      </c>
      <c r="X51" s="199">
        <f t="shared" si="31"/>
        <v>0</v>
      </c>
      <c r="Y51" s="199">
        <f t="shared" si="31"/>
        <v>0</v>
      </c>
      <c r="Z51" s="199">
        <f t="shared" si="31"/>
        <v>0</v>
      </c>
      <c r="AA51" s="199">
        <f t="shared" si="31"/>
        <v>0</v>
      </c>
      <c r="AB51" s="199">
        <f t="shared" si="31"/>
        <v>0</v>
      </c>
      <c r="AC51" s="199">
        <f t="shared" si="31"/>
        <v>0</v>
      </c>
      <c r="AD51" s="199">
        <f t="shared" si="31"/>
        <v>0</v>
      </c>
      <c r="AE51" s="198">
        <f t="shared" ref="AE51:AE61" si="32">SUMIF(S51:AD51,"&gt;0",S51:AD51)</f>
        <v>0</v>
      </c>
      <c r="AF51" s="62"/>
    </row>
    <row r="52" spans="1:32" x14ac:dyDescent="0.2">
      <c r="A52" s="280"/>
      <c r="B52" s="55" t="s">
        <v>48</v>
      </c>
      <c r="C52" s="197">
        <f>$E46*C$18</f>
        <v>0</v>
      </c>
      <c r="D52" s="197">
        <f t="shared" ref="D52:N52" si="33">$E46*D$18</f>
        <v>0</v>
      </c>
      <c r="E52" s="197">
        <f t="shared" si="33"/>
        <v>0</v>
      </c>
      <c r="F52" s="197">
        <f t="shared" si="33"/>
        <v>0</v>
      </c>
      <c r="G52" s="197">
        <f t="shared" si="33"/>
        <v>0</v>
      </c>
      <c r="H52" s="197">
        <f t="shared" si="33"/>
        <v>0</v>
      </c>
      <c r="I52" s="197">
        <f t="shared" si="33"/>
        <v>0</v>
      </c>
      <c r="J52" s="197">
        <f t="shared" si="33"/>
        <v>0</v>
      </c>
      <c r="K52" s="197">
        <f t="shared" si="33"/>
        <v>0</v>
      </c>
      <c r="L52" s="197">
        <f t="shared" si="33"/>
        <v>0</v>
      </c>
      <c r="M52" s="197">
        <f t="shared" si="33"/>
        <v>0</v>
      </c>
      <c r="N52" s="197">
        <f t="shared" si="33"/>
        <v>0</v>
      </c>
      <c r="O52" s="198">
        <f t="shared" si="30"/>
        <v>0</v>
      </c>
      <c r="Q52" s="280"/>
      <c r="R52" s="55" t="s">
        <v>48</v>
      </c>
      <c r="S52" s="199">
        <f>IF(ISNUMBER(S$18),C52*S$18,0)</f>
        <v>0</v>
      </c>
      <c r="T52" s="199">
        <f t="shared" ref="T52:AD52" si="34">IF(ISNUMBER(T$18),D52*T$18,0)</f>
        <v>0</v>
      </c>
      <c r="U52" s="199">
        <f t="shared" si="34"/>
        <v>0</v>
      </c>
      <c r="V52" s="199">
        <f t="shared" si="34"/>
        <v>0</v>
      </c>
      <c r="W52" s="199">
        <f t="shared" si="34"/>
        <v>0</v>
      </c>
      <c r="X52" s="199">
        <f t="shared" si="34"/>
        <v>0</v>
      </c>
      <c r="Y52" s="199">
        <f t="shared" si="34"/>
        <v>0</v>
      </c>
      <c r="Z52" s="199">
        <f t="shared" si="34"/>
        <v>0</v>
      </c>
      <c r="AA52" s="199">
        <f t="shared" si="34"/>
        <v>0</v>
      </c>
      <c r="AB52" s="199">
        <f t="shared" si="34"/>
        <v>0</v>
      </c>
      <c r="AC52" s="199">
        <f t="shared" si="34"/>
        <v>0</v>
      </c>
      <c r="AD52" s="199">
        <f t="shared" si="34"/>
        <v>0</v>
      </c>
      <c r="AE52" s="198">
        <f t="shared" si="32"/>
        <v>0</v>
      </c>
      <c r="AF52" s="62"/>
    </row>
    <row r="53" spans="1:32" x14ac:dyDescent="0.2">
      <c r="A53" s="280"/>
      <c r="B53" s="54" t="s">
        <v>49</v>
      </c>
      <c r="C53" s="197">
        <f>$F46*C$19</f>
        <v>0</v>
      </c>
      <c r="D53" s="197">
        <f t="shared" ref="D53:N53" si="35">$F46*D$19</f>
        <v>0</v>
      </c>
      <c r="E53" s="197">
        <f t="shared" si="35"/>
        <v>0</v>
      </c>
      <c r="F53" s="197">
        <f t="shared" si="35"/>
        <v>0</v>
      </c>
      <c r="G53" s="197">
        <f t="shared" si="35"/>
        <v>0</v>
      </c>
      <c r="H53" s="197">
        <f t="shared" si="35"/>
        <v>0</v>
      </c>
      <c r="I53" s="197">
        <f t="shared" si="35"/>
        <v>0</v>
      </c>
      <c r="J53" s="197">
        <f t="shared" si="35"/>
        <v>0</v>
      </c>
      <c r="K53" s="197">
        <f t="shared" si="35"/>
        <v>0</v>
      </c>
      <c r="L53" s="197">
        <f t="shared" si="35"/>
        <v>0</v>
      </c>
      <c r="M53" s="197">
        <f t="shared" si="35"/>
        <v>0</v>
      </c>
      <c r="N53" s="197">
        <f t="shared" si="35"/>
        <v>0</v>
      </c>
      <c r="O53" s="198">
        <f t="shared" si="30"/>
        <v>0</v>
      </c>
      <c r="Q53" s="280"/>
      <c r="R53" s="54" t="s">
        <v>49</v>
      </c>
      <c r="S53" s="199">
        <f>IF(ISNUMBER(S$19),C53*S$19,0)</f>
        <v>0</v>
      </c>
      <c r="T53" s="199">
        <f t="shared" ref="T53:AD53" si="36">IF(ISNUMBER(T$19),D53*T$19,0)</f>
        <v>0</v>
      </c>
      <c r="U53" s="199">
        <f t="shared" si="36"/>
        <v>0</v>
      </c>
      <c r="V53" s="199">
        <f t="shared" si="36"/>
        <v>0</v>
      </c>
      <c r="W53" s="199">
        <f t="shared" si="36"/>
        <v>0</v>
      </c>
      <c r="X53" s="199">
        <f t="shared" si="36"/>
        <v>0</v>
      </c>
      <c r="Y53" s="199">
        <f t="shared" si="36"/>
        <v>0</v>
      </c>
      <c r="Z53" s="199">
        <f t="shared" si="36"/>
        <v>0</v>
      </c>
      <c r="AA53" s="199">
        <f t="shared" si="36"/>
        <v>0</v>
      </c>
      <c r="AB53" s="199">
        <f t="shared" si="36"/>
        <v>0</v>
      </c>
      <c r="AC53" s="199">
        <f t="shared" si="36"/>
        <v>0</v>
      </c>
      <c r="AD53" s="199">
        <f t="shared" si="36"/>
        <v>0</v>
      </c>
      <c r="AE53" s="198">
        <f t="shared" si="32"/>
        <v>0</v>
      </c>
      <c r="AF53" s="62"/>
    </row>
    <row r="54" spans="1:32" x14ac:dyDescent="0.2">
      <c r="A54" s="280"/>
      <c r="B54" s="172" t="s">
        <v>50</v>
      </c>
      <c r="C54" s="197">
        <f>$G46*C$20</f>
        <v>0</v>
      </c>
      <c r="D54" s="197">
        <f t="shared" ref="D54:N54" si="37">$G46*D$20</f>
        <v>0</v>
      </c>
      <c r="E54" s="197">
        <f t="shared" si="37"/>
        <v>0</v>
      </c>
      <c r="F54" s="197">
        <f t="shared" si="37"/>
        <v>0</v>
      </c>
      <c r="G54" s="197">
        <f t="shared" si="37"/>
        <v>0</v>
      </c>
      <c r="H54" s="197">
        <f t="shared" si="37"/>
        <v>0</v>
      </c>
      <c r="I54" s="197">
        <f t="shared" si="37"/>
        <v>0</v>
      </c>
      <c r="J54" s="197">
        <f t="shared" si="37"/>
        <v>0</v>
      </c>
      <c r="K54" s="197">
        <f t="shared" si="37"/>
        <v>0</v>
      </c>
      <c r="L54" s="197">
        <f t="shared" si="37"/>
        <v>0</v>
      </c>
      <c r="M54" s="197">
        <f t="shared" si="37"/>
        <v>0</v>
      </c>
      <c r="N54" s="197">
        <f t="shared" si="37"/>
        <v>0</v>
      </c>
      <c r="O54" s="198">
        <f t="shared" si="30"/>
        <v>0</v>
      </c>
      <c r="Q54" s="280"/>
      <c r="R54" s="172" t="s">
        <v>50</v>
      </c>
      <c r="S54" s="199">
        <f>IF(ISNUMBER(S$20),C54*S$20,0)</f>
        <v>0</v>
      </c>
      <c r="T54" s="199">
        <f t="shared" ref="T54:AD54" si="38">IF(ISNUMBER(T$20),D54*T$20,0)</f>
        <v>0</v>
      </c>
      <c r="U54" s="199">
        <f t="shared" si="38"/>
        <v>0</v>
      </c>
      <c r="V54" s="199">
        <f t="shared" si="38"/>
        <v>0</v>
      </c>
      <c r="W54" s="199">
        <f t="shared" si="38"/>
        <v>0</v>
      </c>
      <c r="X54" s="199">
        <f t="shared" si="38"/>
        <v>0</v>
      </c>
      <c r="Y54" s="199">
        <f t="shared" si="38"/>
        <v>0</v>
      </c>
      <c r="Z54" s="199">
        <f t="shared" si="38"/>
        <v>0</v>
      </c>
      <c r="AA54" s="199">
        <f t="shared" si="38"/>
        <v>0</v>
      </c>
      <c r="AB54" s="199">
        <f t="shared" si="38"/>
        <v>0</v>
      </c>
      <c r="AC54" s="199">
        <f t="shared" si="38"/>
        <v>0</v>
      </c>
      <c r="AD54" s="199">
        <f t="shared" si="38"/>
        <v>0</v>
      </c>
      <c r="AE54" s="198">
        <f t="shared" si="32"/>
        <v>0</v>
      </c>
      <c r="AF54" s="62"/>
    </row>
    <row r="55" spans="1:32" x14ac:dyDescent="0.2">
      <c r="A55" s="280"/>
      <c r="B55" s="172" t="s">
        <v>51</v>
      </c>
      <c r="C55" s="197">
        <f>$H46*C$21</f>
        <v>0</v>
      </c>
      <c r="D55" s="197">
        <f t="shared" ref="D55:N55" si="39">$H46*D$21</f>
        <v>0</v>
      </c>
      <c r="E55" s="197">
        <f t="shared" si="39"/>
        <v>0</v>
      </c>
      <c r="F55" s="197">
        <f t="shared" si="39"/>
        <v>0</v>
      </c>
      <c r="G55" s="197">
        <f t="shared" si="39"/>
        <v>0</v>
      </c>
      <c r="H55" s="197">
        <f t="shared" si="39"/>
        <v>0</v>
      </c>
      <c r="I55" s="197">
        <f t="shared" si="39"/>
        <v>0</v>
      </c>
      <c r="J55" s="197">
        <f t="shared" si="39"/>
        <v>0</v>
      </c>
      <c r="K55" s="197">
        <f t="shared" si="39"/>
        <v>0</v>
      </c>
      <c r="L55" s="197">
        <f t="shared" si="39"/>
        <v>0</v>
      </c>
      <c r="M55" s="197">
        <f t="shared" si="39"/>
        <v>0</v>
      </c>
      <c r="N55" s="197">
        <f t="shared" si="39"/>
        <v>0</v>
      </c>
      <c r="O55" s="198">
        <f t="shared" si="30"/>
        <v>0</v>
      </c>
      <c r="Q55" s="280"/>
      <c r="R55" s="172" t="s">
        <v>51</v>
      </c>
      <c r="S55" s="199">
        <f>IF(ISNUMBER(S$21),C55*S$21,0)</f>
        <v>0</v>
      </c>
      <c r="T55" s="199">
        <f t="shared" ref="T55:AD55" si="40">IF(ISNUMBER(T$21),D55*T$21,0)</f>
        <v>0</v>
      </c>
      <c r="U55" s="199">
        <f t="shared" si="40"/>
        <v>0</v>
      </c>
      <c r="V55" s="199">
        <f t="shared" si="40"/>
        <v>0</v>
      </c>
      <c r="W55" s="199">
        <f t="shared" si="40"/>
        <v>0</v>
      </c>
      <c r="X55" s="199">
        <f t="shared" si="40"/>
        <v>0</v>
      </c>
      <c r="Y55" s="199">
        <f t="shared" si="40"/>
        <v>0</v>
      </c>
      <c r="Z55" s="199">
        <f t="shared" si="40"/>
        <v>0</v>
      </c>
      <c r="AA55" s="199">
        <f t="shared" si="40"/>
        <v>0</v>
      </c>
      <c r="AB55" s="199">
        <f t="shared" si="40"/>
        <v>0</v>
      </c>
      <c r="AC55" s="199">
        <f t="shared" si="40"/>
        <v>0</v>
      </c>
      <c r="AD55" s="199">
        <f t="shared" si="40"/>
        <v>0</v>
      </c>
      <c r="AE55" s="198">
        <f t="shared" si="32"/>
        <v>0</v>
      </c>
      <c r="AF55" s="62"/>
    </row>
    <row r="56" spans="1:32" x14ac:dyDescent="0.2">
      <c r="A56" s="280"/>
      <c r="B56" s="172" t="s">
        <v>52</v>
      </c>
      <c r="C56" s="197">
        <f>$I46*C$22</f>
        <v>0</v>
      </c>
      <c r="D56" s="197">
        <f t="shared" ref="D56:N56" si="41">$I46*D$22</f>
        <v>0</v>
      </c>
      <c r="E56" s="197">
        <f t="shared" si="41"/>
        <v>0</v>
      </c>
      <c r="F56" s="197">
        <f t="shared" si="41"/>
        <v>0</v>
      </c>
      <c r="G56" s="197">
        <f t="shared" si="41"/>
        <v>0</v>
      </c>
      <c r="H56" s="197">
        <f t="shared" si="41"/>
        <v>0</v>
      </c>
      <c r="I56" s="197">
        <f t="shared" si="41"/>
        <v>0</v>
      </c>
      <c r="J56" s="197">
        <f t="shared" si="41"/>
        <v>0</v>
      </c>
      <c r="K56" s="197">
        <f t="shared" si="41"/>
        <v>0</v>
      </c>
      <c r="L56" s="197">
        <f t="shared" si="41"/>
        <v>0</v>
      </c>
      <c r="M56" s="197">
        <f t="shared" si="41"/>
        <v>0</v>
      </c>
      <c r="N56" s="197">
        <f t="shared" si="41"/>
        <v>0</v>
      </c>
      <c r="O56" s="198">
        <f t="shared" si="30"/>
        <v>0</v>
      </c>
      <c r="Q56" s="280"/>
      <c r="R56" s="172" t="s">
        <v>52</v>
      </c>
      <c r="S56" s="199">
        <f>IF(ISNUMBER(S$22),C56*S$22,0)</f>
        <v>0</v>
      </c>
      <c r="T56" s="199">
        <f t="shared" ref="T56:AD56" si="42">IF(ISNUMBER(T$22),D56*T$22,0)</f>
        <v>0</v>
      </c>
      <c r="U56" s="199">
        <f t="shared" si="42"/>
        <v>0</v>
      </c>
      <c r="V56" s="199">
        <f t="shared" si="42"/>
        <v>0</v>
      </c>
      <c r="W56" s="199">
        <f t="shared" si="42"/>
        <v>0</v>
      </c>
      <c r="X56" s="199">
        <f t="shared" si="42"/>
        <v>0</v>
      </c>
      <c r="Y56" s="199">
        <f t="shared" si="42"/>
        <v>0</v>
      </c>
      <c r="Z56" s="199">
        <f t="shared" si="42"/>
        <v>0</v>
      </c>
      <c r="AA56" s="199">
        <f t="shared" si="42"/>
        <v>0</v>
      </c>
      <c r="AB56" s="199">
        <f t="shared" si="42"/>
        <v>0</v>
      </c>
      <c r="AC56" s="199">
        <f t="shared" si="42"/>
        <v>0</v>
      </c>
      <c r="AD56" s="199">
        <f t="shared" si="42"/>
        <v>0</v>
      </c>
      <c r="AE56" s="198">
        <f t="shared" si="32"/>
        <v>0</v>
      </c>
      <c r="AF56" s="62"/>
    </row>
    <row r="57" spans="1:32" x14ac:dyDescent="0.2">
      <c r="A57" s="280"/>
      <c r="B57" s="172" t="s">
        <v>53</v>
      </c>
      <c r="C57" s="197">
        <f>$J46*C$23</f>
        <v>0</v>
      </c>
      <c r="D57" s="197">
        <f t="shared" ref="D57:N57" si="43">$J46*D$23</f>
        <v>0</v>
      </c>
      <c r="E57" s="197">
        <f t="shared" si="43"/>
        <v>0</v>
      </c>
      <c r="F57" s="197">
        <f t="shared" si="43"/>
        <v>0</v>
      </c>
      <c r="G57" s="197">
        <f t="shared" si="43"/>
        <v>0</v>
      </c>
      <c r="H57" s="197">
        <f t="shared" si="43"/>
        <v>0</v>
      </c>
      <c r="I57" s="197">
        <f t="shared" si="43"/>
        <v>0</v>
      </c>
      <c r="J57" s="197">
        <f t="shared" si="43"/>
        <v>0</v>
      </c>
      <c r="K57" s="197">
        <f t="shared" si="43"/>
        <v>0</v>
      </c>
      <c r="L57" s="197">
        <f t="shared" si="43"/>
        <v>0</v>
      </c>
      <c r="M57" s="197">
        <f t="shared" si="43"/>
        <v>0</v>
      </c>
      <c r="N57" s="197">
        <f t="shared" si="43"/>
        <v>0</v>
      </c>
      <c r="O57" s="198">
        <f t="shared" si="30"/>
        <v>0</v>
      </c>
      <c r="Q57" s="280"/>
      <c r="R57" s="172" t="s">
        <v>53</v>
      </c>
      <c r="S57" s="199">
        <f>IF(ISNUMBER(S$23),C57*S$23,0)</f>
        <v>0</v>
      </c>
      <c r="T57" s="199">
        <f t="shared" ref="T57:AD57" si="44">IF(ISNUMBER(T$23),D57*T$23,0)</f>
        <v>0</v>
      </c>
      <c r="U57" s="199">
        <f t="shared" si="44"/>
        <v>0</v>
      </c>
      <c r="V57" s="199">
        <f t="shared" si="44"/>
        <v>0</v>
      </c>
      <c r="W57" s="199">
        <f t="shared" si="44"/>
        <v>0</v>
      </c>
      <c r="X57" s="199">
        <f t="shared" si="44"/>
        <v>0</v>
      </c>
      <c r="Y57" s="199">
        <f t="shared" si="44"/>
        <v>0</v>
      </c>
      <c r="Z57" s="199">
        <f t="shared" si="44"/>
        <v>0</v>
      </c>
      <c r="AA57" s="199">
        <f t="shared" si="44"/>
        <v>0</v>
      </c>
      <c r="AB57" s="199">
        <f t="shared" si="44"/>
        <v>0</v>
      </c>
      <c r="AC57" s="199">
        <f t="shared" si="44"/>
        <v>0</v>
      </c>
      <c r="AD57" s="199">
        <f t="shared" si="44"/>
        <v>0</v>
      </c>
      <c r="AE57" s="198">
        <f t="shared" si="32"/>
        <v>0</v>
      </c>
      <c r="AF57" s="62"/>
    </row>
    <row r="58" spans="1:32" x14ac:dyDescent="0.2">
      <c r="A58" s="280"/>
      <c r="B58" s="172" t="s">
        <v>54</v>
      </c>
      <c r="C58" s="197">
        <f>$K46*C$24</f>
        <v>0</v>
      </c>
      <c r="D58" s="197">
        <f t="shared" ref="D58:N58" si="45">$K46*D$24</f>
        <v>0</v>
      </c>
      <c r="E58" s="197">
        <f t="shared" si="45"/>
        <v>0</v>
      </c>
      <c r="F58" s="197">
        <f t="shared" si="45"/>
        <v>0</v>
      </c>
      <c r="G58" s="197">
        <f t="shared" si="45"/>
        <v>0</v>
      </c>
      <c r="H58" s="197">
        <f t="shared" si="45"/>
        <v>0</v>
      </c>
      <c r="I58" s="197">
        <f t="shared" si="45"/>
        <v>0</v>
      </c>
      <c r="J58" s="197">
        <f t="shared" si="45"/>
        <v>0</v>
      </c>
      <c r="K58" s="197">
        <f t="shared" si="45"/>
        <v>0</v>
      </c>
      <c r="L58" s="197">
        <f t="shared" si="45"/>
        <v>0</v>
      </c>
      <c r="M58" s="197">
        <f t="shared" si="45"/>
        <v>0</v>
      </c>
      <c r="N58" s="197">
        <f t="shared" si="45"/>
        <v>0</v>
      </c>
      <c r="O58" s="198">
        <f t="shared" si="30"/>
        <v>0</v>
      </c>
      <c r="Q58" s="280"/>
      <c r="R58" s="172" t="s">
        <v>54</v>
      </c>
      <c r="S58" s="199">
        <f>IF(ISNUMBER(S$24),C58*S$24,0)</f>
        <v>0</v>
      </c>
      <c r="T58" s="199">
        <f t="shared" ref="T58:AD58" si="46">IF(ISNUMBER(T$24),D58*T$24,0)</f>
        <v>0</v>
      </c>
      <c r="U58" s="199">
        <f t="shared" si="46"/>
        <v>0</v>
      </c>
      <c r="V58" s="199">
        <f t="shared" si="46"/>
        <v>0</v>
      </c>
      <c r="W58" s="199">
        <f t="shared" si="46"/>
        <v>0</v>
      </c>
      <c r="X58" s="199">
        <f t="shared" si="46"/>
        <v>0</v>
      </c>
      <c r="Y58" s="199">
        <f t="shared" si="46"/>
        <v>0</v>
      </c>
      <c r="Z58" s="199">
        <f t="shared" si="46"/>
        <v>0</v>
      </c>
      <c r="AA58" s="199">
        <f t="shared" si="46"/>
        <v>0</v>
      </c>
      <c r="AB58" s="199">
        <f t="shared" si="46"/>
        <v>0</v>
      </c>
      <c r="AC58" s="199">
        <f t="shared" si="46"/>
        <v>0</v>
      </c>
      <c r="AD58" s="199">
        <f t="shared" si="46"/>
        <v>0</v>
      </c>
      <c r="AE58" s="198">
        <f t="shared" si="32"/>
        <v>0</v>
      </c>
      <c r="AF58" s="62"/>
    </row>
    <row r="59" spans="1:32" x14ac:dyDescent="0.2">
      <c r="A59" s="280"/>
      <c r="B59" s="172" t="s">
        <v>55</v>
      </c>
      <c r="C59" s="197">
        <f>$L46*C$25</f>
        <v>0</v>
      </c>
      <c r="D59" s="197">
        <f t="shared" ref="D59:N59" si="47">$L46*D$25</f>
        <v>0</v>
      </c>
      <c r="E59" s="197">
        <f t="shared" si="47"/>
        <v>0</v>
      </c>
      <c r="F59" s="197">
        <f t="shared" si="47"/>
        <v>0</v>
      </c>
      <c r="G59" s="197">
        <f t="shared" si="47"/>
        <v>0</v>
      </c>
      <c r="H59" s="197">
        <f t="shared" si="47"/>
        <v>0</v>
      </c>
      <c r="I59" s="197">
        <f t="shared" si="47"/>
        <v>0</v>
      </c>
      <c r="J59" s="197">
        <f t="shared" si="47"/>
        <v>0</v>
      </c>
      <c r="K59" s="197">
        <f t="shared" si="47"/>
        <v>0</v>
      </c>
      <c r="L59" s="197">
        <f t="shared" si="47"/>
        <v>0</v>
      </c>
      <c r="M59" s="197">
        <f t="shared" si="47"/>
        <v>0</v>
      </c>
      <c r="N59" s="197">
        <f t="shared" si="47"/>
        <v>0</v>
      </c>
      <c r="O59" s="198">
        <f t="shared" si="30"/>
        <v>0</v>
      </c>
      <c r="Q59" s="280"/>
      <c r="R59" s="172" t="s">
        <v>55</v>
      </c>
      <c r="S59" s="199">
        <f>IF(ISNUMBER(S$25),C59*S$25,0)</f>
        <v>0</v>
      </c>
      <c r="T59" s="199">
        <f t="shared" ref="T59:AD59" si="48">IF(ISNUMBER(T$25),D59*T$25,0)</f>
        <v>0</v>
      </c>
      <c r="U59" s="199">
        <f t="shared" si="48"/>
        <v>0</v>
      </c>
      <c r="V59" s="199">
        <f t="shared" si="48"/>
        <v>0</v>
      </c>
      <c r="W59" s="199">
        <f t="shared" si="48"/>
        <v>0</v>
      </c>
      <c r="X59" s="199">
        <f t="shared" si="48"/>
        <v>0</v>
      </c>
      <c r="Y59" s="199">
        <f t="shared" si="48"/>
        <v>0</v>
      </c>
      <c r="Z59" s="199">
        <f t="shared" si="48"/>
        <v>0</v>
      </c>
      <c r="AA59" s="199">
        <f t="shared" si="48"/>
        <v>0</v>
      </c>
      <c r="AB59" s="199">
        <f t="shared" si="48"/>
        <v>0</v>
      </c>
      <c r="AC59" s="199">
        <f t="shared" si="48"/>
        <v>0</v>
      </c>
      <c r="AD59" s="199">
        <f t="shared" si="48"/>
        <v>0</v>
      </c>
      <c r="AE59" s="198">
        <f t="shared" si="32"/>
        <v>0</v>
      </c>
      <c r="AF59" s="62"/>
    </row>
    <row r="60" spans="1:32" x14ac:dyDescent="0.2">
      <c r="A60" s="280"/>
      <c r="B60" s="172" t="s">
        <v>56</v>
      </c>
      <c r="C60" s="197">
        <f>$M46*C$26</f>
        <v>0</v>
      </c>
      <c r="D60" s="197">
        <f t="shared" ref="D60:N60" si="49">$M46*D$26</f>
        <v>0</v>
      </c>
      <c r="E60" s="197">
        <f t="shared" si="49"/>
        <v>0</v>
      </c>
      <c r="F60" s="197">
        <f t="shared" si="49"/>
        <v>0</v>
      </c>
      <c r="G60" s="197">
        <f t="shared" si="49"/>
        <v>0</v>
      </c>
      <c r="H60" s="197">
        <f t="shared" si="49"/>
        <v>0</v>
      </c>
      <c r="I60" s="197">
        <f t="shared" si="49"/>
        <v>0</v>
      </c>
      <c r="J60" s="197">
        <f t="shared" si="49"/>
        <v>0</v>
      </c>
      <c r="K60" s="197">
        <f t="shared" si="49"/>
        <v>0</v>
      </c>
      <c r="L60" s="197">
        <f t="shared" si="49"/>
        <v>0</v>
      </c>
      <c r="M60" s="197">
        <f t="shared" si="49"/>
        <v>0</v>
      </c>
      <c r="N60" s="197">
        <f t="shared" si="49"/>
        <v>0</v>
      </c>
      <c r="O60" s="198">
        <f t="shared" si="30"/>
        <v>0</v>
      </c>
      <c r="Q60" s="280"/>
      <c r="R60" s="172" t="s">
        <v>56</v>
      </c>
      <c r="S60" s="199">
        <f>IF(ISNUMBER(S$26),C60*S$26,0)</f>
        <v>0</v>
      </c>
      <c r="T60" s="199">
        <f t="shared" ref="T60:AD60" si="50">IF(ISNUMBER(T$26),D60*T$26,0)</f>
        <v>0</v>
      </c>
      <c r="U60" s="199">
        <f t="shared" si="50"/>
        <v>0</v>
      </c>
      <c r="V60" s="199">
        <f t="shared" si="50"/>
        <v>0</v>
      </c>
      <c r="W60" s="199">
        <f t="shared" si="50"/>
        <v>0</v>
      </c>
      <c r="X60" s="199">
        <f t="shared" si="50"/>
        <v>0</v>
      </c>
      <c r="Y60" s="199">
        <f t="shared" si="50"/>
        <v>0</v>
      </c>
      <c r="Z60" s="199">
        <f t="shared" si="50"/>
        <v>0</v>
      </c>
      <c r="AA60" s="199">
        <f t="shared" si="50"/>
        <v>0</v>
      </c>
      <c r="AB60" s="199">
        <f t="shared" si="50"/>
        <v>0</v>
      </c>
      <c r="AC60" s="199">
        <f t="shared" si="50"/>
        <v>0</v>
      </c>
      <c r="AD60" s="199">
        <f t="shared" si="50"/>
        <v>0</v>
      </c>
      <c r="AE60" s="198">
        <f t="shared" si="32"/>
        <v>0</v>
      </c>
      <c r="AF60" s="62"/>
    </row>
    <row r="61" spans="1:32" x14ac:dyDescent="0.2">
      <c r="A61" s="280"/>
      <c r="B61" s="172" t="s">
        <v>147</v>
      </c>
      <c r="C61" s="197">
        <f>$N46*C$27</f>
        <v>0</v>
      </c>
      <c r="D61" s="197">
        <f t="shared" ref="D61:N61" si="51">$N46*D$27</f>
        <v>0</v>
      </c>
      <c r="E61" s="197">
        <f t="shared" si="51"/>
        <v>0</v>
      </c>
      <c r="F61" s="197">
        <f t="shared" si="51"/>
        <v>0</v>
      </c>
      <c r="G61" s="197">
        <f t="shared" si="51"/>
        <v>0</v>
      </c>
      <c r="H61" s="197">
        <f t="shared" si="51"/>
        <v>0</v>
      </c>
      <c r="I61" s="197">
        <f t="shared" si="51"/>
        <v>0</v>
      </c>
      <c r="J61" s="197">
        <f t="shared" si="51"/>
        <v>0</v>
      </c>
      <c r="K61" s="197">
        <f t="shared" si="51"/>
        <v>0</v>
      </c>
      <c r="L61" s="197">
        <f t="shared" si="51"/>
        <v>0</v>
      </c>
      <c r="M61" s="197">
        <f t="shared" si="51"/>
        <v>0</v>
      </c>
      <c r="N61" s="197">
        <f t="shared" si="51"/>
        <v>0</v>
      </c>
      <c r="O61" s="198">
        <f t="shared" si="30"/>
        <v>0</v>
      </c>
      <c r="Q61" s="280"/>
      <c r="R61" s="172" t="s">
        <v>147</v>
      </c>
      <c r="S61" s="199">
        <f>IF(ISNUMBER(S$27),C61*S$27,0)</f>
        <v>0</v>
      </c>
      <c r="T61" s="199">
        <f t="shared" ref="T61:AD61" si="52">IF(ISNUMBER(T$27),D61*T$27,0)</f>
        <v>0</v>
      </c>
      <c r="U61" s="199">
        <f t="shared" si="52"/>
        <v>0</v>
      </c>
      <c r="V61" s="199">
        <f t="shared" si="52"/>
        <v>0</v>
      </c>
      <c r="W61" s="199">
        <f t="shared" si="52"/>
        <v>0</v>
      </c>
      <c r="X61" s="199">
        <f t="shared" si="52"/>
        <v>0</v>
      </c>
      <c r="Y61" s="199">
        <f t="shared" si="52"/>
        <v>0</v>
      </c>
      <c r="Z61" s="199">
        <f t="shared" si="52"/>
        <v>0</v>
      </c>
      <c r="AA61" s="199">
        <f t="shared" si="52"/>
        <v>0</v>
      </c>
      <c r="AB61" s="199">
        <f t="shared" si="52"/>
        <v>0</v>
      </c>
      <c r="AC61" s="199">
        <f t="shared" si="52"/>
        <v>0</v>
      </c>
      <c r="AD61" s="199">
        <f t="shared" si="52"/>
        <v>0</v>
      </c>
      <c r="AE61" s="198">
        <f t="shared" si="32"/>
        <v>0</v>
      </c>
      <c r="AF61" s="62"/>
    </row>
    <row r="62" spans="1:32" x14ac:dyDescent="0.2">
      <c r="A62" s="280"/>
      <c r="B62" s="54" t="s">
        <v>57</v>
      </c>
      <c r="C62" s="197">
        <f>+SUM(C50:C61)</f>
        <v>0</v>
      </c>
      <c r="D62" s="197">
        <f t="shared" ref="D62:N62" si="53">+SUM(D50:D61)</f>
        <v>0</v>
      </c>
      <c r="E62" s="197">
        <f t="shared" si="53"/>
        <v>0</v>
      </c>
      <c r="F62" s="197">
        <f t="shared" si="53"/>
        <v>0</v>
      </c>
      <c r="G62" s="197">
        <f t="shared" si="53"/>
        <v>0</v>
      </c>
      <c r="H62" s="197">
        <f t="shared" si="53"/>
        <v>0</v>
      </c>
      <c r="I62" s="197">
        <f t="shared" si="53"/>
        <v>0</v>
      </c>
      <c r="J62" s="197">
        <f t="shared" si="53"/>
        <v>0</v>
      </c>
      <c r="K62" s="197">
        <f t="shared" si="53"/>
        <v>0</v>
      </c>
      <c r="L62" s="197">
        <f t="shared" si="53"/>
        <v>0</v>
      </c>
      <c r="M62" s="197">
        <f t="shared" si="53"/>
        <v>0</v>
      </c>
      <c r="N62" s="197">
        <f t="shared" si="53"/>
        <v>0</v>
      </c>
      <c r="O62" s="198"/>
      <c r="Q62" s="280"/>
      <c r="R62" s="54" t="s">
        <v>57</v>
      </c>
      <c r="S62" s="197"/>
      <c r="T62" s="197"/>
      <c r="U62" s="197"/>
      <c r="V62" s="197"/>
      <c r="W62" s="197"/>
      <c r="X62" s="197"/>
      <c r="Y62" s="197"/>
      <c r="Z62" s="197"/>
      <c r="AA62" s="197"/>
      <c r="AB62" s="197"/>
      <c r="AC62" s="197"/>
      <c r="AD62" s="197"/>
      <c r="AE62" s="198">
        <f>SUM(AE50:AE61)</f>
        <v>0</v>
      </c>
      <c r="AF62" s="200">
        <f>AE62*44/12</f>
        <v>0</v>
      </c>
    </row>
    <row r="63" spans="1:32" x14ac:dyDescent="0.2">
      <c r="S63" s="50"/>
      <c r="T63" s="50"/>
      <c r="U63" s="50"/>
      <c r="V63" s="50"/>
      <c r="W63" s="50"/>
      <c r="X63" s="50"/>
      <c r="Y63" s="50"/>
      <c r="Z63" s="50"/>
      <c r="AA63" s="50"/>
      <c r="AB63" s="50"/>
      <c r="AC63" s="50"/>
      <c r="AD63" s="50"/>
      <c r="AE63" s="50"/>
    </row>
    <row r="64" spans="1:32" ht="14.15" customHeight="1" x14ac:dyDescent="0.2">
      <c r="A64" s="281" t="str">
        <f xml:space="preserve"> "Year " &amp; TEXT($B$8+3,0)</f>
        <v>Year 2021</v>
      </c>
      <c r="B64" s="282"/>
      <c r="C64" s="261" t="str">
        <f>"Land use category in year " &amp; TEXT($B$8+3,0)</f>
        <v>Land use category in year 2021</v>
      </c>
      <c r="D64" s="261"/>
      <c r="E64" s="261"/>
      <c r="F64" s="261"/>
      <c r="G64" s="261"/>
      <c r="H64" s="261"/>
      <c r="I64" s="261"/>
      <c r="J64" s="261"/>
      <c r="K64" s="261"/>
      <c r="L64" s="261"/>
      <c r="M64" s="261"/>
      <c r="N64" s="261"/>
      <c r="O64" s="261"/>
      <c r="Q64" s="281" t="str">
        <f xml:space="preserve"> "Year " &amp; TEXT($B$8+3,0)</f>
        <v>Year 2021</v>
      </c>
      <c r="R64" s="282"/>
      <c r="S64" s="261" t="str">
        <f>"Land use category in year " &amp; TEXT($B$8+3,0)</f>
        <v>Land use category in year 2021</v>
      </c>
      <c r="T64" s="261"/>
      <c r="U64" s="261"/>
      <c r="V64" s="261"/>
      <c r="W64" s="261"/>
      <c r="X64" s="261"/>
      <c r="Y64" s="261"/>
      <c r="Z64" s="261"/>
      <c r="AA64" s="261"/>
      <c r="AB64" s="261"/>
      <c r="AC64" s="261"/>
      <c r="AD64" s="261"/>
      <c r="AE64" s="261"/>
      <c r="AF64" s="62"/>
    </row>
    <row r="65" spans="1:32" ht="42" x14ac:dyDescent="0.2">
      <c r="A65" s="283"/>
      <c r="B65" s="284"/>
      <c r="C65" s="54" t="s">
        <v>46</v>
      </c>
      <c r="D65" s="54" t="s">
        <v>47</v>
      </c>
      <c r="E65" s="55" t="s">
        <v>48</v>
      </c>
      <c r="F65" s="54" t="s">
        <v>49</v>
      </c>
      <c r="G65" s="54" t="s">
        <v>50</v>
      </c>
      <c r="H65" s="54" t="s">
        <v>51</v>
      </c>
      <c r="I65" s="54" t="s">
        <v>52</v>
      </c>
      <c r="J65" s="54" t="s">
        <v>53</v>
      </c>
      <c r="K65" s="54" t="s">
        <v>54</v>
      </c>
      <c r="L65" s="54" t="s">
        <v>55</v>
      </c>
      <c r="M65" s="54" t="s">
        <v>56</v>
      </c>
      <c r="N65" s="54" t="s">
        <v>39</v>
      </c>
      <c r="O65" s="172" t="s">
        <v>57</v>
      </c>
      <c r="Q65" s="283"/>
      <c r="R65" s="284"/>
      <c r="S65" s="54" t="s">
        <v>46</v>
      </c>
      <c r="T65" s="54" t="s">
        <v>47</v>
      </c>
      <c r="U65" s="55" t="s">
        <v>48</v>
      </c>
      <c r="V65" s="54" t="s">
        <v>49</v>
      </c>
      <c r="W65" s="54" t="s">
        <v>50</v>
      </c>
      <c r="X65" s="54" t="s">
        <v>51</v>
      </c>
      <c r="Y65" s="54" t="s">
        <v>52</v>
      </c>
      <c r="Z65" s="54" t="s">
        <v>53</v>
      </c>
      <c r="AA65" s="54" t="s">
        <v>54</v>
      </c>
      <c r="AB65" s="54" t="s">
        <v>55</v>
      </c>
      <c r="AC65" s="54" t="s">
        <v>56</v>
      </c>
      <c r="AD65" s="54" t="s">
        <v>39</v>
      </c>
      <c r="AE65" s="172" t="s">
        <v>57</v>
      </c>
      <c r="AF65" s="62"/>
    </row>
    <row r="66" spans="1:32" ht="14.15" customHeight="1" x14ac:dyDescent="0.2">
      <c r="A66" s="280" t="str">
        <f>"Land use category in year " &amp; TEXT($B$8+2,0)</f>
        <v>Land use category in year 2020</v>
      </c>
      <c r="B66" s="54" t="s">
        <v>46</v>
      </c>
      <c r="C66" s="197">
        <f>$C62*C$16</f>
        <v>0</v>
      </c>
      <c r="D66" s="197">
        <f t="shared" ref="D66:N66" si="54">$C62*D$16</f>
        <v>0</v>
      </c>
      <c r="E66" s="197">
        <f t="shared" si="54"/>
        <v>0</v>
      </c>
      <c r="F66" s="197">
        <f t="shared" si="54"/>
        <v>0</v>
      </c>
      <c r="G66" s="197">
        <f t="shared" si="54"/>
        <v>0</v>
      </c>
      <c r="H66" s="197">
        <f t="shared" si="54"/>
        <v>0</v>
      </c>
      <c r="I66" s="197">
        <f t="shared" si="54"/>
        <v>0</v>
      </c>
      <c r="J66" s="197">
        <f t="shared" si="54"/>
        <v>0</v>
      </c>
      <c r="K66" s="197">
        <f t="shared" si="54"/>
        <v>0</v>
      </c>
      <c r="L66" s="197">
        <f t="shared" si="54"/>
        <v>0</v>
      </c>
      <c r="M66" s="197">
        <f t="shared" si="54"/>
        <v>0</v>
      </c>
      <c r="N66" s="197">
        <f t="shared" si="54"/>
        <v>0</v>
      </c>
      <c r="O66" s="198">
        <f>SUM(C66:N66)</f>
        <v>0</v>
      </c>
      <c r="Q66" s="280" t="str">
        <f>"Land use category in year " &amp; TEXT($B$8+2,0)</f>
        <v>Land use category in year 2020</v>
      </c>
      <c r="R66" s="54" t="s">
        <v>46</v>
      </c>
      <c r="S66" s="199">
        <f>IF(ISNUMBER(S$16),C66*S$16,0)</f>
        <v>0</v>
      </c>
      <c r="T66" s="199">
        <f t="shared" ref="T66:AD66" si="55">IF(ISNUMBER(T$16),D66*T$16,0)</f>
        <v>0</v>
      </c>
      <c r="U66" s="199">
        <f t="shared" si="55"/>
        <v>0</v>
      </c>
      <c r="V66" s="199">
        <f t="shared" si="55"/>
        <v>0</v>
      </c>
      <c r="W66" s="199">
        <f t="shared" si="55"/>
        <v>0</v>
      </c>
      <c r="X66" s="199">
        <f t="shared" si="55"/>
        <v>0</v>
      </c>
      <c r="Y66" s="199">
        <f t="shared" si="55"/>
        <v>0</v>
      </c>
      <c r="Z66" s="199">
        <f t="shared" si="55"/>
        <v>0</v>
      </c>
      <c r="AA66" s="199">
        <f t="shared" si="55"/>
        <v>0</v>
      </c>
      <c r="AB66" s="199">
        <f t="shared" si="55"/>
        <v>0</v>
      </c>
      <c r="AC66" s="199">
        <f t="shared" si="55"/>
        <v>0</v>
      </c>
      <c r="AD66" s="199">
        <f t="shared" si="55"/>
        <v>0</v>
      </c>
      <c r="AE66" s="198">
        <f>SUMIF(S66:AD66,"&gt;0",S66:AD66)</f>
        <v>0</v>
      </c>
      <c r="AF66" s="62"/>
    </row>
    <row r="67" spans="1:32" ht="28" x14ac:dyDescent="0.2">
      <c r="A67" s="280"/>
      <c r="B67" s="54" t="s">
        <v>47</v>
      </c>
      <c r="C67" s="197">
        <f>$D62*C$17</f>
        <v>0</v>
      </c>
      <c r="D67" s="197">
        <f t="shared" ref="D67:N67" si="56">$D62*D$17</f>
        <v>0</v>
      </c>
      <c r="E67" s="197">
        <f t="shared" si="56"/>
        <v>0</v>
      </c>
      <c r="F67" s="197">
        <f t="shared" si="56"/>
        <v>0</v>
      </c>
      <c r="G67" s="197">
        <f t="shared" si="56"/>
        <v>0</v>
      </c>
      <c r="H67" s="197">
        <f t="shared" si="56"/>
        <v>0</v>
      </c>
      <c r="I67" s="197">
        <f t="shared" si="56"/>
        <v>0</v>
      </c>
      <c r="J67" s="197">
        <f t="shared" si="56"/>
        <v>0</v>
      </c>
      <c r="K67" s="197">
        <f t="shared" si="56"/>
        <v>0</v>
      </c>
      <c r="L67" s="197">
        <f t="shared" si="56"/>
        <v>0</v>
      </c>
      <c r="M67" s="197">
        <f t="shared" si="56"/>
        <v>0</v>
      </c>
      <c r="N67" s="197">
        <f t="shared" si="56"/>
        <v>0</v>
      </c>
      <c r="O67" s="198">
        <f t="shared" ref="O67:O77" si="57">SUM(C67:N67)</f>
        <v>0</v>
      </c>
      <c r="Q67" s="280"/>
      <c r="R67" s="54" t="s">
        <v>47</v>
      </c>
      <c r="S67" s="199">
        <f>IF(ISNUMBER(S$17),C67*S$17,0)</f>
        <v>0</v>
      </c>
      <c r="T67" s="199">
        <f t="shared" ref="T67:AD67" si="58">IF(ISNUMBER(T$17),D67*T$17,0)</f>
        <v>0</v>
      </c>
      <c r="U67" s="199">
        <f t="shared" si="58"/>
        <v>0</v>
      </c>
      <c r="V67" s="199">
        <f t="shared" si="58"/>
        <v>0</v>
      </c>
      <c r="W67" s="199">
        <f t="shared" si="58"/>
        <v>0</v>
      </c>
      <c r="X67" s="199">
        <f t="shared" si="58"/>
        <v>0</v>
      </c>
      <c r="Y67" s="199">
        <f t="shared" si="58"/>
        <v>0</v>
      </c>
      <c r="Z67" s="199">
        <f t="shared" si="58"/>
        <v>0</v>
      </c>
      <c r="AA67" s="199">
        <f t="shared" si="58"/>
        <v>0</v>
      </c>
      <c r="AB67" s="199">
        <f t="shared" si="58"/>
        <v>0</v>
      </c>
      <c r="AC67" s="199">
        <f t="shared" si="58"/>
        <v>0</v>
      </c>
      <c r="AD67" s="199">
        <f t="shared" si="58"/>
        <v>0</v>
      </c>
      <c r="AE67" s="198">
        <f t="shared" ref="AE67:AE77" si="59">SUMIF(S67:AD67,"&gt;0",S67:AD67)</f>
        <v>0</v>
      </c>
      <c r="AF67" s="62"/>
    </row>
    <row r="68" spans="1:32" x14ac:dyDescent="0.2">
      <c r="A68" s="280"/>
      <c r="B68" s="55" t="s">
        <v>48</v>
      </c>
      <c r="C68" s="197">
        <f>$E62*C$18</f>
        <v>0</v>
      </c>
      <c r="D68" s="197">
        <f t="shared" ref="D68:N68" si="60">$E62*D$18</f>
        <v>0</v>
      </c>
      <c r="E68" s="197">
        <f t="shared" si="60"/>
        <v>0</v>
      </c>
      <c r="F68" s="197">
        <f t="shared" si="60"/>
        <v>0</v>
      </c>
      <c r="G68" s="197">
        <f t="shared" si="60"/>
        <v>0</v>
      </c>
      <c r="H68" s="197">
        <f t="shared" si="60"/>
        <v>0</v>
      </c>
      <c r="I68" s="197">
        <f t="shared" si="60"/>
        <v>0</v>
      </c>
      <c r="J68" s="197">
        <f t="shared" si="60"/>
        <v>0</v>
      </c>
      <c r="K68" s="197">
        <f t="shared" si="60"/>
        <v>0</v>
      </c>
      <c r="L68" s="197">
        <f t="shared" si="60"/>
        <v>0</v>
      </c>
      <c r="M68" s="197">
        <f t="shared" si="60"/>
        <v>0</v>
      </c>
      <c r="N68" s="197">
        <f t="shared" si="60"/>
        <v>0</v>
      </c>
      <c r="O68" s="198">
        <f t="shared" si="57"/>
        <v>0</v>
      </c>
      <c r="Q68" s="280"/>
      <c r="R68" s="55" t="s">
        <v>48</v>
      </c>
      <c r="S68" s="199">
        <f>IF(ISNUMBER(S$18),C68*S$18,0)</f>
        <v>0</v>
      </c>
      <c r="T68" s="199">
        <f t="shared" ref="T68:AD68" si="61">IF(ISNUMBER(T$18),D68*T$18,0)</f>
        <v>0</v>
      </c>
      <c r="U68" s="199">
        <f t="shared" si="61"/>
        <v>0</v>
      </c>
      <c r="V68" s="199">
        <f t="shared" si="61"/>
        <v>0</v>
      </c>
      <c r="W68" s="199">
        <f t="shared" si="61"/>
        <v>0</v>
      </c>
      <c r="X68" s="199">
        <f t="shared" si="61"/>
        <v>0</v>
      </c>
      <c r="Y68" s="199">
        <f t="shared" si="61"/>
        <v>0</v>
      </c>
      <c r="Z68" s="199">
        <f t="shared" si="61"/>
        <v>0</v>
      </c>
      <c r="AA68" s="199">
        <f t="shared" si="61"/>
        <v>0</v>
      </c>
      <c r="AB68" s="199">
        <f t="shared" si="61"/>
        <v>0</v>
      </c>
      <c r="AC68" s="199">
        <f t="shared" si="61"/>
        <v>0</v>
      </c>
      <c r="AD68" s="199">
        <f t="shared" si="61"/>
        <v>0</v>
      </c>
      <c r="AE68" s="198">
        <f t="shared" si="59"/>
        <v>0</v>
      </c>
      <c r="AF68" s="62"/>
    </row>
    <row r="69" spans="1:32" x14ac:dyDescent="0.2">
      <c r="A69" s="280"/>
      <c r="B69" s="54" t="s">
        <v>49</v>
      </c>
      <c r="C69" s="197">
        <f>$F62*C$19</f>
        <v>0</v>
      </c>
      <c r="D69" s="197">
        <f t="shared" ref="D69:N69" si="62">$F62*D$19</f>
        <v>0</v>
      </c>
      <c r="E69" s="197">
        <f t="shared" si="62"/>
        <v>0</v>
      </c>
      <c r="F69" s="197">
        <f t="shared" si="62"/>
        <v>0</v>
      </c>
      <c r="G69" s="197">
        <f t="shared" si="62"/>
        <v>0</v>
      </c>
      <c r="H69" s="197">
        <f t="shared" si="62"/>
        <v>0</v>
      </c>
      <c r="I69" s="197">
        <f t="shared" si="62"/>
        <v>0</v>
      </c>
      <c r="J69" s="197">
        <f t="shared" si="62"/>
        <v>0</v>
      </c>
      <c r="K69" s="197">
        <f t="shared" si="62"/>
        <v>0</v>
      </c>
      <c r="L69" s="197">
        <f t="shared" si="62"/>
        <v>0</v>
      </c>
      <c r="M69" s="197">
        <f t="shared" si="62"/>
        <v>0</v>
      </c>
      <c r="N69" s="197">
        <f t="shared" si="62"/>
        <v>0</v>
      </c>
      <c r="O69" s="198">
        <f t="shared" si="57"/>
        <v>0</v>
      </c>
      <c r="Q69" s="280"/>
      <c r="R69" s="54" t="s">
        <v>49</v>
      </c>
      <c r="S69" s="199">
        <f>IF(ISNUMBER(S$19),C69*S$19,0)</f>
        <v>0</v>
      </c>
      <c r="T69" s="199">
        <f t="shared" ref="T69:AD69" si="63">IF(ISNUMBER(T$19),D69*T$19,0)</f>
        <v>0</v>
      </c>
      <c r="U69" s="199">
        <f t="shared" si="63"/>
        <v>0</v>
      </c>
      <c r="V69" s="199">
        <f t="shared" si="63"/>
        <v>0</v>
      </c>
      <c r="W69" s="199">
        <f t="shared" si="63"/>
        <v>0</v>
      </c>
      <c r="X69" s="199">
        <f t="shared" si="63"/>
        <v>0</v>
      </c>
      <c r="Y69" s="199">
        <f t="shared" si="63"/>
        <v>0</v>
      </c>
      <c r="Z69" s="199">
        <f t="shared" si="63"/>
        <v>0</v>
      </c>
      <c r="AA69" s="199">
        <f t="shared" si="63"/>
        <v>0</v>
      </c>
      <c r="AB69" s="199">
        <f t="shared" si="63"/>
        <v>0</v>
      </c>
      <c r="AC69" s="199">
        <f t="shared" si="63"/>
        <v>0</v>
      </c>
      <c r="AD69" s="199">
        <f t="shared" si="63"/>
        <v>0</v>
      </c>
      <c r="AE69" s="198">
        <f t="shared" si="59"/>
        <v>0</v>
      </c>
      <c r="AF69" s="62"/>
    </row>
    <row r="70" spans="1:32" x14ac:dyDescent="0.2">
      <c r="A70" s="280"/>
      <c r="B70" s="172" t="s">
        <v>50</v>
      </c>
      <c r="C70" s="197">
        <f>$G62*C$20</f>
        <v>0</v>
      </c>
      <c r="D70" s="197">
        <f t="shared" ref="D70:N70" si="64">$G62*D$20</f>
        <v>0</v>
      </c>
      <c r="E70" s="197">
        <f t="shared" si="64"/>
        <v>0</v>
      </c>
      <c r="F70" s="197">
        <f t="shared" si="64"/>
        <v>0</v>
      </c>
      <c r="G70" s="197">
        <f t="shared" si="64"/>
        <v>0</v>
      </c>
      <c r="H70" s="197">
        <f t="shared" si="64"/>
        <v>0</v>
      </c>
      <c r="I70" s="197">
        <f t="shared" si="64"/>
        <v>0</v>
      </c>
      <c r="J70" s="197">
        <f t="shared" si="64"/>
        <v>0</v>
      </c>
      <c r="K70" s="197">
        <f t="shared" si="64"/>
        <v>0</v>
      </c>
      <c r="L70" s="197">
        <f t="shared" si="64"/>
        <v>0</v>
      </c>
      <c r="M70" s="197">
        <f t="shared" si="64"/>
        <v>0</v>
      </c>
      <c r="N70" s="197">
        <f t="shared" si="64"/>
        <v>0</v>
      </c>
      <c r="O70" s="198">
        <f t="shared" si="57"/>
        <v>0</v>
      </c>
      <c r="Q70" s="280"/>
      <c r="R70" s="172" t="s">
        <v>50</v>
      </c>
      <c r="S70" s="199">
        <f>IF(ISNUMBER(S$20),C70*S$20,0)</f>
        <v>0</v>
      </c>
      <c r="T70" s="199">
        <f t="shared" ref="T70:AD70" si="65">IF(ISNUMBER(T$20),D70*T$20,0)</f>
        <v>0</v>
      </c>
      <c r="U70" s="199">
        <f t="shared" si="65"/>
        <v>0</v>
      </c>
      <c r="V70" s="199">
        <f t="shared" si="65"/>
        <v>0</v>
      </c>
      <c r="W70" s="199">
        <f t="shared" si="65"/>
        <v>0</v>
      </c>
      <c r="X70" s="199">
        <f t="shared" si="65"/>
        <v>0</v>
      </c>
      <c r="Y70" s="199">
        <f t="shared" si="65"/>
        <v>0</v>
      </c>
      <c r="Z70" s="199">
        <f t="shared" si="65"/>
        <v>0</v>
      </c>
      <c r="AA70" s="199">
        <f t="shared" si="65"/>
        <v>0</v>
      </c>
      <c r="AB70" s="199">
        <f t="shared" si="65"/>
        <v>0</v>
      </c>
      <c r="AC70" s="199">
        <f t="shared" si="65"/>
        <v>0</v>
      </c>
      <c r="AD70" s="199">
        <f t="shared" si="65"/>
        <v>0</v>
      </c>
      <c r="AE70" s="198">
        <f t="shared" si="59"/>
        <v>0</v>
      </c>
      <c r="AF70" s="62"/>
    </row>
    <row r="71" spans="1:32" x14ac:dyDescent="0.2">
      <c r="A71" s="280"/>
      <c r="B71" s="172" t="s">
        <v>51</v>
      </c>
      <c r="C71" s="197">
        <f>$H62*C$21</f>
        <v>0</v>
      </c>
      <c r="D71" s="197">
        <f t="shared" ref="D71:N71" si="66">$H62*D$21</f>
        <v>0</v>
      </c>
      <c r="E71" s="197">
        <f t="shared" si="66"/>
        <v>0</v>
      </c>
      <c r="F71" s="197">
        <f t="shared" si="66"/>
        <v>0</v>
      </c>
      <c r="G71" s="197">
        <f t="shared" si="66"/>
        <v>0</v>
      </c>
      <c r="H71" s="197">
        <f t="shared" si="66"/>
        <v>0</v>
      </c>
      <c r="I71" s="197">
        <f t="shared" si="66"/>
        <v>0</v>
      </c>
      <c r="J71" s="197">
        <f t="shared" si="66"/>
        <v>0</v>
      </c>
      <c r="K71" s="197">
        <f t="shared" si="66"/>
        <v>0</v>
      </c>
      <c r="L71" s="197">
        <f t="shared" si="66"/>
        <v>0</v>
      </c>
      <c r="M71" s="197">
        <f t="shared" si="66"/>
        <v>0</v>
      </c>
      <c r="N71" s="197">
        <f t="shared" si="66"/>
        <v>0</v>
      </c>
      <c r="O71" s="198">
        <f t="shared" si="57"/>
        <v>0</v>
      </c>
      <c r="Q71" s="280"/>
      <c r="R71" s="172" t="s">
        <v>51</v>
      </c>
      <c r="S71" s="199">
        <f>IF(ISNUMBER(S$21),C71*S$21,0)</f>
        <v>0</v>
      </c>
      <c r="T71" s="199">
        <f t="shared" ref="T71:AD71" si="67">IF(ISNUMBER(T$21),D71*T$21,0)</f>
        <v>0</v>
      </c>
      <c r="U71" s="199">
        <f t="shared" si="67"/>
        <v>0</v>
      </c>
      <c r="V71" s="199">
        <f t="shared" si="67"/>
        <v>0</v>
      </c>
      <c r="W71" s="199">
        <f t="shared" si="67"/>
        <v>0</v>
      </c>
      <c r="X71" s="199">
        <f t="shared" si="67"/>
        <v>0</v>
      </c>
      <c r="Y71" s="199">
        <f t="shared" si="67"/>
        <v>0</v>
      </c>
      <c r="Z71" s="199">
        <f t="shared" si="67"/>
        <v>0</v>
      </c>
      <c r="AA71" s="199">
        <f t="shared" si="67"/>
        <v>0</v>
      </c>
      <c r="AB71" s="199">
        <f t="shared" si="67"/>
        <v>0</v>
      </c>
      <c r="AC71" s="199">
        <f t="shared" si="67"/>
        <v>0</v>
      </c>
      <c r="AD71" s="199">
        <f t="shared" si="67"/>
        <v>0</v>
      </c>
      <c r="AE71" s="198">
        <f t="shared" si="59"/>
        <v>0</v>
      </c>
      <c r="AF71" s="62"/>
    </row>
    <row r="72" spans="1:32" x14ac:dyDescent="0.2">
      <c r="A72" s="280"/>
      <c r="B72" s="172" t="s">
        <v>52</v>
      </c>
      <c r="C72" s="197">
        <f>$I62*C$22</f>
        <v>0</v>
      </c>
      <c r="D72" s="197">
        <f t="shared" ref="D72:N72" si="68">$I62*D$22</f>
        <v>0</v>
      </c>
      <c r="E72" s="197">
        <f t="shared" si="68"/>
        <v>0</v>
      </c>
      <c r="F72" s="197">
        <f t="shared" si="68"/>
        <v>0</v>
      </c>
      <c r="G72" s="197">
        <f t="shared" si="68"/>
        <v>0</v>
      </c>
      <c r="H72" s="197">
        <f t="shared" si="68"/>
        <v>0</v>
      </c>
      <c r="I72" s="197">
        <f t="shared" si="68"/>
        <v>0</v>
      </c>
      <c r="J72" s="197">
        <f t="shared" si="68"/>
        <v>0</v>
      </c>
      <c r="K72" s="197">
        <f t="shared" si="68"/>
        <v>0</v>
      </c>
      <c r="L72" s="197">
        <f t="shared" si="68"/>
        <v>0</v>
      </c>
      <c r="M72" s="197">
        <f t="shared" si="68"/>
        <v>0</v>
      </c>
      <c r="N72" s="197">
        <f t="shared" si="68"/>
        <v>0</v>
      </c>
      <c r="O72" s="198">
        <f t="shared" si="57"/>
        <v>0</v>
      </c>
      <c r="Q72" s="280"/>
      <c r="R72" s="172" t="s">
        <v>52</v>
      </c>
      <c r="S72" s="199">
        <f>IF(ISNUMBER(S$22),C72*S$22,0)</f>
        <v>0</v>
      </c>
      <c r="T72" s="199">
        <f t="shared" ref="T72:AD72" si="69">IF(ISNUMBER(T$22),D72*T$22,0)</f>
        <v>0</v>
      </c>
      <c r="U72" s="199">
        <f t="shared" si="69"/>
        <v>0</v>
      </c>
      <c r="V72" s="199">
        <f t="shared" si="69"/>
        <v>0</v>
      </c>
      <c r="W72" s="199">
        <f t="shared" si="69"/>
        <v>0</v>
      </c>
      <c r="X72" s="199">
        <f t="shared" si="69"/>
        <v>0</v>
      </c>
      <c r="Y72" s="199">
        <f t="shared" si="69"/>
        <v>0</v>
      </c>
      <c r="Z72" s="199">
        <f t="shared" si="69"/>
        <v>0</v>
      </c>
      <c r="AA72" s="199">
        <f t="shared" si="69"/>
        <v>0</v>
      </c>
      <c r="AB72" s="199">
        <f t="shared" si="69"/>
        <v>0</v>
      </c>
      <c r="AC72" s="199">
        <f t="shared" si="69"/>
        <v>0</v>
      </c>
      <c r="AD72" s="199">
        <f t="shared" si="69"/>
        <v>0</v>
      </c>
      <c r="AE72" s="198">
        <f t="shared" si="59"/>
        <v>0</v>
      </c>
      <c r="AF72" s="62"/>
    </row>
    <row r="73" spans="1:32" x14ac:dyDescent="0.2">
      <c r="A73" s="280"/>
      <c r="B73" s="172" t="s">
        <v>53</v>
      </c>
      <c r="C73" s="197">
        <f>$J62*C$23</f>
        <v>0</v>
      </c>
      <c r="D73" s="197">
        <f t="shared" ref="D73:N73" si="70">$J62*D$23</f>
        <v>0</v>
      </c>
      <c r="E73" s="197">
        <f t="shared" si="70"/>
        <v>0</v>
      </c>
      <c r="F73" s="197">
        <f t="shared" si="70"/>
        <v>0</v>
      </c>
      <c r="G73" s="197">
        <f t="shared" si="70"/>
        <v>0</v>
      </c>
      <c r="H73" s="197">
        <f t="shared" si="70"/>
        <v>0</v>
      </c>
      <c r="I73" s="197">
        <f t="shared" si="70"/>
        <v>0</v>
      </c>
      <c r="J73" s="197">
        <f t="shared" si="70"/>
        <v>0</v>
      </c>
      <c r="K73" s="197">
        <f t="shared" si="70"/>
        <v>0</v>
      </c>
      <c r="L73" s="197">
        <f t="shared" si="70"/>
        <v>0</v>
      </c>
      <c r="M73" s="197">
        <f t="shared" si="70"/>
        <v>0</v>
      </c>
      <c r="N73" s="197">
        <f t="shared" si="70"/>
        <v>0</v>
      </c>
      <c r="O73" s="198">
        <f t="shared" si="57"/>
        <v>0</v>
      </c>
      <c r="Q73" s="280"/>
      <c r="R73" s="172" t="s">
        <v>53</v>
      </c>
      <c r="S73" s="199">
        <f>IF(ISNUMBER(S$23),C73*S$23,0)</f>
        <v>0</v>
      </c>
      <c r="T73" s="199">
        <f t="shared" ref="T73:AD73" si="71">IF(ISNUMBER(T$23),D73*T$23,0)</f>
        <v>0</v>
      </c>
      <c r="U73" s="199">
        <f t="shared" si="71"/>
        <v>0</v>
      </c>
      <c r="V73" s="199">
        <f t="shared" si="71"/>
        <v>0</v>
      </c>
      <c r="W73" s="199">
        <f t="shared" si="71"/>
        <v>0</v>
      </c>
      <c r="X73" s="199">
        <f t="shared" si="71"/>
        <v>0</v>
      </c>
      <c r="Y73" s="199">
        <f t="shared" si="71"/>
        <v>0</v>
      </c>
      <c r="Z73" s="199">
        <f t="shared" si="71"/>
        <v>0</v>
      </c>
      <c r="AA73" s="199">
        <f t="shared" si="71"/>
        <v>0</v>
      </c>
      <c r="AB73" s="199">
        <f t="shared" si="71"/>
        <v>0</v>
      </c>
      <c r="AC73" s="199">
        <f t="shared" si="71"/>
        <v>0</v>
      </c>
      <c r="AD73" s="199">
        <f t="shared" si="71"/>
        <v>0</v>
      </c>
      <c r="AE73" s="198">
        <f t="shared" si="59"/>
        <v>0</v>
      </c>
      <c r="AF73" s="62"/>
    </row>
    <row r="74" spans="1:32" x14ac:dyDescent="0.2">
      <c r="A74" s="280"/>
      <c r="B74" s="172" t="s">
        <v>54</v>
      </c>
      <c r="C74" s="197">
        <f>$K62*C$24</f>
        <v>0</v>
      </c>
      <c r="D74" s="197">
        <f t="shared" ref="D74:N74" si="72">$K62*D$24</f>
        <v>0</v>
      </c>
      <c r="E74" s="197">
        <f t="shared" si="72"/>
        <v>0</v>
      </c>
      <c r="F74" s="197">
        <f t="shared" si="72"/>
        <v>0</v>
      </c>
      <c r="G74" s="197">
        <f t="shared" si="72"/>
        <v>0</v>
      </c>
      <c r="H74" s="197">
        <f t="shared" si="72"/>
        <v>0</v>
      </c>
      <c r="I74" s="197">
        <f t="shared" si="72"/>
        <v>0</v>
      </c>
      <c r="J74" s="197">
        <f t="shared" si="72"/>
        <v>0</v>
      </c>
      <c r="K74" s="197">
        <f t="shared" si="72"/>
        <v>0</v>
      </c>
      <c r="L74" s="197">
        <f t="shared" si="72"/>
        <v>0</v>
      </c>
      <c r="M74" s="197">
        <f t="shared" si="72"/>
        <v>0</v>
      </c>
      <c r="N74" s="197">
        <f t="shared" si="72"/>
        <v>0</v>
      </c>
      <c r="O74" s="198">
        <f t="shared" si="57"/>
        <v>0</v>
      </c>
      <c r="Q74" s="280"/>
      <c r="R74" s="172" t="s">
        <v>54</v>
      </c>
      <c r="S74" s="199">
        <f>IF(ISNUMBER(S$24),C74*S$24,0)</f>
        <v>0</v>
      </c>
      <c r="T74" s="199">
        <f t="shared" ref="T74:AD74" si="73">IF(ISNUMBER(T$24),D74*T$24,0)</f>
        <v>0</v>
      </c>
      <c r="U74" s="199">
        <f t="shared" si="73"/>
        <v>0</v>
      </c>
      <c r="V74" s="199">
        <f t="shared" si="73"/>
        <v>0</v>
      </c>
      <c r="W74" s="199">
        <f t="shared" si="73"/>
        <v>0</v>
      </c>
      <c r="X74" s="199">
        <f t="shared" si="73"/>
        <v>0</v>
      </c>
      <c r="Y74" s="199">
        <f t="shared" si="73"/>
        <v>0</v>
      </c>
      <c r="Z74" s="199">
        <f t="shared" si="73"/>
        <v>0</v>
      </c>
      <c r="AA74" s="199">
        <f t="shared" si="73"/>
        <v>0</v>
      </c>
      <c r="AB74" s="199">
        <f t="shared" si="73"/>
        <v>0</v>
      </c>
      <c r="AC74" s="199">
        <f t="shared" si="73"/>
        <v>0</v>
      </c>
      <c r="AD74" s="199">
        <f t="shared" si="73"/>
        <v>0</v>
      </c>
      <c r="AE74" s="198">
        <f t="shared" si="59"/>
        <v>0</v>
      </c>
      <c r="AF74" s="62"/>
    </row>
    <row r="75" spans="1:32" x14ac:dyDescent="0.2">
      <c r="A75" s="280"/>
      <c r="B75" s="172" t="s">
        <v>55</v>
      </c>
      <c r="C75" s="197">
        <f>$L62*C$25</f>
        <v>0</v>
      </c>
      <c r="D75" s="197">
        <f t="shared" ref="D75:N75" si="74">$L62*D$25</f>
        <v>0</v>
      </c>
      <c r="E75" s="197">
        <f t="shared" si="74"/>
        <v>0</v>
      </c>
      <c r="F75" s="197">
        <f t="shared" si="74"/>
        <v>0</v>
      </c>
      <c r="G75" s="197">
        <f t="shared" si="74"/>
        <v>0</v>
      </c>
      <c r="H75" s="197">
        <f t="shared" si="74"/>
        <v>0</v>
      </c>
      <c r="I75" s="197">
        <f t="shared" si="74"/>
        <v>0</v>
      </c>
      <c r="J75" s="197">
        <f t="shared" si="74"/>
        <v>0</v>
      </c>
      <c r="K75" s="197">
        <f t="shared" si="74"/>
        <v>0</v>
      </c>
      <c r="L75" s="197">
        <f t="shared" si="74"/>
        <v>0</v>
      </c>
      <c r="M75" s="197">
        <f t="shared" si="74"/>
        <v>0</v>
      </c>
      <c r="N75" s="197">
        <f t="shared" si="74"/>
        <v>0</v>
      </c>
      <c r="O75" s="198">
        <f t="shared" si="57"/>
        <v>0</v>
      </c>
      <c r="Q75" s="280"/>
      <c r="R75" s="172" t="s">
        <v>55</v>
      </c>
      <c r="S75" s="199">
        <f>IF(ISNUMBER(S$25),C75*S$25,0)</f>
        <v>0</v>
      </c>
      <c r="T75" s="199">
        <f t="shared" ref="T75:AD75" si="75">IF(ISNUMBER(T$25),D75*T$25,0)</f>
        <v>0</v>
      </c>
      <c r="U75" s="199">
        <f t="shared" si="75"/>
        <v>0</v>
      </c>
      <c r="V75" s="199">
        <f t="shared" si="75"/>
        <v>0</v>
      </c>
      <c r="W75" s="199">
        <f t="shared" si="75"/>
        <v>0</v>
      </c>
      <c r="X75" s="199">
        <f t="shared" si="75"/>
        <v>0</v>
      </c>
      <c r="Y75" s="199">
        <f t="shared" si="75"/>
        <v>0</v>
      </c>
      <c r="Z75" s="199">
        <f t="shared" si="75"/>
        <v>0</v>
      </c>
      <c r="AA75" s="199">
        <f t="shared" si="75"/>
        <v>0</v>
      </c>
      <c r="AB75" s="199">
        <f t="shared" si="75"/>
        <v>0</v>
      </c>
      <c r="AC75" s="199">
        <f t="shared" si="75"/>
        <v>0</v>
      </c>
      <c r="AD75" s="199">
        <f t="shared" si="75"/>
        <v>0</v>
      </c>
      <c r="AE75" s="198">
        <f t="shared" si="59"/>
        <v>0</v>
      </c>
      <c r="AF75" s="62"/>
    </row>
    <row r="76" spans="1:32" x14ac:dyDescent="0.2">
      <c r="A76" s="280"/>
      <c r="B76" s="172" t="s">
        <v>56</v>
      </c>
      <c r="C76" s="197">
        <f>$M62*C$26</f>
        <v>0</v>
      </c>
      <c r="D76" s="197">
        <f t="shared" ref="D76:N76" si="76">$M62*D$26</f>
        <v>0</v>
      </c>
      <c r="E76" s="197">
        <f t="shared" si="76"/>
        <v>0</v>
      </c>
      <c r="F76" s="197">
        <f t="shared" si="76"/>
        <v>0</v>
      </c>
      <c r="G76" s="197">
        <f t="shared" si="76"/>
        <v>0</v>
      </c>
      <c r="H76" s="197">
        <f t="shared" si="76"/>
        <v>0</v>
      </c>
      <c r="I76" s="197">
        <f t="shared" si="76"/>
        <v>0</v>
      </c>
      <c r="J76" s="197">
        <f t="shared" si="76"/>
        <v>0</v>
      </c>
      <c r="K76" s="197">
        <f t="shared" si="76"/>
        <v>0</v>
      </c>
      <c r="L76" s="197">
        <f t="shared" si="76"/>
        <v>0</v>
      </c>
      <c r="M76" s="197">
        <f t="shared" si="76"/>
        <v>0</v>
      </c>
      <c r="N76" s="197">
        <f t="shared" si="76"/>
        <v>0</v>
      </c>
      <c r="O76" s="198">
        <f t="shared" si="57"/>
        <v>0</v>
      </c>
      <c r="Q76" s="280"/>
      <c r="R76" s="172" t="s">
        <v>56</v>
      </c>
      <c r="S76" s="199">
        <f>IF(ISNUMBER(S$26),C76*S$26,0)</f>
        <v>0</v>
      </c>
      <c r="T76" s="199">
        <f t="shared" ref="T76:AD76" si="77">IF(ISNUMBER(T$26),D76*T$26,0)</f>
        <v>0</v>
      </c>
      <c r="U76" s="199">
        <f t="shared" si="77"/>
        <v>0</v>
      </c>
      <c r="V76" s="199">
        <f t="shared" si="77"/>
        <v>0</v>
      </c>
      <c r="W76" s="199">
        <f t="shared" si="77"/>
        <v>0</v>
      </c>
      <c r="X76" s="199">
        <f t="shared" si="77"/>
        <v>0</v>
      </c>
      <c r="Y76" s="199">
        <f t="shared" si="77"/>
        <v>0</v>
      </c>
      <c r="Z76" s="199">
        <f t="shared" si="77"/>
        <v>0</v>
      </c>
      <c r="AA76" s="199">
        <f t="shared" si="77"/>
        <v>0</v>
      </c>
      <c r="AB76" s="199">
        <f t="shared" si="77"/>
        <v>0</v>
      </c>
      <c r="AC76" s="199">
        <f t="shared" si="77"/>
        <v>0</v>
      </c>
      <c r="AD76" s="199">
        <f t="shared" si="77"/>
        <v>0</v>
      </c>
      <c r="AE76" s="198">
        <f t="shared" si="59"/>
        <v>0</v>
      </c>
      <c r="AF76" s="62"/>
    </row>
    <row r="77" spans="1:32" x14ac:dyDescent="0.2">
      <c r="A77" s="280"/>
      <c r="B77" s="172" t="s">
        <v>147</v>
      </c>
      <c r="C77" s="197">
        <f>$N62*C$27</f>
        <v>0</v>
      </c>
      <c r="D77" s="197">
        <f t="shared" ref="D77:N77" si="78">$N62*D$27</f>
        <v>0</v>
      </c>
      <c r="E77" s="197">
        <f t="shared" si="78"/>
        <v>0</v>
      </c>
      <c r="F77" s="197">
        <f t="shared" si="78"/>
        <v>0</v>
      </c>
      <c r="G77" s="197">
        <f t="shared" si="78"/>
        <v>0</v>
      </c>
      <c r="H77" s="197">
        <f t="shared" si="78"/>
        <v>0</v>
      </c>
      <c r="I77" s="197">
        <f t="shared" si="78"/>
        <v>0</v>
      </c>
      <c r="J77" s="197">
        <f t="shared" si="78"/>
        <v>0</v>
      </c>
      <c r="K77" s="197">
        <f t="shared" si="78"/>
        <v>0</v>
      </c>
      <c r="L77" s="197">
        <f t="shared" si="78"/>
        <v>0</v>
      </c>
      <c r="M77" s="197">
        <f t="shared" si="78"/>
        <v>0</v>
      </c>
      <c r="N77" s="197">
        <f t="shared" si="78"/>
        <v>0</v>
      </c>
      <c r="O77" s="198">
        <f t="shared" si="57"/>
        <v>0</v>
      </c>
      <c r="Q77" s="280"/>
      <c r="R77" s="172" t="s">
        <v>147</v>
      </c>
      <c r="S77" s="199">
        <f>IF(ISNUMBER(S$27),C77*S$27,0)</f>
        <v>0</v>
      </c>
      <c r="T77" s="199">
        <f t="shared" ref="T77:AD77" si="79">IF(ISNUMBER(T$27),D77*T$27,0)</f>
        <v>0</v>
      </c>
      <c r="U77" s="199">
        <f t="shared" si="79"/>
        <v>0</v>
      </c>
      <c r="V77" s="199">
        <f t="shared" si="79"/>
        <v>0</v>
      </c>
      <c r="W77" s="199">
        <f t="shared" si="79"/>
        <v>0</v>
      </c>
      <c r="X77" s="199">
        <f t="shared" si="79"/>
        <v>0</v>
      </c>
      <c r="Y77" s="199">
        <f t="shared" si="79"/>
        <v>0</v>
      </c>
      <c r="Z77" s="199">
        <f t="shared" si="79"/>
        <v>0</v>
      </c>
      <c r="AA77" s="199">
        <f t="shared" si="79"/>
        <v>0</v>
      </c>
      <c r="AB77" s="199">
        <f t="shared" si="79"/>
        <v>0</v>
      </c>
      <c r="AC77" s="199">
        <f t="shared" si="79"/>
        <v>0</v>
      </c>
      <c r="AD77" s="199">
        <f t="shared" si="79"/>
        <v>0</v>
      </c>
      <c r="AE77" s="198">
        <f t="shared" si="59"/>
        <v>0</v>
      </c>
      <c r="AF77" s="62"/>
    </row>
    <row r="78" spans="1:32" x14ac:dyDescent="0.2">
      <c r="A78" s="280"/>
      <c r="B78" s="54" t="s">
        <v>57</v>
      </c>
      <c r="C78" s="197">
        <f>+SUM(C66:C77)</f>
        <v>0</v>
      </c>
      <c r="D78" s="197">
        <f t="shared" ref="D78:N78" si="80">+SUM(D66:D77)</f>
        <v>0</v>
      </c>
      <c r="E78" s="197">
        <f t="shared" si="80"/>
        <v>0</v>
      </c>
      <c r="F78" s="197">
        <f t="shared" si="80"/>
        <v>0</v>
      </c>
      <c r="G78" s="197">
        <f t="shared" si="80"/>
        <v>0</v>
      </c>
      <c r="H78" s="197">
        <f t="shared" si="80"/>
        <v>0</v>
      </c>
      <c r="I78" s="197">
        <f t="shared" si="80"/>
        <v>0</v>
      </c>
      <c r="J78" s="197">
        <f t="shared" si="80"/>
        <v>0</v>
      </c>
      <c r="K78" s="197">
        <f t="shared" si="80"/>
        <v>0</v>
      </c>
      <c r="L78" s="197">
        <f t="shared" si="80"/>
        <v>0</v>
      </c>
      <c r="M78" s="197">
        <f t="shared" si="80"/>
        <v>0</v>
      </c>
      <c r="N78" s="197">
        <f t="shared" si="80"/>
        <v>0</v>
      </c>
      <c r="O78" s="198"/>
      <c r="Q78" s="280"/>
      <c r="R78" s="54" t="s">
        <v>57</v>
      </c>
      <c r="S78" s="197"/>
      <c r="T78" s="197"/>
      <c r="U78" s="197"/>
      <c r="V78" s="197"/>
      <c r="W78" s="197"/>
      <c r="X78" s="197"/>
      <c r="Y78" s="197"/>
      <c r="Z78" s="197"/>
      <c r="AA78" s="197"/>
      <c r="AB78" s="197"/>
      <c r="AC78" s="197"/>
      <c r="AD78" s="197"/>
      <c r="AE78" s="198">
        <f>SUM(AE66:AE77)</f>
        <v>0</v>
      </c>
      <c r="AF78" s="200">
        <f>AE78*44/12</f>
        <v>0</v>
      </c>
    </row>
    <row r="79" spans="1:32" x14ac:dyDescent="0.2">
      <c r="S79" s="50"/>
      <c r="T79" s="50"/>
      <c r="U79" s="50"/>
      <c r="V79" s="50"/>
      <c r="W79" s="50"/>
      <c r="X79" s="50"/>
      <c r="Y79" s="50"/>
      <c r="Z79" s="50"/>
      <c r="AA79" s="50"/>
      <c r="AB79" s="50"/>
      <c r="AC79" s="50"/>
      <c r="AD79" s="50"/>
      <c r="AE79" s="50"/>
    </row>
    <row r="80" spans="1:32" ht="14.15" customHeight="1" x14ac:dyDescent="0.2">
      <c r="A80" s="281" t="str">
        <f xml:space="preserve"> "Year " &amp; TEXT($B$8+4,0)</f>
        <v>Year 2022</v>
      </c>
      <c r="B80" s="282"/>
      <c r="C80" s="261" t="str">
        <f>"Land use category in year " &amp; TEXT($B$8+4,0)</f>
        <v>Land use category in year 2022</v>
      </c>
      <c r="D80" s="261"/>
      <c r="E80" s="261"/>
      <c r="F80" s="261"/>
      <c r="G80" s="261"/>
      <c r="H80" s="261"/>
      <c r="I80" s="261"/>
      <c r="J80" s="261"/>
      <c r="K80" s="261"/>
      <c r="L80" s="261"/>
      <c r="M80" s="261"/>
      <c r="N80" s="261"/>
      <c r="O80" s="261"/>
      <c r="Q80" s="281" t="str">
        <f xml:space="preserve"> "Year " &amp; TEXT($B$8+4,0)</f>
        <v>Year 2022</v>
      </c>
      <c r="R80" s="282"/>
      <c r="S80" s="261" t="str">
        <f>"Land use category in year " &amp; TEXT($B$8+4,0)</f>
        <v>Land use category in year 2022</v>
      </c>
      <c r="T80" s="261"/>
      <c r="U80" s="261"/>
      <c r="V80" s="261"/>
      <c r="W80" s="261"/>
      <c r="X80" s="261"/>
      <c r="Y80" s="261"/>
      <c r="Z80" s="261"/>
      <c r="AA80" s="261"/>
      <c r="AB80" s="261"/>
      <c r="AC80" s="261"/>
      <c r="AD80" s="261"/>
      <c r="AE80" s="261"/>
      <c r="AF80" s="62"/>
    </row>
    <row r="81" spans="1:32" ht="42" x14ac:dyDescent="0.2">
      <c r="A81" s="283"/>
      <c r="B81" s="284"/>
      <c r="C81" s="54" t="s">
        <v>46</v>
      </c>
      <c r="D81" s="54" t="s">
        <v>47</v>
      </c>
      <c r="E81" s="55" t="s">
        <v>48</v>
      </c>
      <c r="F81" s="54" t="s">
        <v>49</v>
      </c>
      <c r="G81" s="54" t="s">
        <v>50</v>
      </c>
      <c r="H81" s="54" t="s">
        <v>51</v>
      </c>
      <c r="I81" s="54" t="s">
        <v>52</v>
      </c>
      <c r="J81" s="54" t="s">
        <v>53</v>
      </c>
      <c r="K81" s="54" t="s">
        <v>54</v>
      </c>
      <c r="L81" s="54" t="s">
        <v>55</v>
      </c>
      <c r="M81" s="54" t="s">
        <v>56</v>
      </c>
      <c r="N81" s="54" t="s">
        <v>39</v>
      </c>
      <c r="O81" s="172" t="s">
        <v>57</v>
      </c>
      <c r="Q81" s="283"/>
      <c r="R81" s="284"/>
      <c r="S81" s="54" t="s">
        <v>46</v>
      </c>
      <c r="T81" s="54" t="s">
        <v>47</v>
      </c>
      <c r="U81" s="55" t="s">
        <v>48</v>
      </c>
      <c r="V81" s="54" t="s">
        <v>49</v>
      </c>
      <c r="W81" s="54" t="s">
        <v>50</v>
      </c>
      <c r="X81" s="54" t="s">
        <v>51</v>
      </c>
      <c r="Y81" s="54" t="s">
        <v>52</v>
      </c>
      <c r="Z81" s="54" t="s">
        <v>53</v>
      </c>
      <c r="AA81" s="54" t="s">
        <v>54</v>
      </c>
      <c r="AB81" s="54" t="s">
        <v>55</v>
      </c>
      <c r="AC81" s="54" t="s">
        <v>56</v>
      </c>
      <c r="AD81" s="54" t="s">
        <v>39</v>
      </c>
      <c r="AE81" s="172" t="s">
        <v>57</v>
      </c>
      <c r="AF81" s="62"/>
    </row>
    <row r="82" spans="1:32" ht="14.15" customHeight="1" x14ac:dyDescent="0.2">
      <c r="A82" s="280" t="str">
        <f>"Land use category in year " &amp; TEXT($B$8+3,0)</f>
        <v>Land use category in year 2021</v>
      </c>
      <c r="B82" s="54" t="s">
        <v>46</v>
      </c>
      <c r="C82" s="197">
        <f>$C78*C$16</f>
        <v>0</v>
      </c>
      <c r="D82" s="197">
        <f t="shared" ref="D82:N82" si="81">$C78*D$16</f>
        <v>0</v>
      </c>
      <c r="E82" s="197">
        <f t="shared" si="81"/>
        <v>0</v>
      </c>
      <c r="F82" s="197">
        <f t="shared" si="81"/>
        <v>0</v>
      </c>
      <c r="G82" s="197">
        <f t="shared" si="81"/>
        <v>0</v>
      </c>
      <c r="H82" s="197">
        <f t="shared" si="81"/>
        <v>0</v>
      </c>
      <c r="I82" s="197">
        <f t="shared" si="81"/>
        <v>0</v>
      </c>
      <c r="J82" s="197">
        <f t="shared" si="81"/>
        <v>0</v>
      </c>
      <c r="K82" s="197">
        <f t="shared" si="81"/>
        <v>0</v>
      </c>
      <c r="L82" s="197">
        <f t="shared" si="81"/>
        <v>0</v>
      </c>
      <c r="M82" s="197">
        <f t="shared" si="81"/>
        <v>0</v>
      </c>
      <c r="N82" s="197">
        <f t="shared" si="81"/>
        <v>0</v>
      </c>
      <c r="O82" s="198">
        <f>SUM(C82:N82)</f>
        <v>0</v>
      </c>
      <c r="Q82" s="280" t="str">
        <f>"Land use category in year " &amp; TEXT($B$8+3,0)</f>
        <v>Land use category in year 2021</v>
      </c>
      <c r="R82" s="54" t="s">
        <v>46</v>
      </c>
      <c r="S82" s="199">
        <f>IF(ISNUMBER(S$16),C82*S$16,0)</f>
        <v>0</v>
      </c>
      <c r="T82" s="199">
        <f t="shared" ref="T82:AD82" si="82">IF(ISNUMBER(T$16),D82*T$16,0)</f>
        <v>0</v>
      </c>
      <c r="U82" s="199">
        <f t="shared" si="82"/>
        <v>0</v>
      </c>
      <c r="V82" s="199">
        <f t="shared" si="82"/>
        <v>0</v>
      </c>
      <c r="W82" s="199">
        <f t="shared" si="82"/>
        <v>0</v>
      </c>
      <c r="X82" s="199">
        <f t="shared" si="82"/>
        <v>0</v>
      </c>
      <c r="Y82" s="199">
        <f t="shared" si="82"/>
        <v>0</v>
      </c>
      <c r="Z82" s="199">
        <f t="shared" si="82"/>
        <v>0</v>
      </c>
      <c r="AA82" s="199">
        <f t="shared" si="82"/>
        <v>0</v>
      </c>
      <c r="AB82" s="199">
        <f t="shared" si="82"/>
        <v>0</v>
      </c>
      <c r="AC82" s="199">
        <f t="shared" si="82"/>
        <v>0</v>
      </c>
      <c r="AD82" s="199">
        <f t="shared" si="82"/>
        <v>0</v>
      </c>
      <c r="AE82" s="198">
        <f>SUMIF(S82:AD82,"&gt;0",S82:AD82)</f>
        <v>0</v>
      </c>
      <c r="AF82" s="62"/>
    </row>
    <row r="83" spans="1:32" ht="28" x14ac:dyDescent="0.2">
      <c r="A83" s="280"/>
      <c r="B83" s="54" t="s">
        <v>47</v>
      </c>
      <c r="C83" s="197">
        <f>$D78*C$17</f>
        <v>0</v>
      </c>
      <c r="D83" s="197">
        <f t="shared" ref="D83:N83" si="83">$D78*D$17</f>
        <v>0</v>
      </c>
      <c r="E83" s="197">
        <f t="shared" si="83"/>
        <v>0</v>
      </c>
      <c r="F83" s="197">
        <f t="shared" si="83"/>
        <v>0</v>
      </c>
      <c r="G83" s="197">
        <f t="shared" si="83"/>
        <v>0</v>
      </c>
      <c r="H83" s="197">
        <f t="shared" si="83"/>
        <v>0</v>
      </c>
      <c r="I83" s="197">
        <f t="shared" si="83"/>
        <v>0</v>
      </c>
      <c r="J83" s="197">
        <f t="shared" si="83"/>
        <v>0</v>
      </c>
      <c r="K83" s="197">
        <f t="shared" si="83"/>
        <v>0</v>
      </c>
      <c r="L83" s="197">
        <f t="shared" si="83"/>
        <v>0</v>
      </c>
      <c r="M83" s="197">
        <f t="shared" si="83"/>
        <v>0</v>
      </c>
      <c r="N83" s="197">
        <f t="shared" si="83"/>
        <v>0</v>
      </c>
      <c r="O83" s="198">
        <f t="shared" ref="O83:O93" si="84">SUM(C83:N83)</f>
        <v>0</v>
      </c>
      <c r="Q83" s="280"/>
      <c r="R83" s="54" t="s">
        <v>47</v>
      </c>
      <c r="S83" s="199">
        <f>IF(ISNUMBER(S$17),C83*S$17,0)</f>
        <v>0</v>
      </c>
      <c r="T83" s="199">
        <f t="shared" ref="T83:AD83" si="85">IF(ISNUMBER(T$17),D83*T$17,0)</f>
        <v>0</v>
      </c>
      <c r="U83" s="199">
        <f t="shared" si="85"/>
        <v>0</v>
      </c>
      <c r="V83" s="199">
        <f t="shared" si="85"/>
        <v>0</v>
      </c>
      <c r="W83" s="199">
        <f t="shared" si="85"/>
        <v>0</v>
      </c>
      <c r="X83" s="199">
        <f t="shared" si="85"/>
        <v>0</v>
      </c>
      <c r="Y83" s="199">
        <f t="shared" si="85"/>
        <v>0</v>
      </c>
      <c r="Z83" s="199">
        <f t="shared" si="85"/>
        <v>0</v>
      </c>
      <c r="AA83" s="199">
        <f t="shared" si="85"/>
        <v>0</v>
      </c>
      <c r="AB83" s="199">
        <f t="shared" si="85"/>
        <v>0</v>
      </c>
      <c r="AC83" s="199">
        <f t="shared" si="85"/>
        <v>0</v>
      </c>
      <c r="AD83" s="199">
        <f t="shared" si="85"/>
        <v>0</v>
      </c>
      <c r="AE83" s="198">
        <f t="shared" ref="AE83:AE93" si="86">SUMIF(S83:AD83,"&gt;0",S83:AD83)</f>
        <v>0</v>
      </c>
      <c r="AF83" s="62"/>
    </row>
    <row r="84" spans="1:32" x14ac:dyDescent="0.2">
      <c r="A84" s="280"/>
      <c r="B84" s="55" t="s">
        <v>48</v>
      </c>
      <c r="C84" s="197">
        <f>$E78*C$18</f>
        <v>0</v>
      </c>
      <c r="D84" s="197">
        <f t="shared" ref="D84:N84" si="87">$E78*D$18</f>
        <v>0</v>
      </c>
      <c r="E84" s="197">
        <f t="shared" si="87"/>
        <v>0</v>
      </c>
      <c r="F84" s="197">
        <f t="shared" si="87"/>
        <v>0</v>
      </c>
      <c r="G84" s="197">
        <f t="shared" si="87"/>
        <v>0</v>
      </c>
      <c r="H84" s="197">
        <f t="shared" si="87"/>
        <v>0</v>
      </c>
      <c r="I84" s="197">
        <f t="shared" si="87"/>
        <v>0</v>
      </c>
      <c r="J84" s="197">
        <f t="shared" si="87"/>
        <v>0</v>
      </c>
      <c r="K84" s="197">
        <f t="shared" si="87"/>
        <v>0</v>
      </c>
      <c r="L84" s="197">
        <f t="shared" si="87"/>
        <v>0</v>
      </c>
      <c r="M84" s="197">
        <f t="shared" si="87"/>
        <v>0</v>
      </c>
      <c r="N84" s="197">
        <f t="shared" si="87"/>
        <v>0</v>
      </c>
      <c r="O84" s="198">
        <f t="shared" si="84"/>
        <v>0</v>
      </c>
      <c r="Q84" s="280"/>
      <c r="R84" s="55" t="s">
        <v>48</v>
      </c>
      <c r="S84" s="199">
        <f>IF(ISNUMBER(S$18),C84*S$18,0)</f>
        <v>0</v>
      </c>
      <c r="T84" s="199">
        <f t="shared" ref="T84:AD84" si="88">IF(ISNUMBER(T$18),D84*T$18,0)</f>
        <v>0</v>
      </c>
      <c r="U84" s="199">
        <f t="shared" si="88"/>
        <v>0</v>
      </c>
      <c r="V84" s="199">
        <f t="shared" si="88"/>
        <v>0</v>
      </c>
      <c r="W84" s="199">
        <f t="shared" si="88"/>
        <v>0</v>
      </c>
      <c r="X84" s="199">
        <f t="shared" si="88"/>
        <v>0</v>
      </c>
      <c r="Y84" s="199">
        <f t="shared" si="88"/>
        <v>0</v>
      </c>
      <c r="Z84" s="199">
        <f t="shared" si="88"/>
        <v>0</v>
      </c>
      <c r="AA84" s="199">
        <f t="shared" si="88"/>
        <v>0</v>
      </c>
      <c r="AB84" s="199">
        <f t="shared" si="88"/>
        <v>0</v>
      </c>
      <c r="AC84" s="199">
        <f t="shared" si="88"/>
        <v>0</v>
      </c>
      <c r="AD84" s="199">
        <f t="shared" si="88"/>
        <v>0</v>
      </c>
      <c r="AE84" s="198">
        <f t="shared" si="86"/>
        <v>0</v>
      </c>
      <c r="AF84" s="62"/>
    </row>
    <row r="85" spans="1:32" x14ac:dyDescent="0.2">
      <c r="A85" s="280"/>
      <c r="B85" s="54" t="s">
        <v>49</v>
      </c>
      <c r="C85" s="197">
        <f>$F78*C$19</f>
        <v>0</v>
      </c>
      <c r="D85" s="197">
        <f t="shared" ref="D85:N85" si="89">$F78*D$19</f>
        <v>0</v>
      </c>
      <c r="E85" s="197">
        <f t="shared" si="89"/>
        <v>0</v>
      </c>
      <c r="F85" s="197">
        <f t="shared" si="89"/>
        <v>0</v>
      </c>
      <c r="G85" s="197">
        <f t="shared" si="89"/>
        <v>0</v>
      </c>
      <c r="H85" s="197">
        <f t="shared" si="89"/>
        <v>0</v>
      </c>
      <c r="I85" s="197">
        <f t="shared" si="89"/>
        <v>0</v>
      </c>
      <c r="J85" s="197">
        <f t="shared" si="89"/>
        <v>0</v>
      </c>
      <c r="K85" s="197">
        <f t="shared" si="89"/>
        <v>0</v>
      </c>
      <c r="L85" s="197">
        <f t="shared" si="89"/>
        <v>0</v>
      </c>
      <c r="M85" s="197">
        <f t="shared" si="89"/>
        <v>0</v>
      </c>
      <c r="N85" s="197">
        <f t="shared" si="89"/>
        <v>0</v>
      </c>
      <c r="O85" s="198">
        <f t="shared" si="84"/>
        <v>0</v>
      </c>
      <c r="Q85" s="280"/>
      <c r="R85" s="54" t="s">
        <v>49</v>
      </c>
      <c r="S85" s="199">
        <f>IF(ISNUMBER(S$19),C85*S$19,0)</f>
        <v>0</v>
      </c>
      <c r="T85" s="199">
        <f t="shared" ref="T85:AD85" si="90">IF(ISNUMBER(T$19),D85*T$19,0)</f>
        <v>0</v>
      </c>
      <c r="U85" s="199">
        <f t="shared" si="90"/>
        <v>0</v>
      </c>
      <c r="V85" s="199">
        <f t="shared" si="90"/>
        <v>0</v>
      </c>
      <c r="W85" s="199">
        <f t="shared" si="90"/>
        <v>0</v>
      </c>
      <c r="X85" s="199">
        <f t="shared" si="90"/>
        <v>0</v>
      </c>
      <c r="Y85" s="199">
        <f t="shared" si="90"/>
        <v>0</v>
      </c>
      <c r="Z85" s="199">
        <f t="shared" si="90"/>
        <v>0</v>
      </c>
      <c r="AA85" s="199">
        <f t="shared" si="90"/>
        <v>0</v>
      </c>
      <c r="AB85" s="199">
        <f t="shared" si="90"/>
        <v>0</v>
      </c>
      <c r="AC85" s="199">
        <f t="shared" si="90"/>
        <v>0</v>
      </c>
      <c r="AD85" s="199">
        <f t="shared" si="90"/>
        <v>0</v>
      </c>
      <c r="AE85" s="198">
        <f t="shared" si="86"/>
        <v>0</v>
      </c>
      <c r="AF85" s="62"/>
    </row>
    <row r="86" spans="1:32" x14ac:dyDescent="0.2">
      <c r="A86" s="280"/>
      <c r="B86" s="172" t="s">
        <v>50</v>
      </c>
      <c r="C86" s="197">
        <f>$G78*C$20</f>
        <v>0</v>
      </c>
      <c r="D86" s="197">
        <f t="shared" ref="D86:N86" si="91">$G78*D$20</f>
        <v>0</v>
      </c>
      <c r="E86" s="197">
        <f t="shared" si="91"/>
        <v>0</v>
      </c>
      <c r="F86" s="197">
        <f t="shared" si="91"/>
        <v>0</v>
      </c>
      <c r="G86" s="197">
        <f t="shared" si="91"/>
        <v>0</v>
      </c>
      <c r="H86" s="197">
        <f t="shared" si="91"/>
        <v>0</v>
      </c>
      <c r="I86" s="197">
        <f t="shared" si="91"/>
        <v>0</v>
      </c>
      <c r="J86" s="197">
        <f t="shared" si="91"/>
        <v>0</v>
      </c>
      <c r="K86" s="197">
        <f t="shared" si="91"/>
        <v>0</v>
      </c>
      <c r="L86" s="197">
        <f t="shared" si="91"/>
        <v>0</v>
      </c>
      <c r="M86" s="197">
        <f t="shared" si="91"/>
        <v>0</v>
      </c>
      <c r="N86" s="197">
        <f t="shared" si="91"/>
        <v>0</v>
      </c>
      <c r="O86" s="198">
        <f t="shared" si="84"/>
        <v>0</v>
      </c>
      <c r="Q86" s="280"/>
      <c r="R86" s="172" t="s">
        <v>50</v>
      </c>
      <c r="S86" s="199">
        <f>IF(ISNUMBER(S$20),C86*S$20,0)</f>
        <v>0</v>
      </c>
      <c r="T86" s="199">
        <f t="shared" ref="T86:AD86" si="92">IF(ISNUMBER(T$20),D86*T$20,0)</f>
        <v>0</v>
      </c>
      <c r="U86" s="199">
        <f t="shared" si="92"/>
        <v>0</v>
      </c>
      <c r="V86" s="199">
        <f t="shared" si="92"/>
        <v>0</v>
      </c>
      <c r="W86" s="199">
        <f t="shared" si="92"/>
        <v>0</v>
      </c>
      <c r="X86" s="199">
        <f t="shared" si="92"/>
        <v>0</v>
      </c>
      <c r="Y86" s="199">
        <f t="shared" si="92"/>
        <v>0</v>
      </c>
      <c r="Z86" s="199">
        <f t="shared" si="92"/>
        <v>0</v>
      </c>
      <c r="AA86" s="199">
        <f t="shared" si="92"/>
        <v>0</v>
      </c>
      <c r="AB86" s="199">
        <f t="shared" si="92"/>
        <v>0</v>
      </c>
      <c r="AC86" s="199">
        <f t="shared" si="92"/>
        <v>0</v>
      </c>
      <c r="AD86" s="199">
        <f t="shared" si="92"/>
        <v>0</v>
      </c>
      <c r="AE86" s="198">
        <f t="shared" si="86"/>
        <v>0</v>
      </c>
      <c r="AF86" s="62"/>
    </row>
    <row r="87" spans="1:32" x14ac:dyDescent="0.2">
      <c r="A87" s="280"/>
      <c r="B87" s="172" t="s">
        <v>51</v>
      </c>
      <c r="C87" s="197">
        <f>$H78*C$21</f>
        <v>0</v>
      </c>
      <c r="D87" s="197">
        <f t="shared" ref="D87:N87" si="93">$H78*D$21</f>
        <v>0</v>
      </c>
      <c r="E87" s="197">
        <f t="shared" si="93"/>
        <v>0</v>
      </c>
      <c r="F87" s="197">
        <f t="shared" si="93"/>
        <v>0</v>
      </c>
      <c r="G87" s="197">
        <f t="shared" si="93"/>
        <v>0</v>
      </c>
      <c r="H87" s="197">
        <f t="shared" si="93"/>
        <v>0</v>
      </c>
      <c r="I87" s="197">
        <f t="shared" si="93"/>
        <v>0</v>
      </c>
      <c r="J87" s="197">
        <f t="shared" si="93"/>
        <v>0</v>
      </c>
      <c r="K87" s="197">
        <f t="shared" si="93"/>
        <v>0</v>
      </c>
      <c r="L87" s="197">
        <f t="shared" si="93"/>
        <v>0</v>
      </c>
      <c r="M87" s="197">
        <f t="shared" si="93"/>
        <v>0</v>
      </c>
      <c r="N87" s="197">
        <f t="shared" si="93"/>
        <v>0</v>
      </c>
      <c r="O87" s="198">
        <f t="shared" si="84"/>
        <v>0</v>
      </c>
      <c r="Q87" s="280"/>
      <c r="R87" s="172" t="s">
        <v>51</v>
      </c>
      <c r="S87" s="199">
        <f>IF(ISNUMBER(S$21),C87*S$21,0)</f>
        <v>0</v>
      </c>
      <c r="T87" s="199">
        <f t="shared" ref="T87:AD87" si="94">IF(ISNUMBER(T$21),D87*T$21,0)</f>
        <v>0</v>
      </c>
      <c r="U87" s="199">
        <f t="shared" si="94"/>
        <v>0</v>
      </c>
      <c r="V87" s="199">
        <f t="shared" si="94"/>
        <v>0</v>
      </c>
      <c r="W87" s="199">
        <f t="shared" si="94"/>
        <v>0</v>
      </c>
      <c r="X87" s="199">
        <f t="shared" si="94"/>
        <v>0</v>
      </c>
      <c r="Y87" s="199">
        <f t="shared" si="94"/>
        <v>0</v>
      </c>
      <c r="Z87" s="199">
        <f t="shared" si="94"/>
        <v>0</v>
      </c>
      <c r="AA87" s="199">
        <f t="shared" si="94"/>
        <v>0</v>
      </c>
      <c r="AB87" s="199">
        <f t="shared" si="94"/>
        <v>0</v>
      </c>
      <c r="AC87" s="199">
        <f t="shared" si="94"/>
        <v>0</v>
      </c>
      <c r="AD87" s="199">
        <f t="shared" si="94"/>
        <v>0</v>
      </c>
      <c r="AE87" s="198">
        <f t="shared" si="86"/>
        <v>0</v>
      </c>
      <c r="AF87" s="62"/>
    </row>
    <row r="88" spans="1:32" x14ac:dyDescent="0.2">
      <c r="A88" s="280"/>
      <c r="B88" s="172" t="s">
        <v>52</v>
      </c>
      <c r="C88" s="197">
        <f>$I78*C$22</f>
        <v>0</v>
      </c>
      <c r="D88" s="197">
        <f t="shared" ref="D88:N88" si="95">$I78*D$22</f>
        <v>0</v>
      </c>
      <c r="E88" s="197">
        <f t="shared" si="95"/>
        <v>0</v>
      </c>
      <c r="F88" s="197">
        <f t="shared" si="95"/>
        <v>0</v>
      </c>
      <c r="G88" s="197">
        <f t="shared" si="95"/>
        <v>0</v>
      </c>
      <c r="H88" s="197">
        <f t="shared" si="95"/>
        <v>0</v>
      </c>
      <c r="I88" s="197">
        <f t="shared" si="95"/>
        <v>0</v>
      </c>
      <c r="J88" s="197">
        <f t="shared" si="95"/>
        <v>0</v>
      </c>
      <c r="K88" s="197">
        <f t="shared" si="95"/>
        <v>0</v>
      </c>
      <c r="L88" s="197">
        <f t="shared" si="95"/>
        <v>0</v>
      </c>
      <c r="M88" s="197">
        <f t="shared" si="95"/>
        <v>0</v>
      </c>
      <c r="N88" s="197">
        <f t="shared" si="95"/>
        <v>0</v>
      </c>
      <c r="O88" s="198">
        <f t="shared" si="84"/>
        <v>0</v>
      </c>
      <c r="Q88" s="280"/>
      <c r="R88" s="172" t="s">
        <v>52</v>
      </c>
      <c r="S88" s="199">
        <f>IF(ISNUMBER(S$22),C88*S$22,0)</f>
        <v>0</v>
      </c>
      <c r="T88" s="199">
        <f t="shared" ref="T88:AD88" si="96">IF(ISNUMBER(T$22),D88*T$22,0)</f>
        <v>0</v>
      </c>
      <c r="U88" s="199">
        <f t="shared" si="96"/>
        <v>0</v>
      </c>
      <c r="V88" s="199">
        <f t="shared" si="96"/>
        <v>0</v>
      </c>
      <c r="W88" s="199">
        <f t="shared" si="96"/>
        <v>0</v>
      </c>
      <c r="X88" s="199">
        <f t="shared" si="96"/>
        <v>0</v>
      </c>
      <c r="Y88" s="199">
        <f t="shared" si="96"/>
        <v>0</v>
      </c>
      <c r="Z88" s="199">
        <f t="shared" si="96"/>
        <v>0</v>
      </c>
      <c r="AA88" s="199">
        <f t="shared" si="96"/>
        <v>0</v>
      </c>
      <c r="AB88" s="199">
        <f t="shared" si="96"/>
        <v>0</v>
      </c>
      <c r="AC88" s="199">
        <f t="shared" si="96"/>
        <v>0</v>
      </c>
      <c r="AD88" s="199">
        <f t="shared" si="96"/>
        <v>0</v>
      </c>
      <c r="AE88" s="198">
        <f t="shared" si="86"/>
        <v>0</v>
      </c>
      <c r="AF88" s="62"/>
    </row>
    <row r="89" spans="1:32" x14ac:dyDescent="0.2">
      <c r="A89" s="280"/>
      <c r="B89" s="172" t="s">
        <v>53</v>
      </c>
      <c r="C89" s="197">
        <f>$J78*C$23</f>
        <v>0</v>
      </c>
      <c r="D89" s="197">
        <f t="shared" ref="D89:N89" si="97">$J78*D$23</f>
        <v>0</v>
      </c>
      <c r="E89" s="197">
        <f t="shared" si="97"/>
        <v>0</v>
      </c>
      <c r="F89" s="197">
        <f t="shared" si="97"/>
        <v>0</v>
      </c>
      <c r="G89" s="197">
        <f t="shared" si="97"/>
        <v>0</v>
      </c>
      <c r="H89" s="197">
        <f t="shared" si="97"/>
        <v>0</v>
      </c>
      <c r="I89" s="197">
        <f t="shared" si="97"/>
        <v>0</v>
      </c>
      <c r="J89" s="197">
        <f t="shared" si="97"/>
        <v>0</v>
      </c>
      <c r="K89" s="197">
        <f t="shared" si="97"/>
        <v>0</v>
      </c>
      <c r="L89" s="197">
        <f t="shared" si="97"/>
        <v>0</v>
      </c>
      <c r="M89" s="197">
        <f t="shared" si="97"/>
        <v>0</v>
      </c>
      <c r="N89" s="197">
        <f t="shared" si="97"/>
        <v>0</v>
      </c>
      <c r="O89" s="198">
        <f t="shared" si="84"/>
        <v>0</v>
      </c>
      <c r="Q89" s="280"/>
      <c r="R89" s="172" t="s">
        <v>53</v>
      </c>
      <c r="S89" s="199">
        <f>IF(ISNUMBER(S$23),C89*S$23,0)</f>
        <v>0</v>
      </c>
      <c r="T89" s="199">
        <f t="shared" ref="T89:AD89" si="98">IF(ISNUMBER(T$23),D89*T$23,0)</f>
        <v>0</v>
      </c>
      <c r="U89" s="199">
        <f t="shared" si="98"/>
        <v>0</v>
      </c>
      <c r="V89" s="199">
        <f t="shared" si="98"/>
        <v>0</v>
      </c>
      <c r="W89" s="199">
        <f t="shared" si="98"/>
        <v>0</v>
      </c>
      <c r="X89" s="199">
        <f t="shared" si="98"/>
        <v>0</v>
      </c>
      <c r="Y89" s="199">
        <f t="shared" si="98"/>
        <v>0</v>
      </c>
      <c r="Z89" s="199">
        <f t="shared" si="98"/>
        <v>0</v>
      </c>
      <c r="AA89" s="199">
        <f t="shared" si="98"/>
        <v>0</v>
      </c>
      <c r="AB89" s="199">
        <f t="shared" si="98"/>
        <v>0</v>
      </c>
      <c r="AC89" s="199">
        <f t="shared" si="98"/>
        <v>0</v>
      </c>
      <c r="AD89" s="199">
        <f t="shared" si="98"/>
        <v>0</v>
      </c>
      <c r="AE89" s="198">
        <f t="shared" si="86"/>
        <v>0</v>
      </c>
      <c r="AF89" s="62"/>
    </row>
    <row r="90" spans="1:32" x14ac:dyDescent="0.2">
      <c r="A90" s="280"/>
      <c r="B90" s="172" t="s">
        <v>54</v>
      </c>
      <c r="C90" s="197">
        <f>$K78*C$24</f>
        <v>0</v>
      </c>
      <c r="D90" s="197">
        <f t="shared" ref="D90:N90" si="99">$K78*D$24</f>
        <v>0</v>
      </c>
      <c r="E90" s="197">
        <f t="shared" si="99"/>
        <v>0</v>
      </c>
      <c r="F90" s="197">
        <f t="shared" si="99"/>
        <v>0</v>
      </c>
      <c r="G90" s="197">
        <f t="shared" si="99"/>
        <v>0</v>
      </c>
      <c r="H90" s="197">
        <f t="shared" si="99"/>
        <v>0</v>
      </c>
      <c r="I90" s="197">
        <f t="shared" si="99"/>
        <v>0</v>
      </c>
      <c r="J90" s="197">
        <f t="shared" si="99"/>
        <v>0</v>
      </c>
      <c r="K90" s="197">
        <f t="shared" si="99"/>
        <v>0</v>
      </c>
      <c r="L90" s="197">
        <f t="shared" si="99"/>
        <v>0</v>
      </c>
      <c r="M90" s="197">
        <f t="shared" si="99"/>
        <v>0</v>
      </c>
      <c r="N90" s="197">
        <f t="shared" si="99"/>
        <v>0</v>
      </c>
      <c r="O90" s="198">
        <f t="shared" si="84"/>
        <v>0</v>
      </c>
      <c r="Q90" s="280"/>
      <c r="R90" s="172" t="s">
        <v>54</v>
      </c>
      <c r="S90" s="199">
        <f>IF(ISNUMBER(S$24),C90*S$24,0)</f>
        <v>0</v>
      </c>
      <c r="T90" s="199">
        <f t="shared" ref="T90:AD90" si="100">IF(ISNUMBER(T$24),D90*T$24,0)</f>
        <v>0</v>
      </c>
      <c r="U90" s="199">
        <f t="shared" si="100"/>
        <v>0</v>
      </c>
      <c r="V90" s="199">
        <f t="shared" si="100"/>
        <v>0</v>
      </c>
      <c r="W90" s="199">
        <f t="shared" si="100"/>
        <v>0</v>
      </c>
      <c r="X90" s="199">
        <f t="shared" si="100"/>
        <v>0</v>
      </c>
      <c r="Y90" s="199">
        <f t="shared" si="100"/>
        <v>0</v>
      </c>
      <c r="Z90" s="199">
        <f t="shared" si="100"/>
        <v>0</v>
      </c>
      <c r="AA90" s="199">
        <f t="shared" si="100"/>
        <v>0</v>
      </c>
      <c r="AB90" s="199">
        <f t="shared" si="100"/>
        <v>0</v>
      </c>
      <c r="AC90" s="199">
        <f t="shared" si="100"/>
        <v>0</v>
      </c>
      <c r="AD90" s="199">
        <f t="shared" si="100"/>
        <v>0</v>
      </c>
      <c r="AE90" s="198">
        <f t="shared" si="86"/>
        <v>0</v>
      </c>
      <c r="AF90" s="62"/>
    </row>
    <row r="91" spans="1:32" x14ac:dyDescent="0.2">
      <c r="A91" s="280"/>
      <c r="B91" s="172" t="s">
        <v>55</v>
      </c>
      <c r="C91" s="197">
        <f>$L78*C$25</f>
        <v>0</v>
      </c>
      <c r="D91" s="197">
        <f t="shared" ref="D91:N91" si="101">$L78*D$25</f>
        <v>0</v>
      </c>
      <c r="E91" s="197">
        <f t="shared" si="101"/>
        <v>0</v>
      </c>
      <c r="F91" s="197">
        <f t="shared" si="101"/>
        <v>0</v>
      </c>
      <c r="G91" s="197">
        <f t="shared" si="101"/>
        <v>0</v>
      </c>
      <c r="H91" s="197">
        <f t="shared" si="101"/>
        <v>0</v>
      </c>
      <c r="I91" s="197">
        <f t="shared" si="101"/>
        <v>0</v>
      </c>
      <c r="J91" s="197">
        <f t="shared" si="101"/>
        <v>0</v>
      </c>
      <c r="K91" s="197">
        <f t="shared" si="101"/>
        <v>0</v>
      </c>
      <c r="L91" s="197">
        <f t="shared" si="101"/>
        <v>0</v>
      </c>
      <c r="M91" s="197">
        <f t="shared" si="101"/>
        <v>0</v>
      </c>
      <c r="N91" s="197">
        <f t="shared" si="101"/>
        <v>0</v>
      </c>
      <c r="O91" s="198">
        <f t="shared" si="84"/>
        <v>0</v>
      </c>
      <c r="Q91" s="280"/>
      <c r="R91" s="172" t="s">
        <v>55</v>
      </c>
      <c r="S91" s="199">
        <f>IF(ISNUMBER(S$25),C91*S$25,0)</f>
        <v>0</v>
      </c>
      <c r="T91" s="199">
        <f t="shared" ref="T91:AD91" si="102">IF(ISNUMBER(T$25),D91*T$25,0)</f>
        <v>0</v>
      </c>
      <c r="U91" s="199">
        <f t="shared" si="102"/>
        <v>0</v>
      </c>
      <c r="V91" s="199">
        <f t="shared" si="102"/>
        <v>0</v>
      </c>
      <c r="W91" s="199">
        <f t="shared" si="102"/>
        <v>0</v>
      </c>
      <c r="X91" s="199">
        <f t="shared" si="102"/>
        <v>0</v>
      </c>
      <c r="Y91" s="199">
        <f t="shared" si="102"/>
        <v>0</v>
      </c>
      <c r="Z91" s="199">
        <f t="shared" si="102"/>
        <v>0</v>
      </c>
      <c r="AA91" s="199">
        <f t="shared" si="102"/>
        <v>0</v>
      </c>
      <c r="AB91" s="199">
        <f t="shared" si="102"/>
        <v>0</v>
      </c>
      <c r="AC91" s="199">
        <f t="shared" si="102"/>
        <v>0</v>
      </c>
      <c r="AD91" s="199">
        <f t="shared" si="102"/>
        <v>0</v>
      </c>
      <c r="AE91" s="198">
        <f t="shared" si="86"/>
        <v>0</v>
      </c>
      <c r="AF91" s="62"/>
    </row>
    <row r="92" spans="1:32" x14ac:dyDescent="0.2">
      <c r="A92" s="280"/>
      <c r="B92" s="172" t="s">
        <v>56</v>
      </c>
      <c r="C92" s="197">
        <f>$M78*C$26</f>
        <v>0</v>
      </c>
      <c r="D92" s="197">
        <f t="shared" ref="D92:N92" si="103">$M78*D$26</f>
        <v>0</v>
      </c>
      <c r="E92" s="197">
        <f t="shared" si="103"/>
        <v>0</v>
      </c>
      <c r="F92" s="197">
        <f t="shared" si="103"/>
        <v>0</v>
      </c>
      <c r="G92" s="197">
        <f t="shared" si="103"/>
        <v>0</v>
      </c>
      <c r="H92" s="197">
        <f t="shared" si="103"/>
        <v>0</v>
      </c>
      <c r="I92" s="197">
        <f t="shared" si="103"/>
        <v>0</v>
      </c>
      <c r="J92" s="197">
        <f t="shared" si="103"/>
        <v>0</v>
      </c>
      <c r="K92" s="197">
        <f t="shared" si="103"/>
        <v>0</v>
      </c>
      <c r="L92" s="197">
        <f t="shared" si="103"/>
        <v>0</v>
      </c>
      <c r="M92" s="197">
        <f t="shared" si="103"/>
        <v>0</v>
      </c>
      <c r="N92" s="197">
        <f t="shared" si="103"/>
        <v>0</v>
      </c>
      <c r="O92" s="198">
        <f t="shared" si="84"/>
        <v>0</v>
      </c>
      <c r="Q92" s="280"/>
      <c r="R92" s="172" t="s">
        <v>56</v>
      </c>
      <c r="S92" s="199">
        <f>IF(ISNUMBER(S$26),C92*S$26,0)</f>
        <v>0</v>
      </c>
      <c r="T92" s="199">
        <f t="shared" ref="T92:AD92" si="104">IF(ISNUMBER(T$26),D92*T$26,0)</f>
        <v>0</v>
      </c>
      <c r="U92" s="199">
        <f t="shared" si="104"/>
        <v>0</v>
      </c>
      <c r="V92" s="199">
        <f t="shared" si="104"/>
        <v>0</v>
      </c>
      <c r="W92" s="199">
        <f t="shared" si="104"/>
        <v>0</v>
      </c>
      <c r="X92" s="199">
        <f t="shared" si="104"/>
        <v>0</v>
      </c>
      <c r="Y92" s="199">
        <f t="shared" si="104"/>
        <v>0</v>
      </c>
      <c r="Z92" s="199">
        <f t="shared" si="104"/>
        <v>0</v>
      </c>
      <c r="AA92" s="199">
        <f t="shared" si="104"/>
        <v>0</v>
      </c>
      <c r="AB92" s="199">
        <f t="shared" si="104"/>
        <v>0</v>
      </c>
      <c r="AC92" s="199">
        <f t="shared" si="104"/>
        <v>0</v>
      </c>
      <c r="AD92" s="199">
        <f t="shared" si="104"/>
        <v>0</v>
      </c>
      <c r="AE92" s="198">
        <f t="shared" si="86"/>
        <v>0</v>
      </c>
      <c r="AF92" s="62"/>
    </row>
    <row r="93" spans="1:32" x14ac:dyDescent="0.2">
      <c r="A93" s="280"/>
      <c r="B93" s="172" t="s">
        <v>147</v>
      </c>
      <c r="C93" s="197">
        <f>$N78*C$27</f>
        <v>0</v>
      </c>
      <c r="D93" s="197">
        <f t="shared" ref="D93:N93" si="105">$N78*D$27</f>
        <v>0</v>
      </c>
      <c r="E93" s="197">
        <f t="shared" si="105"/>
        <v>0</v>
      </c>
      <c r="F93" s="197">
        <f t="shared" si="105"/>
        <v>0</v>
      </c>
      <c r="G93" s="197">
        <f t="shared" si="105"/>
        <v>0</v>
      </c>
      <c r="H93" s="197">
        <f t="shared" si="105"/>
        <v>0</v>
      </c>
      <c r="I93" s="197">
        <f t="shared" si="105"/>
        <v>0</v>
      </c>
      <c r="J93" s="197">
        <f t="shared" si="105"/>
        <v>0</v>
      </c>
      <c r="K93" s="197">
        <f t="shared" si="105"/>
        <v>0</v>
      </c>
      <c r="L93" s="197">
        <f t="shared" si="105"/>
        <v>0</v>
      </c>
      <c r="M93" s="197">
        <f t="shared" si="105"/>
        <v>0</v>
      </c>
      <c r="N93" s="197">
        <f t="shared" si="105"/>
        <v>0</v>
      </c>
      <c r="O93" s="198">
        <f t="shared" si="84"/>
        <v>0</v>
      </c>
      <c r="Q93" s="280"/>
      <c r="R93" s="172" t="s">
        <v>147</v>
      </c>
      <c r="S93" s="199">
        <f>IF(ISNUMBER(S$27),C93*S$27,0)</f>
        <v>0</v>
      </c>
      <c r="T93" s="199">
        <f t="shared" ref="T93:AD93" si="106">IF(ISNUMBER(T$27),D93*T$27,0)</f>
        <v>0</v>
      </c>
      <c r="U93" s="199">
        <f t="shared" si="106"/>
        <v>0</v>
      </c>
      <c r="V93" s="199">
        <f t="shared" si="106"/>
        <v>0</v>
      </c>
      <c r="W93" s="199">
        <f t="shared" si="106"/>
        <v>0</v>
      </c>
      <c r="X93" s="199">
        <f t="shared" si="106"/>
        <v>0</v>
      </c>
      <c r="Y93" s="199">
        <f t="shared" si="106"/>
        <v>0</v>
      </c>
      <c r="Z93" s="199">
        <f t="shared" si="106"/>
        <v>0</v>
      </c>
      <c r="AA93" s="199">
        <f t="shared" si="106"/>
        <v>0</v>
      </c>
      <c r="AB93" s="199">
        <f t="shared" si="106"/>
        <v>0</v>
      </c>
      <c r="AC93" s="199">
        <f t="shared" si="106"/>
        <v>0</v>
      </c>
      <c r="AD93" s="199">
        <f t="shared" si="106"/>
        <v>0</v>
      </c>
      <c r="AE93" s="198">
        <f t="shared" si="86"/>
        <v>0</v>
      </c>
      <c r="AF93" s="62"/>
    </row>
    <row r="94" spans="1:32" x14ac:dyDescent="0.2">
      <c r="A94" s="280"/>
      <c r="B94" s="54" t="s">
        <v>57</v>
      </c>
      <c r="C94" s="197">
        <f>+SUM(C82:C93)</f>
        <v>0</v>
      </c>
      <c r="D94" s="197">
        <f t="shared" ref="D94:N94" si="107">+SUM(D82:D93)</f>
        <v>0</v>
      </c>
      <c r="E94" s="197">
        <f t="shared" si="107"/>
        <v>0</v>
      </c>
      <c r="F94" s="197">
        <f t="shared" si="107"/>
        <v>0</v>
      </c>
      <c r="G94" s="197">
        <f t="shared" si="107"/>
        <v>0</v>
      </c>
      <c r="H94" s="197">
        <f t="shared" si="107"/>
        <v>0</v>
      </c>
      <c r="I94" s="197">
        <f t="shared" si="107"/>
        <v>0</v>
      </c>
      <c r="J94" s="197">
        <f t="shared" si="107"/>
        <v>0</v>
      </c>
      <c r="K94" s="197">
        <f t="shared" si="107"/>
        <v>0</v>
      </c>
      <c r="L94" s="197">
        <f t="shared" si="107"/>
        <v>0</v>
      </c>
      <c r="M94" s="197">
        <f t="shared" si="107"/>
        <v>0</v>
      </c>
      <c r="N94" s="197">
        <f t="shared" si="107"/>
        <v>0</v>
      </c>
      <c r="O94" s="198"/>
      <c r="Q94" s="280"/>
      <c r="R94" s="54" t="s">
        <v>57</v>
      </c>
      <c r="S94" s="197"/>
      <c r="T94" s="197"/>
      <c r="U94" s="197"/>
      <c r="V94" s="197"/>
      <c r="W94" s="197"/>
      <c r="X94" s="197"/>
      <c r="Y94" s="197"/>
      <c r="Z94" s="197"/>
      <c r="AA94" s="197"/>
      <c r="AB94" s="197"/>
      <c r="AC94" s="197"/>
      <c r="AD94" s="197"/>
      <c r="AE94" s="198">
        <f>SUM(AE82:AE93)</f>
        <v>0</v>
      </c>
      <c r="AF94" s="200">
        <f>AE94*44/12</f>
        <v>0</v>
      </c>
    </row>
    <row r="95" spans="1:32" x14ac:dyDescent="0.2">
      <c r="S95" s="50"/>
      <c r="T95" s="50"/>
      <c r="U95" s="50"/>
      <c r="V95" s="50"/>
      <c r="W95" s="50"/>
      <c r="X95" s="50"/>
      <c r="Y95" s="50"/>
      <c r="Z95" s="50"/>
      <c r="AA95" s="50"/>
      <c r="AB95" s="50"/>
      <c r="AC95" s="50"/>
      <c r="AD95" s="50"/>
      <c r="AE95" s="50"/>
    </row>
    <row r="96" spans="1:32" ht="14.15" customHeight="1" x14ac:dyDescent="0.2">
      <c r="A96" s="281" t="str">
        <f xml:space="preserve"> "Year " &amp; TEXT($B$8+5,0)</f>
        <v>Year 2023</v>
      </c>
      <c r="B96" s="282"/>
      <c r="C96" s="261" t="str">
        <f>"Land use category in year " &amp; TEXT($B$8+5,0)</f>
        <v>Land use category in year 2023</v>
      </c>
      <c r="D96" s="261"/>
      <c r="E96" s="261"/>
      <c r="F96" s="261"/>
      <c r="G96" s="261"/>
      <c r="H96" s="261"/>
      <c r="I96" s="261"/>
      <c r="J96" s="261"/>
      <c r="K96" s="261"/>
      <c r="L96" s="261"/>
      <c r="M96" s="261"/>
      <c r="N96" s="261"/>
      <c r="O96" s="261"/>
      <c r="Q96" s="281" t="str">
        <f xml:space="preserve"> "Year " &amp; TEXT($B$8+5,0)</f>
        <v>Year 2023</v>
      </c>
      <c r="R96" s="282"/>
      <c r="S96" s="261" t="str">
        <f>"Land use category in year " &amp; TEXT($B$8+5,0)</f>
        <v>Land use category in year 2023</v>
      </c>
      <c r="T96" s="261"/>
      <c r="U96" s="261"/>
      <c r="V96" s="261"/>
      <c r="W96" s="261"/>
      <c r="X96" s="261"/>
      <c r="Y96" s="261"/>
      <c r="Z96" s="261"/>
      <c r="AA96" s="261"/>
      <c r="AB96" s="261"/>
      <c r="AC96" s="261"/>
      <c r="AD96" s="261"/>
      <c r="AE96" s="261"/>
      <c r="AF96" s="62"/>
    </row>
    <row r="97" spans="1:32" ht="42" x14ac:dyDescent="0.2">
      <c r="A97" s="283"/>
      <c r="B97" s="284"/>
      <c r="C97" s="54" t="s">
        <v>46</v>
      </c>
      <c r="D97" s="54" t="s">
        <v>47</v>
      </c>
      <c r="E97" s="55" t="s">
        <v>48</v>
      </c>
      <c r="F97" s="54" t="s">
        <v>49</v>
      </c>
      <c r="G97" s="54" t="s">
        <v>50</v>
      </c>
      <c r="H97" s="54" t="s">
        <v>51</v>
      </c>
      <c r="I97" s="54" t="s">
        <v>52</v>
      </c>
      <c r="J97" s="54" t="s">
        <v>53</v>
      </c>
      <c r="K97" s="54" t="s">
        <v>54</v>
      </c>
      <c r="L97" s="54" t="s">
        <v>55</v>
      </c>
      <c r="M97" s="54" t="s">
        <v>56</v>
      </c>
      <c r="N97" s="54" t="s">
        <v>39</v>
      </c>
      <c r="O97" s="172" t="s">
        <v>57</v>
      </c>
      <c r="Q97" s="283"/>
      <c r="R97" s="284"/>
      <c r="S97" s="54" t="s">
        <v>46</v>
      </c>
      <c r="T97" s="54" t="s">
        <v>47</v>
      </c>
      <c r="U97" s="55" t="s">
        <v>48</v>
      </c>
      <c r="V97" s="54" t="s">
        <v>49</v>
      </c>
      <c r="W97" s="54" t="s">
        <v>50</v>
      </c>
      <c r="X97" s="54" t="s">
        <v>51</v>
      </c>
      <c r="Y97" s="54" t="s">
        <v>52</v>
      </c>
      <c r="Z97" s="54" t="s">
        <v>53</v>
      </c>
      <c r="AA97" s="54" t="s">
        <v>54</v>
      </c>
      <c r="AB97" s="54" t="s">
        <v>55</v>
      </c>
      <c r="AC97" s="54" t="s">
        <v>56</v>
      </c>
      <c r="AD97" s="54" t="s">
        <v>39</v>
      </c>
      <c r="AE97" s="172" t="s">
        <v>57</v>
      </c>
      <c r="AF97" s="62"/>
    </row>
    <row r="98" spans="1:32" ht="14.15" customHeight="1" x14ac:dyDescent="0.2">
      <c r="A98" s="280" t="str">
        <f>"Land use category in year " &amp; TEXT($B$8+4,0)</f>
        <v>Land use category in year 2022</v>
      </c>
      <c r="B98" s="54" t="s">
        <v>46</v>
      </c>
      <c r="C98" s="197">
        <f>$C94*C$16</f>
        <v>0</v>
      </c>
      <c r="D98" s="197">
        <f t="shared" ref="D98:N98" si="108">$C94*D$16</f>
        <v>0</v>
      </c>
      <c r="E98" s="197">
        <f t="shared" si="108"/>
        <v>0</v>
      </c>
      <c r="F98" s="197">
        <f t="shared" si="108"/>
        <v>0</v>
      </c>
      <c r="G98" s="197">
        <f t="shared" si="108"/>
        <v>0</v>
      </c>
      <c r="H98" s="197">
        <f t="shared" si="108"/>
        <v>0</v>
      </c>
      <c r="I98" s="197">
        <f t="shared" si="108"/>
        <v>0</v>
      </c>
      <c r="J98" s="197">
        <f t="shared" si="108"/>
        <v>0</v>
      </c>
      <c r="K98" s="197">
        <f t="shared" si="108"/>
        <v>0</v>
      </c>
      <c r="L98" s="197">
        <f t="shared" si="108"/>
        <v>0</v>
      </c>
      <c r="M98" s="197">
        <f t="shared" si="108"/>
        <v>0</v>
      </c>
      <c r="N98" s="197">
        <f t="shared" si="108"/>
        <v>0</v>
      </c>
      <c r="O98" s="198">
        <f>SUM(C98:N98)</f>
        <v>0</v>
      </c>
      <c r="Q98" s="280" t="str">
        <f>"Land use category in year " &amp; TEXT($B$8+4,0)</f>
        <v>Land use category in year 2022</v>
      </c>
      <c r="R98" s="54" t="s">
        <v>46</v>
      </c>
      <c r="S98" s="199">
        <f>IF(ISNUMBER(S$16),C98*S$16,0)</f>
        <v>0</v>
      </c>
      <c r="T98" s="199">
        <f t="shared" ref="T98:AD98" si="109">IF(ISNUMBER(T$16),D98*T$16,0)</f>
        <v>0</v>
      </c>
      <c r="U98" s="199">
        <f t="shared" si="109"/>
        <v>0</v>
      </c>
      <c r="V98" s="199">
        <f t="shared" si="109"/>
        <v>0</v>
      </c>
      <c r="W98" s="199">
        <f t="shared" si="109"/>
        <v>0</v>
      </c>
      <c r="X98" s="199">
        <f t="shared" si="109"/>
        <v>0</v>
      </c>
      <c r="Y98" s="199">
        <f t="shared" si="109"/>
        <v>0</v>
      </c>
      <c r="Z98" s="199">
        <f t="shared" si="109"/>
        <v>0</v>
      </c>
      <c r="AA98" s="199">
        <f t="shared" si="109"/>
        <v>0</v>
      </c>
      <c r="AB98" s="199">
        <f t="shared" si="109"/>
        <v>0</v>
      </c>
      <c r="AC98" s="199">
        <f t="shared" si="109"/>
        <v>0</v>
      </c>
      <c r="AD98" s="199">
        <f t="shared" si="109"/>
        <v>0</v>
      </c>
      <c r="AE98" s="198">
        <f>SUMIF(S98:AD98,"&gt;0",S98:AD98)</f>
        <v>0</v>
      </c>
      <c r="AF98" s="62"/>
    </row>
    <row r="99" spans="1:32" ht="28" x14ac:dyDescent="0.2">
      <c r="A99" s="280"/>
      <c r="B99" s="54" t="s">
        <v>47</v>
      </c>
      <c r="C99" s="197">
        <f>$D94*C$17</f>
        <v>0</v>
      </c>
      <c r="D99" s="197">
        <f t="shared" ref="D99:N99" si="110">$D94*D$17</f>
        <v>0</v>
      </c>
      <c r="E99" s="197">
        <f t="shared" si="110"/>
        <v>0</v>
      </c>
      <c r="F99" s="197">
        <f t="shared" si="110"/>
        <v>0</v>
      </c>
      <c r="G99" s="197">
        <f t="shared" si="110"/>
        <v>0</v>
      </c>
      <c r="H99" s="197">
        <f t="shared" si="110"/>
        <v>0</v>
      </c>
      <c r="I99" s="197">
        <f t="shared" si="110"/>
        <v>0</v>
      </c>
      <c r="J99" s="197">
        <f t="shared" si="110"/>
        <v>0</v>
      </c>
      <c r="K99" s="197">
        <f t="shared" si="110"/>
        <v>0</v>
      </c>
      <c r="L99" s="197">
        <f t="shared" si="110"/>
        <v>0</v>
      </c>
      <c r="M99" s="197">
        <f t="shared" si="110"/>
        <v>0</v>
      </c>
      <c r="N99" s="197">
        <f t="shared" si="110"/>
        <v>0</v>
      </c>
      <c r="O99" s="198">
        <f t="shared" ref="O99:O109" si="111">SUM(C99:N99)</f>
        <v>0</v>
      </c>
      <c r="Q99" s="280"/>
      <c r="R99" s="54" t="s">
        <v>47</v>
      </c>
      <c r="S99" s="199">
        <f>IF(ISNUMBER(S$17),C99*S$17,0)</f>
        <v>0</v>
      </c>
      <c r="T99" s="199">
        <f t="shared" ref="T99:AD99" si="112">IF(ISNUMBER(T$17),D99*T$17,0)</f>
        <v>0</v>
      </c>
      <c r="U99" s="199">
        <f t="shared" si="112"/>
        <v>0</v>
      </c>
      <c r="V99" s="199">
        <f t="shared" si="112"/>
        <v>0</v>
      </c>
      <c r="W99" s="199">
        <f t="shared" si="112"/>
        <v>0</v>
      </c>
      <c r="X99" s="199">
        <f t="shared" si="112"/>
        <v>0</v>
      </c>
      <c r="Y99" s="199">
        <f t="shared" si="112"/>
        <v>0</v>
      </c>
      <c r="Z99" s="199">
        <f t="shared" si="112"/>
        <v>0</v>
      </c>
      <c r="AA99" s="199">
        <f t="shared" si="112"/>
        <v>0</v>
      </c>
      <c r="AB99" s="199">
        <f t="shared" si="112"/>
        <v>0</v>
      </c>
      <c r="AC99" s="199">
        <f t="shared" si="112"/>
        <v>0</v>
      </c>
      <c r="AD99" s="199">
        <f t="shared" si="112"/>
        <v>0</v>
      </c>
      <c r="AE99" s="198">
        <f t="shared" ref="AE99:AE109" si="113">SUMIF(S99:AD99,"&gt;0",S99:AD99)</f>
        <v>0</v>
      </c>
      <c r="AF99" s="62"/>
    </row>
    <row r="100" spans="1:32" x14ac:dyDescent="0.2">
      <c r="A100" s="280"/>
      <c r="B100" s="55" t="s">
        <v>48</v>
      </c>
      <c r="C100" s="197">
        <f>$E94*C$18</f>
        <v>0</v>
      </c>
      <c r="D100" s="197">
        <f t="shared" ref="D100:N100" si="114">$E94*D$18</f>
        <v>0</v>
      </c>
      <c r="E100" s="197">
        <f t="shared" si="114"/>
        <v>0</v>
      </c>
      <c r="F100" s="197">
        <f t="shared" si="114"/>
        <v>0</v>
      </c>
      <c r="G100" s="197">
        <f t="shared" si="114"/>
        <v>0</v>
      </c>
      <c r="H100" s="197">
        <f t="shared" si="114"/>
        <v>0</v>
      </c>
      <c r="I100" s="197">
        <f t="shared" si="114"/>
        <v>0</v>
      </c>
      <c r="J100" s="197">
        <f t="shared" si="114"/>
        <v>0</v>
      </c>
      <c r="K100" s="197">
        <f t="shared" si="114"/>
        <v>0</v>
      </c>
      <c r="L100" s="197">
        <f t="shared" si="114"/>
        <v>0</v>
      </c>
      <c r="M100" s="197">
        <f t="shared" si="114"/>
        <v>0</v>
      </c>
      <c r="N100" s="197">
        <f t="shared" si="114"/>
        <v>0</v>
      </c>
      <c r="O100" s="198">
        <f t="shared" si="111"/>
        <v>0</v>
      </c>
      <c r="Q100" s="280"/>
      <c r="R100" s="55" t="s">
        <v>48</v>
      </c>
      <c r="S100" s="199">
        <f>IF(ISNUMBER(S$18),C100*S$18,0)</f>
        <v>0</v>
      </c>
      <c r="T100" s="199">
        <f t="shared" ref="T100:AD100" si="115">IF(ISNUMBER(T$18),D100*T$18,0)</f>
        <v>0</v>
      </c>
      <c r="U100" s="199">
        <f t="shared" si="115"/>
        <v>0</v>
      </c>
      <c r="V100" s="199">
        <f t="shared" si="115"/>
        <v>0</v>
      </c>
      <c r="W100" s="199">
        <f t="shared" si="115"/>
        <v>0</v>
      </c>
      <c r="X100" s="199">
        <f t="shared" si="115"/>
        <v>0</v>
      </c>
      <c r="Y100" s="199">
        <f t="shared" si="115"/>
        <v>0</v>
      </c>
      <c r="Z100" s="199">
        <f t="shared" si="115"/>
        <v>0</v>
      </c>
      <c r="AA100" s="199">
        <f t="shared" si="115"/>
        <v>0</v>
      </c>
      <c r="AB100" s="199">
        <f t="shared" si="115"/>
        <v>0</v>
      </c>
      <c r="AC100" s="199">
        <f t="shared" si="115"/>
        <v>0</v>
      </c>
      <c r="AD100" s="199">
        <f t="shared" si="115"/>
        <v>0</v>
      </c>
      <c r="AE100" s="198">
        <f t="shared" si="113"/>
        <v>0</v>
      </c>
      <c r="AF100" s="62"/>
    </row>
    <row r="101" spans="1:32" x14ac:dyDescent="0.2">
      <c r="A101" s="280"/>
      <c r="B101" s="54" t="s">
        <v>49</v>
      </c>
      <c r="C101" s="197">
        <f>$F94*C$19</f>
        <v>0</v>
      </c>
      <c r="D101" s="197">
        <f t="shared" ref="D101:N101" si="116">$F94*D$19</f>
        <v>0</v>
      </c>
      <c r="E101" s="197">
        <f t="shared" si="116"/>
        <v>0</v>
      </c>
      <c r="F101" s="197">
        <f t="shared" si="116"/>
        <v>0</v>
      </c>
      <c r="G101" s="197">
        <f t="shared" si="116"/>
        <v>0</v>
      </c>
      <c r="H101" s="197">
        <f t="shared" si="116"/>
        <v>0</v>
      </c>
      <c r="I101" s="197">
        <f t="shared" si="116"/>
        <v>0</v>
      </c>
      <c r="J101" s="197">
        <f t="shared" si="116"/>
        <v>0</v>
      </c>
      <c r="K101" s="197">
        <f t="shared" si="116"/>
        <v>0</v>
      </c>
      <c r="L101" s="197">
        <f t="shared" si="116"/>
        <v>0</v>
      </c>
      <c r="M101" s="197">
        <f t="shared" si="116"/>
        <v>0</v>
      </c>
      <c r="N101" s="197">
        <f t="shared" si="116"/>
        <v>0</v>
      </c>
      <c r="O101" s="198">
        <f t="shared" si="111"/>
        <v>0</v>
      </c>
      <c r="Q101" s="280"/>
      <c r="R101" s="54" t="s">
        <v>49</v>
      </c>
      <c r="S101" s="199">
        <f>IF(ISNUMBER(S$19),C101*S$19,0)</f>
        <v>0</v>
      </c>
      <c r="T101" s="199">
        <f t="shared" ref="T101:AD101" si="117">IF(ISNUMBER(T$19),D101*T$19,0)</f>
        <v>0</v>
      </c>
      <c r="U101" s="199">
        <f t="shared" si="117"/>
        <v>0</v>
      </c>
      <c r="V101" s="199">
        <f t="shared" si="117"/>
        <v>0</v>
      </c>
      <c r="W101" s="199">
        <f t="shared" si="117"/>
        <v>0</v>
      </c>
      <c r="X101" s="199">
        <f t="shared" si="117"/>
        <v>0</v>
      </c>
      <c r="Y101" s="199">
        <f t="shared" si="117"/>
        <v>0</v>
      </c>
      <c r="Z101" s="199">
        <f t="shared" si="117"/>
        <v>0</v>
      </c>
      <c r="AA101" s="199">
        <f t="shared" si="117"/>
        <v>0</v>
      </c>
      <c r="AB101" s="199">
        <f t="shared" si="117"/>
        <v>0</v>
      </c>
      <c r="AC101" s="199">
        <f t="shared" si="117"/>
        <v>0</v>
      </c>
      <c r="AD101" s="199">
        <f t="shared" si="117"/>
        <v>0</v>
      </c>
      <c r="AE101" s="198">
        <f t="shared" si="113"/>
        <v>0</v>
      </c>
      <c r="AF101" s="62"/>
    </row>
    <row r="102" spans="1:32" x14ac:dyDescent="0.2">
      <c r="A102" s="280"/>
      <c r="B102" s="172" t="s">
        <v>50</v>
      </c>
      <c r="C102" s="197">
        <f>$G94*C$20</f>
        <v>0</v>
      </c>
      <c r="D102" s="197">
        <f t="shared" ref="D102:N102" si="118">$G94*D$20</f>
        <v>0</v>
      </c>
      <c r="E102" s="197">
        <f t="shared" si="118"/>
        <v>0</v>
      </c>
      <c r="F102" s="197">
        <f t="shared" si="118"/>
        <v>0</v>
      </c>
      <c r="G102" s="197">
        <f t="shared" si="118"/>
        <v>0</v>
      </c>
      <c r="H102" s="197">
        <f t="shared" si="118"/>
        <v>0</v>
      </c>
      <c r="I102" s="197">
        <f t="shared" si="118"/>
        <v>0</v>
      </c>
      <c r="J102" s="197">
        <f t="shared" si="118"/>
        <v>0</v>
      </c>
      <c r="K102" s="197">
        <f t="shared" si="118"/>
        <v>0</v>
      </c>
      <c r="L102" s="197">
        <f t="shared" si="118"/>
        <v>0</v>
      </c>
      <c r="M102" s="197">
        <f t="shared" si="118"/>
        <v>0</v>
      </c>
      <c r="N102" s="197">
        <f t="shared" si="118"/>
        <v>0</v>
      </c>
      <c r="O102" s="198">
        <f t="shared" si="111"/>
        <v>0</v>
      </c>
      <c r="Q102" s="280"/>
      <c r="R102" s="172" t="s">
        <v>50</v>
      </c>
      <c r="S102" s="199">
        <f>IF(ISNUMBER(S$20),C102*S$20,0)</f>
        <v>0</v>
      </c>
      <c r="T102" s="199">
        <f t="shared" ref="T102:AD102" si="119">IF(ISNUMBER(T$20),D102*T$20,0)</f>
        <v>0</v>
      </c>
      <c r="U102" s="199">
        <f t="shared" si="119"/>
        <v>0</v>
      </c>
      <c r="V102" s="199">
        <f t="shared" si="119"/>
        <v>0</v>
      </c>
      <c r="W102" s="199">
        <f t="shared" si="119"/>
        <v>0</v>
      </c>
      <c r="X102" s="199">
        <f t="shared" si="119"/>
        <v>0</v>
      </c>
      <c r="Y102" s="199">
        <f t="shared" si="119"/>
        <v>0</v>
      </c>
      <c r="Z102" s="199">
        <f t="shared" si="119"/>
        <v>0</v>
      </c>
      <c r="AA102" s="199">
        <f t="shared" si="119"/>
        <v>0</v>
      </c>
      <c r="AB102" s="199">
        <f t="shared" si="119"/>
        <v>0</v>
      </c>
      <c r="AC102" s="199">
        <f t="shared" si="119"/>
        <v>0</v>
      </c>
      <c r="AD102" s="199">
        <f t="shared" si="119"/>
        <v>0</v>
      </c>
      <c r="AE102" s="198">
        <f t="shared" si="113"/>
        <v>0</v>
      </c>
      <c r="AF102" s="62"/>
    </row>
    <row r="103" spans="1:32" x14ac:dyDescent="0.2">
      <c r="A103" s="280"/>
      <c r="B103" s="172" t="s">
        <v>51</v>
      </c>
      <c r="C103" s="197">
        <f>$H94*C$21</f>
        <v>0</v>
      </c>
      <c r="D103" s="197">
        <f t="shared" ref="D103:N103" si="120">$H94*D$21</f>
        <v>0</v>
      </c>
      <c r="E103" s="197">
        <f t="shared" si="120"/>
        <v>0</v>
      </c>
      <c r="F103" s="197">
        <f t="shared" si="120"/>
        <v>0</v>
      </c>
      <c r="G103" s="197">
        <f t="shared" si="120"/>
        <v>0</v>
      </c>
      <c r="H103" s="197">
        <f t="shared" si="120"/>
        <v>0</v>
      </c>
      <c r="I103" s="197">
        <f t="shared" si="120"/>
        <v>0</v>
      </c>
      <c r="J103" s="197">
        <f t="shared" si="120"/>
        <v>0</v>
      </c>
      <c r="K103" s="197">
        <f t="shared" si="120"/>
        <v>0</v>
      </c>
      <c r="L103" s="197">
        <f t="shared" si="120"/>
        <v>0</v>
      </c>
      <c r="M103" s="197">
        <f t="shared" si="120"/>
        <v>0</v>
      </c>
      <c r="N103" s="197">
        <f t="shared" si="120"/>
        <v>0</v>
      </c>
      <c r="O103" s="198">
        <f t="shared" si="111"/>
        <v>0</v>
      </c>
      <c r="Q103" s="280"/>
      <c r="R103" s="172" t="s">
        <v>51</v>
      </c>
      <c r="S103" s="199">
        <f>IF(ISNUMBER(S$21),C103*S$21,0)</f>
        <v>0</v>
      </c>
      <c r="T103" s="199">
        <f t="shared" ref="T103:AD103" si="121">IF(ISNUMBER(T$21),D103*T$21,0)</f>
        <v>0</v>
      </c>
      <c r="U103" s="199">
        <f t="shared" si="121"/>
        <v>0</v>
      </c>
      <c r="V103" s="199">
        <f t="shared" si="121"/>
        <v>0</v>
      </c>
      <c r="W103" s="199">
        <f t="shared" si="121"/>
        <v>0</v>
      </c>
      <c r="X103" s="199">
        <f t="shared" si="121"/>
        <v>0</v>
      </c>
      <c r="Y103" s="199">
        <f t="shared" si="121"/>
        <v>0</v>
      </c>
      <c r="Z103" s="199">
        <f t="shared" si="121"/>
        <v>0</v>
      </c>
      <c r="AA103" s="199">
        <f t="shared" si="121"/>
        <v>0</v>
      </c>
      <c r="AB103" s="199">
        <f t="shared" si="121"/>
        <v>0</v>
      </c>
      <c r="AC103" s="199">
        <f t="shared" si="121"/>
        <v>0</v>
      </c>
      <c r="AD103" s="199">
        <f t="shared" si="121"/>
        <v>0</v>
      </c>
      <c r="AE103" s="198">
        <f t="shared" si="113"/>
        <v>0</v>
      </c>
      <c r="AF103" s="62"/>
    </row>
    <row r="104" spans="1:32" x14ac:dyDescent="0.2">
      <c r="A104" s="280"/>
      <c r="B104" s="172" t="s">
        <v>52</v>
      </c>
      <c r="C104" s="197">
        <f>$I94*C$22</f>
        <v>0</v>
      </c>
      <c r="D104" s="197">
        <f t="shared" ref="D104:N104" si="122">$I94*D$22</f>
        <v>0</v>
      </c>
      <c r="E104" s="197">
        <f t="shared" si="122"/>
        <v>0</v>
      </c>
      <c r="F104" s="197">
        <f t="shared" si="122"/>
        <v>0</v>
      </c>
      <c r="G104" s="197">
        <f t="shared" si="122"/>
        <v>0</v>
      </c>
      <c r="H104" s="197">
        <f t="shared" si="122"/>
        <v>0</v>
      </c>
      <c r="I104" s="197">
        <f t="shared" si="122"/>
        <v>0</v>
      </c>
      <c r="J104" s="197">
        <f t="shared" si="122"/>
        <v>0</v>
      </c>
      <c r="K104" s="197">
        <f t="shared" si="122"/>
        <v>0</v>
      </c>
      <c r="L104" s="197">
        <f t="shared" si="122"/>
        <v>0</v>
      </c>
      <c r="M104" s="197">
        <f t="shared" si="122"/>
        <v>0</v>
      </c>
      <c r="N104" s="197">
        <f t="shared" si="122"/>
        <v>0</v>
      </c>
      <c r="O104" s="198">
        <f t="shared" si="111"/>
        <v>0</v>
      </c>
      <c r="Q104" s="280"/>
      <c r="R104" s="172" t="s">
        <v>52</v>
      </c>
      <c r="S104" s="199">
        <f>IF(ISNUMBER(S$22),C104*S$22,0)</f>
        <v>0</v>
      </c>
      <c r="T104" s="199">
        <f t="shared" ref="T104:AD104" si="123">IF(ISNUMBER(T$22),D104*T$22,0)</f>
        <v>0</v>
      </c>
      <c r="U104" s="199">
        <f t="shared" si="123"/>
        <v>0</v>
      </c>
      <c r="V104" s="199">
        <f t="shared" si="123"/>
        <v>0</v>
      </c>
      <c r="W104" s="199">
        <f t="shared" si="123"/>
        <v>0</v>
      </c>
      <c r="X104" s="199">
        <f t="shared" si="123"/>
        <v>0</v>
      </c>
      <c r="Y104" s="199">
        <f t="shared" si="123"/>
        <v>0</v>
      </c>
      <c r="Z104" s="199">
        <f t="shared" si="123"/>
        <v>0</v>
      </c>
      <c r="AA104" s="199">
        <f t="shared" si="123"/>
        <v>0</v>
      </c>
      <c r="AB104" s="199">
        <f t="shared" si="123"/>
        <v>0</v>
      </c>
      <c r="AC104" s="199">
        <f t="shared" si="123"/>
        <v>0</v>
      </c>
      <c r="AD104" s="199">
        <f t="shared" si="123"/>
        <v>0</v>
      </c>
      <c r="AE104" s="198">
        <f t="shared" si="113"/>
        <v>0</v>
      </c>
      <c r="AF104" s="62"/>
    </row>
    <row r="105" spans="1:32" x14ac:dyDescent="0.2">
      <c r="A105" s="280"/>
      <c r="B105" s="172" t="s">
        <v>53</v>
      </c>
      <c r="C105" s="197">
        <f>$J94*C$23</f>
        <v>0</v>
      </c>
      <c r="D105" s="197">
        <f t="shared" ref="D105:N105" si="124">$J94*D$23</f>
        <v>0</v>
      </c>
      <c r="E105" s="197">
        <f t="shared" si="124"/>
        <v>0</v>
      </c>
      <c r="F105" s="197">
        <f t="shared" si="124"/>
        <v>0</v>
      </c>
      <c r="G105" s="197">
        <f t="shared" si="124"/>
        <v>0</v>
      </c>
      <c r="H105" s="197">
        <f t="shared" si="124"/>
        <v>0</v>
      </c>
      <c r="I105" s="197">
        <f t="shared" si="124"/>
        <v>0</v>
      </c>
      <c r="J105" s="197">
        <f t="shared" si="124"/>
        <v>0</v>
      </c>
      <c r="K105" s="197">
        <f t="shared" si="124"/>
        <v>0</v>
      </c>
      <c r="L105" s="197">
        <f t="shared" si="124"/>
        <v>0</v>
      </c>
      <c r="M105" s="197">
        <f t="shared" si="124"/>
        <v>0</v>
      </c>
      <c r="N105" s="197">
        <f t="shared" si="124"/>
        <v>0</v>
      </c>
      <c r="O105" s="198">
        <f t="shared" si="111"/>
        <v>0</v>
      </c>
      <c r="Q105" s="280"/>
      <c r="R105" s="172" t="s">
        <v>53</v>
      </c>
      <c r="S105" s="199">
        <f>IF(ISNUMBER(S$23),C105*S$23,0)</f>
        <v>0</v>
      </c>
      <c r="T105" s="199">
        <f t="shared" ref="T105:AD105" si="125">IF(ISNUMBER(T$23),D105*T$23,0)</f>
        <v>0</v>
      </c>
      <c r="U105" s="199">
        <f t="shared" si="125"/>
        <v>0</v>
      </c>
      <c r="V105" s="199">
        <f t="shared" si="125"/>
        <v>0</v>
      </c>
      <c r="W105" s="199">
        <f t="shared" si="125"/>
        <v>0</v>
      </c>
      <c r="X105" s="199">
        <f t="shared" si="125"/>
        <v>0</v>
      </c>
      <c r="Y105" s="199">
        <f t="shared" si="125"/>
        <v>0</v>
      </c>
      <c r="Z105" s="199">
        <f t="shared" si="125"/>
        <v>0</v>
      </c>
      <c r="AA105" s="199">
        <f t="shared" si="125"/>
        <v>0</v>
      </c>
      <c r="AB105" s="199">
        <f t="shared" si="125"/>
        <v>0</v>
      </c>
      <c r="AC105" s="199">
        <f t="shared" si="125"/>
        <v>0</v>
      </c>
      <c r="AD105" s="199">
        <f t="shared" si="125"/>
        <v>0</v>
      </c>
      <c r="AE105" s="198">
        <f t="shared" si="113"/>
        <v>0</v>
      </c>
      <c r="AF105" s="62"/>
    </row>
    <row r="106" spans="1:32" x14ac:dyDescent="0.2">
      <c r="A106" s="280"/>
      <c r="B106" s="172" t="s">
        <v>54</v>
      </c>
      <c r="C106" s="197">
        <f>$K94*C$24</f>
        <v>0</v>
      </c>
      <c r="D106" s="197">
        <f t="shared" ref="D106:N106" si="126">$K94*D$24</f>
        <v>0</v>
      </c>
      <c r="E106" s="197">
        <f t="shared" si="126"/>
        <v>0</v>
      </c>
      <c r="F106" s="197">
        <f t="shared" si="126"/>
        <v>0</v>
      </c>
      <c r="G106" s="197">
        <f t="shared" si="126"/>
        <v>0</v>
      </c>
      <c r="H106" s="197">
        <f t="shared" si="126"/>
        <v>0</v>
      </c>
      <c r="I106" s="197">
        <f t="shared" si="126"/>
        <v>0</v>
      </c>
      <c r="J106" s="197">
        <f t="shared" si="126"/>
        <v>0</v>
      </c>
      <c r="K106" s="197">
        <f t="shared" si="126"/>
        <v>0</v>
      </c>
      <c r="L106" s="197">
        <f t="shared" si="126"/>
        <v>0</v>
      </c>
      <c r="M106" s="197">
        <f t="shared" si="126"/>
        <v>0</v>
      </c>
      <c r="N106" s="197">
        <f t="shared" si="126"/>
        <v>0</v>
      </c>
      <c r="O106" s="198">
        <f t="shared" si="111"/>
        <v>0</v>
      </c>
      <c r="Q106" s="280"/>
      <c r="R106" s="172" t="s">
        <v>54</v>
      </c>
      <c r="S106" s="199">
        <f>IF(ISNUMBER(S$24),C106*S$24,0)</f>
        <v>0</v>
      </c>
      <c r="T106" s="199">
        <f t="shared" ref="T106:AD106" si="127">IF(ISNUMBER(T$24),D106*T$24,0)</f>
        <v>0</v>
      </c>
      <c r="U106" s="199">
        <f t="shared" si="127"/>
        <v>0</v>
      </c>
      <c r="V106" s="199">
        <f t="shared" si="127"/>
        <v>0</v>
      </c>
      <c r="W106" s="199">
        <f t="shared" si="127"/>
        <v>0</v>
      </c>
      <c r="X106" s="199">
        <f t="shared" si="127"/>
        <v>0</v>
      </c>
      <c r="Y106" s="199">
        <f t="shared" si="127"/>
        <v>0</v>
      </c>
      <c r="Z106" s="199">
        <f t="shared" si="127"/>
        <v>0</v>
      </c>
      <c r="AA106" s="199">
        <f t="shared" si="127"/>
        <v>0</v>
      </c>
      <c r="AB106" s="199">
        <f t="shared" si="127"/>
        <v>0</v>
      </c>
      <c r="AC106" s="199">
        <f t="shared" si="127"/>
        <v>0</v>
      </c>
      <c r="AD106" s="199">
        <f t="shared" si="127"/>
        <v>0</v>
      </c>
      <c r="AE106" s="198">
        <f t="shared" si="113"/>
        <v>0</v>
      </c>
      <c r="AF106" s="62"/>
    </row>
    <row r="107" spans="1:32" x14ac:dyDescent="0.2">
      <c r="A107" s="280"/>
      <c r="B107" s="172" t="s">
        <v>55</v>
      </c>
      <c r="C107" s="197">
        <f>$L94*C$25</f>
        <v>0</v>
      </c>
      <c r="D107" s="197">
        <f t="shared" ref="D107:N107" si="128">$L94*D$25</f>
        <v>0</v>
      </c>
      <c r="E107" s="197">
        <f t="shared" si="128"/>
        <v>0</v>
      </c>
      <c r="F107" s="197">
        <f t="shared" si="128"/>
        <v>0</v>
      </c>
      <c r="G107" s="197">
        <f t="shared" si="128"/>
        <v>0</v>
      </c>
      <c r="H107" s="197">
        <f t="shared" si="128"/>
        <v>0</v>
      </c>
      <c r="I107" s="197">
        <f t="shared" si="128"/>
        <v>0</v>
      </c>
      <c r="J107" s="197">
        <f t="shared" si="128"/>
        <v>0</v>
      </c>
      <c r="K107" s="197">
        <f t="shared" si="128"/>
        <v>0</v>
      </c>
      <c r="L107" s="197">
        <f t="shared" si="128"/>
        <v>0</v>
      </c>
      <c r="M107" s="197">
        <f t="shared" si="128"/>
        <v>0</v>
      </c>
      <c r="N107" s="197">
        <f t="shared" si="128"/>
        <v>0</v>
      </c>
      <c r="O107" s="198">
        <f t="shared" si="111"/>
        <v>0</v>
      </c>
      <c r="Q107" s="280"/>
      <c r="R107" s="172" t="s">
        <v>55</v>
      </c>
      <c r="S107" s="199">
        <f>IF(ISNUMBER(S$25),C107*S$25,0)</f>
        <v>0</v>
      </c>
      <c r="T107" s="199">
        <f t="shared" ref="T107:AD107" si="129">IF(ISNUMBER(T$25),D107*T$25,0)</f>
        <v>0</v>
      </c>
      <c r="U107" s="199">
        <f t="shared" si="129"/>
        <v>0</v>
      </c>
      <c r="V107" s="199">
        <f t="shared" si="129"/>
        <v>0</v>
      </c>
      <c r="W107" s="199">
        <f t="shared" si="129"/>
        <v>0</v>
      </c>
      <c r="X107" s="199">
        <f t="shared" si="129"/>
        <v>0</v>
      </c>
      <c r="Y107" s="199">
        <f t="shared" si="129"/>
        <v>0</v>
      </c>
      <c r="Z107" s="199">
        <f t="shared" si="129"/>
        <v>0</v>
      </c>
      <c r="AA107" s="199">
        <f t="shared" si="129"/>
        <v>0</v>
      </c>
      <c r="AB107" s="199">
        <f t="shared" si="129"/>
        <v>0</v>
      </c>
      <c r="AC107" s="199">
        <f t="shared" si="129"/>
        <v>0</v>
      </c>
      <c r="AD107" s="199">
        <f t="shared" si="129"/>
        <v>0</v>
      </c>
      <c r="AE107" s="198">
        <f t="shared" si="113"/>
        <v>0</v>
      </c>
      <c r="AF107" s="62"/>
    </row>
    <row r="108" spans="1:32" x14ac:dyDescent="0.2">
      <c r="A108" s="280"/>
      <c r="B108" s="172" t="s">
        <v>56</v>
      </c>
      <c r="C108" s="197">
        <f>$M94*C$26</f>
        <v>0</v>
      </c>
      <c r="D108" s="197">
        <f t="shared" ref="D108:N108" si="130">$M94*D$26</f>
        <v>0</v>
      </c>
      <c r="E108" s="197">
        <f t="shared" si="130"/>
        <v>0</v>
      </c>
      <c r="F108" s="197">
        <f t="shared" si="130"/>
        <v>0</v>
      </c>
      <c r="G108" s="197">
        <f t="shared" si="130"/>
        <v>0</v>
      </c>
      <c r="H108" s="197">
        <f t="shared" si="130"/>
        <v>0</v>
      </c>
      <c r="I108" s="197">
        <f t="shared" si="130"/>
        <v>0</v>
      </c>
      <c r="J108" s="197">
        <f t="shared" si="130"/>
        <v>0</v>
      </c>
      <c r="K108" s="197">
        <f t="shared" si="130"/>
        <v>0</v>
      </c>
      <c r="L108" s="197">
        <f t="shared" si="130"/>
        <v>0</v>
      </c>
      <c r="M108" s="197">
        <f t="shared" si="130"/>
        <v>0</v>
      </c>
      <c r="N108" s="197">
        <f t="shared" si="130"/>
        <v>0</v>
      </c>
      <c r="O108" s="198">
        <f t="shared" si="111"/>
        <v>0</v>
      </c>
      <c r="Q108" s="280"/>
      <c r="R108" s="172" t="s">
        <v>56</v>
      </c>
      <c r="S108" s="199">
        <f>IF(ISNUMBER(S$26),C108*S$26,0)</f>
        <v>0</v>
      </c>
      <c r="T108" s="199">
        <f t="shared" ref="T108:AD108" si="131">IF(ISNUMBER(T$26),D108*T$26,0)</f>
        <v>0</v>
      </c>
      <c r="U108" s="199">
        <f t="shared" si="131"/>
        <v>0</v>
      </c>
      <c r="V108" s="199">
        <f t="shared" si="131"/>
        <v>0</v>
      </c>
      <c r="W108" s="199">
        <f t="shared" si="131"/>
        <v>0</v>
      </c>
      <c r="X108" s="199">
        <f t="shared" si="131"/>
        <v>0</v>
      </c>
      <c r="Y108" s="199">
        <f t="shared" si="131"/>
        <v>0</v>
      </c>
      <c r="Z108" s="199">
        <f t="shared" si="131"/>
        <v>0</v>
      </c>
      <c r="AA108" s="199">
        <f t="shared" si="131"/>
        <v>0</v>
      </c>
      <c r="AB108" s="199">
        <f t="shared" si="131"/>
        <v>0</v>
      </c>
      <c r="AC108" s="199">
        <f t="shared" si="131"/>
        <v>0</v>
      </c>
      <c r="AD108" s="199">
        <f t="shared" si="131"/>
        <v>0</v>
      </c>
      <c r="AE108" s="198">
        <f t="shared" si="113"/>
        <v>0</v>
      </c>
      <c r="AF108" s="62"/>
    </row>
    <row r="109" spans="1:32" x14ac:dyDescent="0.2">
      <c r="A109" s="280"/>
      <c r="B109" s="172" t="s">
        <v>147</v>
      </c>
      <c r="C109" s="197">
        <f>$N94*C$27</f>
        <v>0</v>
      </c>
      <c r="D109" s="197">
        <f t="shared" ref="D109:N109" si="132">$N94*D$27</f>
        <v>0</v>
      </c>
      <c r="E109" s="197">
        <f t="shared" si="132"/>
        <v>0</v>
      </c>
      <c r="F109" s="197">
        <f t="shared" si="132"/>
        <v>0</v>
      </c>
      <c r="G109" s="197">
        <f t="shared" si="132"/>
        <v>0</v>
      </c>
      <c r="H109" s="197">
        <f t="shared" si="132"/>
        <v>0</v>
      </c>
      <c r="I109" s="197">
        <f t="shared" si="132"/>
        <v>0</v>
      </c>
      <c r="J109" s="197">
        <f t="shared" si="132"/>
        <v>0</v>
      </c>
      <c r="K109" s="197">
        <f t="shared" si="132"/>
        <v>0</v>
      </c>
      <c r="L109" s="197">
        <f t="shared" si="132"/>
        <v>0</v>
      </c>
      <c r="M109" s="197">
        <f t="shared" si="132"/>
        <v>0</v>
      </c>
      <c r="N109" s="197">
        <f t="shared" si="132"/>
        <v>0</v>
      </c>
      <c r="O109" s="198">
        <f t="shared" si="111"/>
        <v>0</v>
      </c>
      <c r="Q109" s="280"/>
      <c r="R109" s="172" t="s">
        <v>147</v>
      </c>
      <c r="S109" s="199">
        <f>IF(ISNUMBER(S$27),C109*S$27,0)</f>
        <v>0</v>
      </c>
      <c r="T109" s="199">
        <f t="shared" ref="T109:AD109" si="133">IF(ISNUMBER(T$27),D109*T$27,0)</f>
        <v>0</v>
      </c>
      <c r="U109" s="199">
        <f t="shared" si="133"/>
        <v>0</v>
      </c>
      <c r="V109" s="199">
        <f t="shared" si="133"/>
        <v>0</v>
      </c>
      <c r="W109" s="199">
        <f t="shared" si="133"/>
        <v>0</v>
      </c>
      <c r="X109" s="199">
        <f t="shared" si="133"/>
        <v>0</v>
      </c>
      <c r="Y109" s="199">
        <f t="shared" si="133"/>
        <v>0</v>
      </c>
      <c r="Z109" s="199">
        <f t="shared" si="133"/>
        <v>0</v>
      </c>
      <c r="AA109" s="199">
        <f t="shared" si="133"/>
        <v>0</v>
      </c>
      <c r="AB109" s="199">
        <f t="shared" si="133"/>
        <v>0</v>
      </c>
      <c r="AC109" s="199">
        <f t="shared" si="133"/>
        <v>0</v>
      </c>
      <c r="AD109" s="199">
        <f t="shared" si="133"/>
        <v>0</v>
      </c>
      <c r="AE109" s="198">
        <f t="shared" si="113"/>
        <v>0</v>
      </c>
      <c r="AF109" s="62"/>
    </row>
    <row r="110" spans="1:32" x14ac:dyDescent="0.2">
      <c r="A110" s="280"/>
      <c r="B110" s="54" t="s">
        <v>57</v>
      </c>
      <c r="C110" s="197">
        <f>+SUM(C98:C109)</f>
        <v>0</v>
      </c>
      <c r="D110" s="197">
        <f t="shared" ref="D110:N110" si="134">+SUM(D98:D109)</f>
        <v>0</v>
      </c>
      <c r="E110" s="197">
        <f t="shared" si="134"/>
        <v>0</v>
      </c>
      <c r="F110" s="197">
        <f t="shared" si="134"/>
        <v>0</v>
      </c>
      <c r="G110" s="197">
        <f t="shared" si="134"/>
        <v>0</v>
      </c>
      <c r="H110" s="197">
        <f t="shared" si="134"/>
        <v>0</v>
      </c>
      <c r="I110" s="197">
        <f t="shared" si="134"/>
        <v>0</v>
      </c>
      <c r="J110" s="197">
        <f t="shared" si="134"/>
        <v>0</v>
      </c>
      <c r="K110" s="197">
        <f t="shared" si="134"/>
        <v>0</v>
      </c>
      <c r="L110" s="197">
        <f t="shared" si="134"/>
        <v>0</v>
      </c>
      <c r="M110" s="197">
        <f t="shared" si="134"/>
        <v>0</v>
      </c>
      <c r="N110" s="197">
        <f t="shared" si="134"/>
        <v>0</v>
      </c>
      <c r="O110" s="198"/>
      <c r="Q110" s="280"/>
      <c r="R110" s="54" t="s">
        <v>57</v>
      </c>
      <c r="S110" s="197"/>
      <c r="T110" s="197"/>
      <c r="U110" s="197"/>
      <c r="V110" s="197"/>
      <c r="W110" s="197"/>
      <c r="X110" s="197"/>
      <c r="Y110" s="197"/>
      <c r="Z110" s="197"/>
      <c r="AA110" s="197"/>
      <c r="AB110" s="197"/>
      <c r="AC110" s="197"/>
      <c r="AD110" s="197"/>
      <c r="AE110" s="198">
        <f>SUM(AE98:AE109)</f>
        <v>0</v>
      </c>
      <c r="AF110" s="200">
        <f>AE110*44/12</f>
        <v>0</v>
      </c>
    </row>
    <row r="111" spans="1:32" x14ac:dyDescent="0.2">
      <c r="S111" s="50"/>
      <c r="T111" s="50"/>
      <c r="U111" s="50"/>
      <c r="V111" s="50"/>
      <c r="W111" s="50"/>
      <c r="X111" s="50"/>
      <c r="Y111" s="50"/>
      <c r="Z111" s="50"/>
      <c r="AA111" s="50"/>
      <c r="AB111" s="50"/>
      <c r="AC111" s="50"/>
      <c r="AD111" s="50"/>
      <c r="AE111" s="50"/>
    </row>
    <row r="112" spans="1:32" ht="14.15" customHeight="1" x14ac:dyDescent="0.2">
      <c r="A112" s="281" t="str">
        <f xml:space="preserve"> "Year " &amp; TEXT($B$8+6,0)</f>
        <v>Year 2024</v>
      </c>
      <c r="B112" s="282"/>
      <c r="C112" s="261" t="str">
        <f>"Land use category in year " &amp; TEXT($B$8+6,0)</f>
        <v>Land use category in year 2024</v>
      </c>
      <c r="D112" s="261"/>
      <c r="E112" s="261"/>
      <c r="F112" s="261"/>
      <c r="G112" s="261"/>
      <c r="H112" s="261"/>
      <c r="I112" s="261"/>
      <c r="J112" s="261"/>
      <c r="K112" s="261"/>
      <c r="L112" s="261"/>
      <c r="M112" s="261"/>
      <c r="N112" s="261"/>
      <c r="O112" s="261"/>
      <c r="Q112" s="281" t="str">
        <f xml:space="preserve"> "Year " &amp; TEXT($B$8+6,0)</f>
        <v>Year 2024</v>
      </c>
      <c r="R112" s="282"/>
      <c r="S112" s="261" t="str">
        <f>"Land use category in year " &amp; TEXT($B$8+6,0)</f>
        <v>Land use category in year 2024</v>
      </c>
      <c r="T112" s="261"/>
      <c r="U112" s="261"/>
      <c r="V112" s="261"/>
      <c r="W112" s="261"/>
      <c r="X112" s="261"/>
      <c r="Y112" s="261"/>
      <c r="Z112" s="261"/>
      <c r="AA112" s="261"/>
      <c r="AB112" s="261"/>
      <c r="AC112" s="261"/>
      <c r="AD112" s="261"/>
      <c r="AE112" s="261"/>
      <c r="AF112" s="62"/>
    </row>
    <row r="113" spans="1:32" ht="42" x14ac:dyDescent="0.2">
      <c r="A113" s="283"/>
      <c r="B113" s="284"/>
      <c r="C113" s="54" t="s">
        <v>46</v>
      </c>
      <c r="D113" s="54" t="s">
        <v>47</v>
      </c>
      <c r="E113" s="55" t="s">
        <v>48</v>
      </c>
      <c r="F113" s="54" t="s">
        <v>49</v>
      </c>
      <c r="G113" s="54" t="s">
        <v>50</v>
      </c>
      <c r="H113" s="54" t="s">
        <v>51</v>
      </c>
      <c r="I113" s="54" t="s">
        <v>52</v>
      </c>
      <c r="J113" s="54" t="s">
        <v>53</v>
      </c>
      <c r="K113" s="54" t="s">
        <v>54</v>
      </c>
      <c r="L113" s="54" t="s">
        <v>55</v>
      </c>
      <c r="M113" s="54" t="s">
        <v>56</v>
      </c>
      <c r="N113" s="54" t="s">
        <v>39</v>
      </c>
      <c r="O113" s="172" t="s">
        <v>57</v>
      </c>
      <c r="Q113" s="283"/>
      <c r="R113" s="284"/>
      <c r="S113" s="54" t="s">
        <v>46</v>
      </c>
      <c r="T113" s="54" t="s">
        <v>47</v>
      </c>
      <c r="U113" s="55" t="s">
        <v>48</v>
      </c>
      <c r="V113" s="54" t="s">
        <v>49</v>
      </c>
      <c r="W113" s="54" t="s">
        <v>50</v>
      </c>
      <c r="X113" s="54" t="s">
        <v>51</v>
      </c>
      <c r="Y113" s="54" t="s">
        <v>52</v>
      </c>
      <c r="Z113" s="54" t="s">
        <v>53</v>
      </c>
      <c r="AA113" s="54" t="s">
        <v>54</v>
      </c>
      <c r="AB113" s="54" t="s">
        <v>55</v>
      </c>
      <c r="AC113" s="54" t="s">
        <v>56</v>
      </c>
      <c r="AD113" s="54" t="s">
        <v>39</v>
      </c>
      <c r="AE113" s="172" t="s">
        <v>57</v>
      </c>
      <c r="AF113" s="62"/>
    </row>
    <row r="114" spans="1:32" ht="14.15" customHeight="1" x14ac:dyDescent="0.2">
      <c r="A114" s="280" t="str">
        <f>"Land use category in year " &amp; TEXT($B$8+5,0)</f>
        <v>Land use category in year 2023</v>
      </c>
      <c r="B114" s="54" t="s">
        <v>46</v>
      </c>
      <c r="C114" s="197">
        <f>$C110*C$16</f>
        <v>0</v>
      </c>
      <c r="D114" s="197">
        <f t="shared" ref="D114:N114" si="135">$C110*D$16</f>
        <v>0</v>
      </c>
      <c r="E114" s="197">
        <f t="shared" si="135"/>
        <v>0</v>
      </c>
      <c r="F114" s="197">
        <f t="shared" si="135"/>
        <v>0</v>
      </c>
      <c r="G114" s="197">
        <f t="shared" si="135"/>
        <v>0</v>
      </c>
      <c r="H114" s="197">
        <f t="shared" si="135"/>
        <v>0</v>
      </c>
      <c r="I114" s="197">
        <f t="shared" si="135"/>
        <v>0</v>
      </c>
      <c r="J114" s="197">
        <f t="shared" si="135"/>
        <v>0</v>
      </c>
      <c r="K114" s="197">
        <f t="shared" si="135"/>
        <v>0</v>
      </c>
      <c r="L114" s="197">
        <f t="shared" si="135"/>
        <v>0</v>
      </c>
      <c r="M114" s="197">
        <f t="shared" si="135"/>
        <v>0</v>
      </c>
      <c r="N114" s="197">
        <f t="shared" si="135"/>
        <v>0</v>
      </c>
      <c r="O114" s="198">
        <f>SUM(C114:N114)</f>
        <v>0</v>
      </c>
      <c r="Q114" s="280" t="str">
        <f>"Land use category in year " &amp; TEXT($B$8+5,0)</f>
        <v>Land use category in year 2023</v>
      </c>
      <c r="R114" s="54" t="s">
        <v>46</v>
      </c>
      <c r="S114" s="199">
        <f>IF(ISNUMBER(S$16),C114*S$16,0)</f>
        <v>0</v>
      </c>
      <c r="T114" s="199">
        <f t="shared" ref="T114:AD114" si="136">IF(ISNUMBER(T$16),D114*T$16,0)</f>
        <v>0</v>
      </c>
      <c r="U114" s="199">
        <f t="shared" si="136"/>
        <v>0</v>
      </c>
      <c r="V114" s="199">
        <f t="shared" si="136"/>
        <v>0</v>
      </c>
      <c r="W114" s="199">
        <f t="shared" si="136"/>
        <v>0</v>
      </c>
      <c r="X114" s="199">
        <f t="shared" si="136"/>
        <v>0</v>
      </c>
      <c r="Y114" s="199">
        <f t="shared" si="136"/>
        <v>0</v>
      </c>
      <c r="Z114" s="199">
        <f t="shared" si="136"/>
        <v>0</v>
      </c>
      <c r="AA114" s="199">
        <f t="shared" si="136"/>
        <v>0</v>
      </c>
      <c r="AB114" s="199">
        <f t="shared" si="136"/>
        <v>0</v>
      </c>
      <c r="AC114" s="199">
        <f t="shared" si="136"/>
        <v>0</v>
      </c>
      <c r="AD114" s="199">
        <f t="shared" si="136"/>
        <v>0</v>
      </c>
      <c r="AE114" s="198">
        <f>SUMIF(S114:AD114,"&gt;0",S114:AD114)</f>
        <v>0</v>
      </c>
      <c r="AF114" s="62"/>
    </row>
    <row r="115" spans="1:32" ht="28" x14ac:dyDescent="0.2">
      <c r="A115" s="280"/>
      <c r="B115" s="54" t="s">
        <v>47</v>
      </c>
      <c r="C115" s="197">
        <f>$D110*C$17</f>
        <v>0</v>
      </c>
      <c r="D115" s="197">
        <f t="shared" ref="D115:N115" si="137">$D110*D$17</f>
        <v>0</v>
      </c>
      <c r="E115" s="197">
        <f t="shared" si="137"/>
        <v>0</v>
      </c>
      <c r="F115" s="197">
        <f t="shared" si="137"/>
        <v>0</v>
      </c>
      <c r="G115" s="197">
        <f t="shared" si="137"/>
        <v>0</v>
      </c>
      <c r="H115" s="197">
        <f t="shared" si="137"/>
        <v>0</v>
      </c>
      <c r="I115" s="197">
        <f t="shared" si="137"/>
        <v>0</v>
      </c>
      <c r="J115" s="197">
        <f t="shared" si="137"/>
        <v>0</v>
      </c>
      <c r="K115" s="197">
        <f t="shared" si="137"/>
        <v>0</v>
      </c>
      <c r="L115" s="197">
        <f t="shared" si="137"/>
        <v>0</v>
      </c>
      <c r="M115" s="197">
        <f t="shared" si="137"/>
        <v>0</v>
      </c>
      <c r="N115" s="197">
        <f t="shared" si="137"/>
        <v>0</v>
      </c>
      <c r="O115" s="198">
        <f t="shared" ref="O115:O125" si="138">SUM(C115:N115)</f>
        <v>0</v>
      </c>
      <c r="Q115" s="280"/>
      <c r="R115" s="54" t="s">
        <v>47</v>
      </c>
      <c r="S115" s="199">
        <f>IF(ISNUMBER(S$17),C115*S$17,0)</f>
        <v>0</v>
      </c>
      <c r="T115" s="199">
        <f t="shared" ref="T115:AD115" si="139">IF(ISNUMBER(T$17),D115*T$17,0)</f>
        <v>0</v>
      </c>
      <c r="U115" s="199">
        <f t="shared" si="139"/>
        <v>0</v>
      </c>
      <c r="V115" s="199">
        <f t="shared" si="139"/>
        <v>0</v>
      </c>
      <c r="W115" s="199">
        <f t="shared" si="139"/>
        <v>0</v>
      </c>
      <c r="X115" s="199">
        <f t="shared" si="139"/>
        <v>0</v>
      </c>
      <c r="Y115" s="199">
        <f t="shared" si="139"/>
        <v>0</v>
      </c>
      <c r="Z115" s="199">
        <f t="shared" si="139"/>
        <v>0</v>
      </c>
      <c r="AA115" s="199">
        <f t="shared" si="139"/>
        <v>0</v>
      </c>
      <c r="AB115" s="199">
        <f t="shared" si="139"/>
        <v>0</v>
      </c>
      <c r="AC115" s="199">
        <f t="shared" si="139"/>
        <v>0</v>
      </c>
      <c r="AD115" s="199">
        <f t="shared" si="139"/>
        <v>0</v>
      </c>
      <c r="AE115" s="198">
        <f t="shared" ref="AE115:AE125" si="140">SUMIF(S115:AD115,"&gt;0",S115:AD115)</f>
        <v>0</v>
      </c>
      <c r="AF115" s="62"/>
    </row>
    <row r="116" spans="1:32" x14ac:dyDescent="0.2">
      <c r="A116" s="280"/>
      <c r="B116" s="55" t="s">
        <v>48</v>
      </c>
      <c r="C116" s="197">
        <f>$E110*C$18</f>
        <v>0</v>
      </c>
      <c r="D116" s="197">
        <f t="shared" ref="D116:N116" si="141">$E110*D$18</f>
        <v>0</v>
      </c>
      <c r="E116" s="197">
        <f t="shared" si="141"/>
        <v>0</v>
      </c>
      <c r="F116" s="197">
        <f t="shared" si="141"/>
        <v>0</v>
      </c>
      <c r="G116" s="197">
        <f t="shared" si="141"/>
        <v>0</v>
      </c>
      <c r="H116" s="197">
        <f t="shared" si="141"/>
        <v>0</v>
      </c>
      <c r="I116" s="197">
        <f t="shared" si="141"/>
        <v>0</v>
      </c>
      <c r="J116" s="197">
        <f t="shared" si="141"/>
        <v>0</v>
      </c>
      <c r="K116" s="197">
        <f t="shared" si="141"/>
        <v>0</v>
      </c>
      <c r="L116" s="197">
        <f t="shared" si="141"/>
        <v>0</v>
      </c>
      <c r="M116" s="197">
        <f t="shared" si="141"/>
        <v>0</v>
      </c>
      <c r="N116" s="197">
        <f t="shared" si="141"/>
        <v>0</v>
      </c>
      <c r="O116" s="198">
        <f t="shared" si="138"/>
        <v>0</v>
      </c>
      <c r="Q116" s="280"/>
      <c r="R116" s="55" t="s">
        <v>48</v>
      </c>
      <c r="S116" s="199">
        <f>IF(ISNUMBER(S$18),C116*S$18,0)</f>
        <v>0</v>
      </c>
      <c r="T116" s="199">
        <f t="shared" ref="T116:AD116" si="142">IF(ISNUMBER(T$18),D116*T$18,0)</f>
        <v>0</v>
      </c>
      <c r="U116" s="199">
        <f t="shared" si="142"/>
        <v>0</v>
      </c>
      <c r="V116" s="199">
        <f t="shared" si="142"/>
        <v>0</v>
      </c>
      <c r="W116" s="199">
        <f t="shared" si="142"/>
        <v>0</v>
      </c>
      <c r="X116" s="199">
        <f t="shared" si="142"/>
        <v>0</v>
      </c>
      <c r="Y116" s="199">
        <f t="shared" si="142"/>
        <v>0</v>
      </c>
      <c r="Z116" s="199">
        <f t="shared" si="142"/>
        <v>0</v>
      </c>
      <c r="AA116" s="199">
        <f t="shared" si="142"/>
        <v>0</v>
      </c>
      <c r="AB116" s="199">
        <f t="shared" si="142"/>
        <v>0</v>
      </c>
      <c r="AC116" s="199">
        <f t="shared" si="142"/>
        <v>0</v>
      </c>
      <c r="AD116" s="199">
        <f t="shared" si="142"/>
        <v>0</v>
      </c>
      <c r="AE116" s="198">
        <f t="shared" si="140"/>
        <v>0</v>
      </c>
      <c r="AF116" s="62"/>
    </row>
    <row r="117" spans="1:32" x14ac:dyDescent="0.2">
      <c r="A117" s="280"/>
      <c r="B117" s="54" t="s">
        <v>49</v>
      </c>
      <c r="C117" s="197">
        <f>$F110*C$19</f>
        <v>0</v>
      </c>
      <c r="D117" s="197">
        <f t="shared" ref="D117:N117" si="143">$F110*D$19</f>
        <v>0</v>
      </c>
      <c r="E117" s="197">
        <f t="shared" si="143"/>
        <v>0</v>
      </c>
      <c r="F117" s="197">
        <f t="shared" si="143"/>
        <v>0</v>
      </c>
      <c r="G117" s="197">
        <f t="shared" si="143"/>
        <v>0</v>
      </c>
      <c r="H117" s="197">
        <f t="shared" si="143"/>
        <v>0</v>
      </c>
      <c r="I117" s="197">
        <f t="shared" si="143"/>
        <v>0</v>
      </c>
      <c r="J117" s="197">
        <f t="shared" si="143"/>
        <v>0</v>
      </c>
      <c r="K117" s="197">
        <f t="shared" si="143"/>
        <v>0</v>
      </c>
      <c r="L117" s="197">
        <f t="shared" si="143"/>
        <v>0</v>
      </c>
      <c r="M117" s="197">
        <f t="shared" si="143"/>
        <v>0</v>
      </c>
      <c r="N117" s="197">
        <f t="shared" si="143"/>
        <v>0</v>
      </c>
      <c r="O117" s="198">
        <f t="shared" si="138"/>
        <v>0</v>
      </c>
      <c r="Q117" s="280"/>
      <c r="R117" s="54" t="s">
        <v>49</v>
      </c>
      <c r="S117" s="199">
        <f>IF(ISNUMBER(S$19),C117*S$19,0)</f>
        <v>0</v>
      </c>
      <c r="T117" s="199">
        <f t="shared" ref="T117:AD117" si="144">IF(ISNUMBER(T$19),D117*T$19,0)</f>
        <v>0</v>
      </c>
      <c r="U117" s="199">
        <f t="shared" si="144"/>
        <v>0</v>
      </c>
      <c r="V117" s="199">
        <f t="shared" si="144"/>
        <v>0</v>
      </c>
      <c r="W117" s="199">
        <f t="shared" si="144"/>
        <v>0</v>
      </c>
      <c r="X117" s="199">
        <f t="shared" si="144"/>
        <v>0</v>
      </c>
      <c r="Y117" s="199">
        <f t="shared" si="144"/>
        <v>0</v>
      </c>
      <c r="Z117" s="199">
        <f t="shared" si="144"/>
        <v>0</v>
      </c>
      <c r="AA117" s="199">
        <f t="shared" si="144"/>
        <v>0</v>
      </c>
      <c r="AB117" s="199">
        <f t="shared" si="144"/>
        <v>0</v>
      </c>
      <c r="AC117" s="199">
        <f t="shared" si="144"/>
        <v>0</v>
      </c>
      <c r="AD117" s="199">
        <f t="shared" si="144"/>
        <v>0</v>
      </c>
      <c r="AE117" s="198">
        <f t="shared" si="140"/>
        <v>0</v>
      </c>
      <c r="AF117" s="62"/>
    </row>
    <row r="118" spans="1:32" x14ac:dyDescent="0.2">
      <c r="A118" s="280"/>
      <c r="B118" s="172" t="s">
        <v>50</v>
      </c>
      <c r="C118" s="197">
        <f>$G110*C$20</f>
        <v>0</v>
      </c>
      <c r="D118" s="197">
        <f t="shared" ref="D118:N118" si="145">$G110*D$20</f>
        <v>0</v>
      </c>
      <c r="E118" s="197">
        <f t="shared" si="145"/>
        <v>0</v>
      </c>
      <c r="F118" s="197">
        <f t="shared" si="145"/>
        <v>0</v>
      </c>
      <c r="G118" s="197">
        <f t="shared" si="145"/>
        <v>0</v>
      </c>
      <c r="H118" s="197">
        <f t="shared" si="145"/>
        <v>0</v>
      </c>
      <c r="I118" s="197">
        <f t="shared" si="145"/>
        <v>0</v>
      </c>
      <c r="J118" s="197">
        <f t="shared" si="145"/>
        <v>0</v>
      </c>
      <c r="K118" s="197">
        <f t="shared" si="145"/>
        <v>0</v>
      </c>
      <c r="L118" s="197">
        <f t="shared" si="145"/>
        <v>0</v>
      </c>
      <c r="M118" s="197">
        <f t="shared" si="145"/>
        <v>0</v>
      </c>
      <c r="N118" s="197">
        <f t="shared" si="145"/>
        <v>0</v>
      </c>
      <c r="O118" s="198">
        <f t="shared" si="138"/>
        <v>0</v>
      </c>
      <c r="Q118" s="280"/>
      <c r="R118" s="172" t="s">
        <v>50</v>
      </c>
      <c r="S118" s="199">
        <f>IF(ISNUMBER(S$20),C118*S$20,0)</f>
        <v>0</v>
      </c>
      <c r="T118" s="199">
        <f t="shared" ref="T118:AD118" si="146">IF(ISNUMBER(T$20),D118*T$20,0)</f>
        <v>0</v>
      </c>
      <c r="U118" s="199">
        <f t="shared" si="146"/>
        <v>0</v>
      </c>
      <c r="V118" s="199">
        <f t="shared" si="146"/>
        <v>0</v>
      </c>
      <c r="W118" s="199">
        <f t="shared" si="146"/>
        <v>0</v>
      </c>
      <c r="X118" s="199">
        <f t="shared" si="146"/>
        <v>0</v>
      </c>
      <c r="Y118" s="199">
        <f t="shared" si="146"/>
        <v>0</v>
      </c>
      <c r="Z118" s="199">
        <f t="shared" si="146"/>
        <v>0</v>
      </c>
      <c r="AA118" s="199">
        <f t="shared" si="146"/>
        <v>0</v>
      </c>
      <c r="AB118" s="199">
        <f t="shared" si="146"/>
        <v>0</v>
      </c>
      <c r="AC118" s="199">
        <f t="shared" si="146"/>
        <v>0</v>
      </c>
      <c r="AD118" s="199">
        <f t="shared" si="146"/>
        <v>0</v>
      </c>
      <c r="AE118" s="198">
        <f t="shared" si="140"/>
        <v>0</v>
      </c>
      <c r="AF118" s="62"/>
    </row>
    <row r="119" spans="1:32" x14ac:dyDescent="0.2">
      <c r="A119" s="280"/>
      <c r="B119" s="172" t="s">
        <v>51</v>
      </c>
      <c r="C119" s="197">
        <f>$H110*C$21</f>
        <v>0</v>
      </c>
      <c r="D119" s="197">
        <f t="shared" ref="D119:N119" si="147">$H110*D$21</f>
        <v>0</v>
      </c>
      <c r="E119" s="197">
        <f t="shared" si="147"/>
        <v>0</v>
      </c>
      <c r="F119" s="197">
        <f t="shared" si="147"/>
        <v>0</v>
      </c>
      <c r="G119" s="197">
        <f t="shared" si="147"/>
        <v>0</v>
      </c>
      <c r="H119" s="197">
        <f t="shared" si="147"/>
        <v>0</v>
      </c>
      <c r="I119" s="197">
        <f t="shared" si="147"/>
        <v>0</v>
      </c>
      <c r="J119" s="197">
        <f t="shared" si="147"/>
        <v>0</v>
      </c>
      <c r="K119" s="197">
        <f t="shared" si="147"/>
        <v>0</v>
      </c>
      <c r="L119" s="197">
        <f t="shared" si="147"/>
        <v>0</v>
      </c>
      <c r="M119" s="197">
        <f t="shared" si="147"/>
        <v>0</v>
      </c>
      <c r="N119" s="197">
        <f t="shared" si="147"/>
        <v>0</v>
      </c>
      <c r="O119" s="198">
        <f t="shared" si="138"/>
        <v>0</v>
      </c>
      <c r="Q119" s="280"/>
      <c r="R119" s="172" t="s">
        <v>51</v>
      </c>
      <c r="S119" s="199">
        <f>IF(ISNUMBER(S$21),C119*S$21,0)</f>
        <v>0</v>
      </c>
      <c r="T119" s="199">
        <f t="shared" ref="T119:AD119" si="148">IF(ISNUMBER(T$21),D119*T$21,0)</f>
        <v>0</v>
      </c>
      <c r="U119" s="199">
        <f t="shared" si="148"/>
        <v>0</v>
      </c>
      <c r="V119" s="199">
        <f t="shared" si="148"/>
        <v>0</v>
      </c>
      <c r="W119" s="199">
        <f t="shared" si="148"/>
        <v>0</v>
      </c>
      <c r="X119" s="199">
        <f t="shared" si="148"/>
        <v>0</v>
      </c>
      <c r="Y119" s="199">
        <f t="shared" si="148"/>
        <v>0</v>
      </c>
      <c r="Z119" s="199">
        <f t="shared" si="148"/>
        <v>0</v>
      </c>
      <c r="AA119" s="199">
        <f t="shared" si="148"/>
        <v>0</v>
      </c>
      <c r="AB119" s="199">
        <f t="shared" si="148"/>
        <v>0</v>
      </c>
      <c r="AC119" s="199">
        <f t="shared" si="148"/>
        <v>0</v>
      </c>
      <c r="AD119" s="199">
        <f t="shared" si="148"/>
        <v>0</v>
      </c>
      <c r="AE119" s="198">
        <f t="shared" si="140"/>
        <v>0</v>
      </c>
      <c r="AF119" s="62"/>
    </row>
    <row r="120" spans="1:32" x14ac:dyDescent="0.2">
      <c r="A120" s="280"/>
      <c r="B120" s="172" t="s">
        <v>52</v>
      </c>
      <c r="C120" s="197">
        <f>$I110*C$22</f>
        <v>0</v>
      </c>
      <c r="D120" s="197">
        <f t="shared" ref="D120:N120" si="149">$I110*D$22</f>
        <v>0</v>
      </c>
      <c r="E120" s="197">
        <f t="shared" si="149"/>
        <v>0</v>
      </c>
      <c r="F120" s="197">
        <f t="shared" si="149"/>
        <v>0</v>
      </c>
      <c r="G120" s="197">
        <f t="shared" si="149"/>
        <v>0</v>
      </c>
      <c r="H120" s="197">
        <f t="shared" si="149"/>
        <v>0</v>
      </c>
      <c r="I120" s="197">
        <f t="shared" si="149"/>
        <v>0</v>
      </c>
      <c r="J120" s="197">
        <f t="shared" si="149"/>
        <v>0</v>
      </c>
      <c r="K120" s="197">
        <f t="shared" si="149"/>
        <v>0</v>
      </c>
      <c r="L120" s="197">
        <f t="shared" si="149"/>
        <v>0</v>
      </c>
      <c r="M120" s="197">
        <f t="shared" si="149"/>
        <v>0</v>
      </c>
      <c r="N120" s="197">
        <f t="shared" si="149"/>
        <v>0</v>
      </c>
      <c r="O120" s="198">
        <f t="shared" si="138"/>
        <v>0</v>
      </c>
      <c r="Q120" s="280"/>
      <c r="R120" s="172" t="s">
        <v>52</v>
      </c>
      <c r="S120" s="199">
        <f>IF(ISNUMBER(S$22),C120*S$22,0)</f>
        <v>0</v>
      </c>
      <c r="T120" s="199">
        <f t="shared" ref="T120:AD120" si="150">IF(ISNUMBER(T$22),D120*T$22,0)</f>
        <v>0</v>
      </c>
      <c r="U120" s="199">
        <f t="shared" si="150"/>
        <v>0</v>
      </c>
      <c r="V120" s="199">
        <f t="shared" si="150"/>
        <v>0</v>
      </c>
      <c r="W120" s="199">
        <f t="shared" si="150"/>
        <v>0</v>
      </c>
      <c r="X120" s="199">
        <f t="shared" si="150"/>
        <v>0</v>
      </c>
      <c r="Y120" s="199">
        <f t="shared" si="150"/>
        <v>0</v>
      </c>
      <c r="Z120" s="199">
        <f t="shared" si="150"/>
        <v>0</v>
      </c>
      <c r="AA120" s="199">
        <f t="shared" si="150"/>
        <v>0</v>
      </c>
      <c r="AB120" s="199">
        <f t="shared" si="150"/>
        <v>0</v>
      </c>
      <c r="AC120" s="199">
        <f t="shared" si="150"/>
        <v>0</v>
      </c>
      <c r="AD120" s="199">
        <f t="shared" si="150"/>
        <v>0</v>
      </c>
      <c r="AE120" s="198">
        <f t="shared" si="140"/>
        <v>0</v>
      </c>
      <c r="AF120" s="62"/>
    </row>
    <row r="121" spans="1:32" x14ac:dyDescent="0.2">
      <c r="A121" s="280"/>
      <c r="B121" s="172" t="s">
        <v>53</v>
      </c>
      <c r="C121" s="197">
        <f>$J110*C$23</f>
        <v>0</v>
      </c>
      <c r="D121" s="197">
        <f t="shared" ref="D121:N121" si="151">$J110*D$23</f>
        <v>0</v>
      </c>
      <c r="E121" s="197">
        <f t="shared" si="151"/>
        <v>0</v>
      </c>
      <c r="F121" s="197">
        <f t="shared" si="151"/>
        <v>0</v>
      </c>
      <c r="G121" s="197">
        <f t="shared" si="151"/>
        <v>0</v>
      </c>
      <c r="H121" s="197">
        <f t="shared" si="151"/>
        <v>0</v>
      </c>
      <c r="I121" s="197">
        <f t="shared" si="151"/>
        <v>0</v>
      </c>
      <c r="J121" s="197">
        <f t="shared" si="151"/>
        <v>0</v>
      </c>
      <c r="K121" s="197">
        <f t="shared" si="151"/>
        <v>0</v>
      </c>
      <c r="L121" s="197">
        <f t="shared" si="151"/>
        <v>0</v>
      </c>
      <c r="M121" s="197">
        <f t="shared" si="151"/>
        <v>0</v>
      </c>
      <c r="N121" s="197">
        <f t="shared" si="151"/>
        <v>0</v>
      </c>
      <c r="O121" s="198">
        <f t="shared" si="138"/>
        <v>0</v>
      </c>
      <c r="Q121" s="280"/>
      <c r="R121" s="172" t="s">
        <v>53</v>
      </c>
      <c r="S121" s="199">
        <f>IF(ISNUMBER(S$23),C121*S$23,0)</f>
        <v>0</v>
      </c>
      <c r="T121" s="199">
        <f t="shared" ref="T121:AD121" si="152">IF(ISNUMBER(T$23),D121*T$23,0)</f>
        <v>0</v>
      </c>
      <c r="U121" s="199">
        <f t="shared" si="152"/>
        <v>0</v>
      </c>
      <c r="V121" s="199">
        <f t="shared" si="152"/>
        <v>0</v>
      </c>
      <c r="W121" s="199">
        <f t="shared" si="152"/>
        <v>0</v>
      </c>
      <c r="X121" s="199">
        <f t="shared" si="152"/>
        <v>0</v>
      </c>
      <c r="Y121" s="199">
        <f t="shared" si="152"/>
        <v>0</v>
      </c>
      <c r="Z121" s="199">
        <f t="shared" si="152"/>
        <v>0</v>
      </c>
      <c r="AA121" s="199">
        <f t="shared" si="152"/>
        <v>0</v>
      </c>
      <c r="AB121" s="199">
        <f t="shared" si="152"/>
        <v>0</v>
      </c>
      <c r="AC121" s="199">
        <f t="shared" si="152"/>
        <v>0</v>
      </c>
      <c r="AD121" s="199">
        <f t="shared" si="152"/>
        <v>0</v>
      </c>
      <c r="AE121" s="198">
        <f t="shared" si="140"/>
        <v>0</v>
      </c>
      <c r="AF121" s="62"/>
    </row>
    <row r="122" spans="1:32" x14ac:dyDescent="0.2">
      <c r="A122" s="280"/>
      <c r="B122" s="172" t="s">
        <v>54</v>
      </c>
      <c r="C122" s="197">
        <f>$K110*C$24</f>
        <v>0</v>
      </c>
      <c r="D122" s="197">
        <f t="shared" ref="D122:N122" si="153">$K110*D$24</f>
        <v>0</v>
      </c>
      <c r="E122" s="197">
        <f t="shared" si="153"/>
        <v>0</v>
      </c>
      <c r="F122" s="197">
        <f t="shared" si="153"/>
        <v>0</v>
      </c>
      <c r="G122" s="197">
        <f t="shared" si="153"/>
        <v>0</v>
      </c>
      <c r="H122" s="197">
        <f t="shared" si="153"/>
        <v>0</v>
      </c>
      <c r="I122" s="197">
        <f t="shared" si="153"/>
        <v>0</v>
      </c>
      <c r="J122" s="197">
        <f t="shared" si="153"/>
        <v>0</v>
      </c>
      <c r="K122" s="197">
        <f t="shared" si="153"/>
        <v>0</v>
      </c>
      <c r="L122" s="197">
        <f t="shared" si="153"/>
        <v>0</v>
      </c>
      <c r="M122" s="197">
        <f t="shared" si="153"/>
        <v>0</v>
      </c>
      <c r="N122" s="197">
        <f t="shared" si="153"/>
        <v>0</v>
      </c>
      <c r="O122" s="198">
        <f t="shared" si="138"/>
        <v>0</v>
      </c>
      <c r="Q122" s="280"/>
      <c r="R122" s="172" t="s">
        <v>54</v>
      </c>
      <c r="S122" s="199">
        <f>IF(ISNUMBER(S$24),C122*S$24,0)</f>
        <v>0</v>
      </c>
      <c r="T122" s="199">
        <f t="shared" ref="T122:AD122" si="154">IF(ISNUMBER(T$24),D122*T$24,0)</f>
        <v>0</v>
      </c>
      <c r="U122" s="199">
        <f t="shared" si="154"/>
        <v>0</v>
      </c>
      <c r="V122" s="199">
        <f t="shared" si="154"/>
        <v>0</v>
      </c>
      <c r="W122" s="199">
        <f t="shared" si="154"/>
        <v>0</v>
      </c>
      <c r="X122" s="199">
        <f t="shared" si="154"/>
        <v>0</v>
      </c>
      <c r="Y122" s="199">
        <f t="shared" si="154"/>
        <v>0</v>
      </c>
      <c r="Z122" s="199">
        <f t="shared" si="154"/>
        <v>0</v>
      </c>
      <c r="AA122" s="199">
        <f t="shared" si="154"/>
        <v>0</v>
      </c>
      <c r="AB122" s="199">
        <f t="shared" si="154"/>
        <v>0</v>
      </c>
      <c r="AC122" s="199">
        <f t="shared" si="154"/>
        <v>0</v>
      </c>
      <c r="AD122" s="199">
        <f t="shared" si="154"/>
        <v>0</v>
      </c>
      <c r="AE122" s="198">
        <f t="shared" si="140"/>
        <v>0</v>
      </c>
      <c r="AF122" s="62"/>
    </row>
    <row r="123" spans="1:32" x14ac:dyDescent="0.2">
      <c r="A123" s="280"/>
      <c r="B123" s="172" t="s">
        <v>55</v>
      </c>
      <c r="C123" s="197">
        <f>$L110*C$25</f>
        <v>0</v>
      </c>
      <c r="D123" s="197">
        <f t="shared" ref="D123:N123" si="155">$L110*D$25</f>
        <v>0</v>
      </c>
      <c r="E123" s="197">
        <f t="shared" si="155"/>
        <v>0</v>
      </c>
      <c r="F123" s="197">
        <f t="shared" si="155"/>
        <v>0</v>
      </c>
      <c r="G123" s="197">
        <f t="shared" si="155"/>
        <v>0</v>
      </c>
      <c r="H123" s="197">
        <f t="shared" si="155"/>
        <v>0</v>
      </c>
      <c r="I123" s="197">
        <f t="shared" si="155"/>
        <v>0</v>
      </c>
      <c r="J123" s="197">
        <f t="shared" si="155"/>
        <v>0</v>
      </c>
      <c r="K123" s="197">
        <f t="shared" si="155"/>
        <v>0</v>
      </c>
      <c r="L123" s="197">
        <f t="shared" si="155"/>
        <v>0</v>
      </c>
      <c r="M123" s="197">
        <f t="shared" si="155"/>
        <v>0</v>
      </c>
      <c r="N123" s="197">
        <f t="shared" si="155"/>
        <v>0</v>
      </c>
      <c r="O123" s="198">
        <f t="shared" si="138"/>
        <v>0</v>
      </c>
      <c r="Q123" s="280"/>
      <c r="R123" s="172" t="s">
        <v>55</v>
      </c>
      <c r="S123" s="199">
        <f>IF(ISNUMBER(S$25),C123*S$25,0)</f>
        <v>0</v>
      </c>
      <c r="T123" s="199">
        <f t="shared" ref="T123:AD123" si="156">IF(ISNUMBER(T$25),D123*T$25,0)</f>
        <v>0</v>
      </c>
      <c r="U123" s="199">
        <f t="shared" si="156"/>
        <v>0</v>
      </c>
      <c r="V123" s="199">
        <f t="shared" si="156"/>
        <v>0</v>
      </c>
      <c r="W123" s="199">
        <f t="shared" si="156"/>
        <v>0</v>
      </c>
      <c r="X123" s="199">
        <f t="shared" si="156"/>
        <v>0</v>
      </c>
      <c r="Y123" s="199">
        <f t="shared" si="156"/>
        <v>0</v>
      </c>
      <c r="Z123" s="199">
        <f t="shared" si="156"/>
        <v>0</v>
      </c>
      <c r="AA123" s="199">
        <f t="shared" si="156"/>
        <v>0</v>
      </c>
      <c r="AB123" s="199">
        <f t="shared" si="156"/>
        <v>0</v>
      </c>
      <c r="AC123" s="199">
        <f t="shared" si="156"/>
        <v>0</v>
      </c>
      <c r="AD123" s="199">
        <f t="shared" si="156"/>
        <v>0</v>
      </c>
      <c r="AE123" s="198">
        <f t="shared" si="140"/>
        <v>0</v>
      </c>
      <c r="AF123" s="62"/>
    </row>
    <row r="124" spans="1:32" x14ac:dyDescent="0.2">
      <c r="A124" s="280"/>
      <c r="B124" s="172" t="s">
        <v>56</v>
      </c>
      <c r="C124" s="197">
        <f>$M110*C$26</f>
        <v>0</v>
      </c>
      <c r="D124" s="197">
        <f t="shared" ref="D124:N124" si="157">$M110*D$26</f>
        <v>0</v>
      </c>
      <c r="E124" s="197">
        <f t="shared" si="157"/>
        <v>0</v>
      </c>
      <c r="F124" s="197">
        <f t="shared" si="157"/>
        <v>0</v>
      </c>
      <c r="G124" s="197">
        <f t="shared" si="157"/>
        <v>0</v>
      </c>
      <c r="H124" s="197">
        <f t="shared" si="157"/>
        <v>0</v>
      </c>
      <c r="I124" s="197">
        <f t="shared" si="157"/>
        <v>0</v>
      </c>
      <c r="J124" s="197">
        <f t="shared" si="157"/>
        <v>0</v>
      </c>
      <c r="K124" s="197">
        <f t="shared" si="157"/>
        <v>0</v>
      </c>
      <c r="L124" s="197">
        <f t="shared" si="157"/>
        <v>0</v>
      </c>
      <c r="M124" s="197">
        <f t="shared" si="157"/>
        <v>0</v>
      </c>
      <c r="N124" s="197">
        <f t="shared" si="157"/>
        <v>0</v>
      </c>
      <c r="O124" s="198">
        <f t="shared" si="138"/>
        <v>0</v>
      </c>
      <c r="Q124" s="280"/>
      <c r="R124" s="172" t="s">
        <v>56</v>
      </c>
      <c r="S124" s="199">
        <f>IF(ISNUMBER(S$26),C124*S$26,0)</f>
        <v>0</v>
      </c>
      <c r="T124" s="199">
        <f t="shared" ref="T124:AD124" si="158">IF(ISNUMBER(T$26),D124*T$26,0)</f>
        <v>0</v>
      </c>
      <c r="U124" s="199">
        <f t="shared" si="158"/>
        <v>0</v>
      </c>
      <c r="V124" s="199">
        <f t="shared" si="158"/>
        <v>0</v>
      </c>
      <c r="W124" s="199">
        <f t="shared" si="158"/>
        <v>0</v>
      </c>
      <c r="X124" s="199">
        <f t="shared" si="158"/>
        <v>0</v>
      </c>
      <c r="Y124" s="199">
        <f t="shared" si="158"/>
        <v>0</v>
      </c>
      <c r="Z124" s="199">
        <f t="shared" si="158"/>
        <v>0</v>
      </c>
      <c r="AA124" s="199">
        <f t="shared" si="158"/>
        <v>0</v>
      </c>
      <c r="AB124" s="199">
        <f t="shared" si="158"/>
        <v>0</v>
      </c>
      <c r="AC124" s="199">
        <f t="shared" si="158"/>
        <v>0</v>
      </c>
      <c r="AD124" s="199">
        <f t="shared" si="158"/>
        <v>0</v>
      </c>
      <c r="AE124" s="198">
        <f t="shared" si="140"/>
        <v>0</v>
      </c>
      <c r="AF124" s="62"/>
    </row>
    <row r="125" spans="1:32" x14ac:dyDescent="0.2">
      <c r="A125" s="280"/>
      <c r="B125" s="172" t="s">
        <v>147</v>
      </c>
      <c r="C125" s="197">
        <f>$N110*C$27</f>
        <v>0</v>
      </c>
      <c r="D125" s="197">
        <f t="shared" ref="D125:N125" si="159">$N110*D$27</f>
        <v>0</v>
      </c>
      <c r="E125" s="197">
        <f t="shared" si="159"/>
        <v>0</v>
      </c>
      <c r="F125" s="197">
        <f t="shared" si="159"/>
        <v>0</v>
      </c>
      <c r="G125" s="197">
        <f t="shared" si="159"/>
        <v>0</v>
      </c>
      <c r="H125" s="197">
        <f t="shared" si="159"/>
        <v>0</v>
      </c>
      <c r="I125" s="197">
        <f t="shared" si="159"/>
        <v>0</v>
      </c>
      <c r="J125" s="197">
        <f t="shared" si="159"/>
        <v>0</v>
      </c>
      <c r="K125" s="197">
        <f t="shared" si="159"/>
        <v>0</v>
      </c>
      <c r="L125" s="197">
        <f t="shared" si="159"/>
        <v>0</v>
      </c>
      <c r="M125" s="197">
        <f t="shared" si="159"/>
        <v>0</v>
      </c>
      <c r="N125" s="197">
        <f t="shared" si="159"/>
        <v>0</v>
      </c>
      <c r="O125" s="198">
        <f t="shared" si="138"/>
        <v>0</v>
      </c>
      <c r="Q125" s="280"/>
      <c r="R125" s="172" t="s">
        <v>147</v>
      </c>
      <c r="S125" s="199">
        <f>IF(ISNUMBER(S$27),C125*S$27,0)</f>
        <v>0</v>
      </c>
      <c r="T125" s="199">
        <f t="shared" ref="T125:AD125" si="160">IF(ISNUMBER(T$27),D125*T$27,0)</f>
        <v>0</v>
      </c>
      <c r="U125" s="199">
        <f t="shared" si="160"/>
        <v>0</v>
      </c>
      <c r="V125" s="199">
        <f t="shared" si="160"/>
        <v>0</v>
      </c>
      <c r="W125" s="199">
        <f t="shared" si="160"/>
        <v>0</v>
      </c>
      <c r="X125" s="199">
        <f t="shared" si="160"/>
        <v>0</v>
      </c>
      <c r="Y125" s="199">
        <f t="shared" si="160"/>
        <v>0</v>
      </c>
      <c r="Z125" s="199">
        <f t="shared" si="160"/>
        <v>0</v>
      </c>
      <c r="AA125" s="199">
        <f t="shared" si="160"/>
        <v>0</v>
      </c>
      <c r="AB125" s="199">
        <f t="shared" si="160"/>
        <v>0</v>
      </c>
      <c r="AC125" s="199">
        <f t="shared" si="160"/>
        <v>0</v>
      </c>
      <c r="AD125" s="199">
        <f t="shared" si="160"/>
        <v>0</v>
      </c>
      <c r="AE125" s="198">
        <f t="shared" si="140"/>
        <v>0</v>
      </c>
      <c r="AF125" s="62"/>
    </row>
    <row r="126" spans="1:32" x14ac:dyDescent="0.2">
      <c r="A126" s="280"/>
      <c r="B126" s="54" t="s">
        <v>57</v>
      </c>
      <c r="C126" s="197">
        <f>+SUM(C114:C125)</f>
        <v>0</v>
      </c>
      <c r="D126" s="197">
        <f t="shared" ref="D126:N126" si="161">+SUM(D114:D125)</f>
        <v>0</v>
      </c>
      <c r="E126" s="197">
        <f t="shared" si="161"/>
        <v>0</v>
      </c>
      <c r="F126" s="197">
        <f t="shared" si="161"/>
        <v>0</v>
      </c>
      <c r="G126" s="197">
        <f t="shared" si="161"/>
        <v>0</v>
      </c>
      <c r="H126" s="197">
        <f t="shared" si="161"/>
        <v>0</v>
      </c>
      <c r="I126" s="197">
        <f t="shared" si="161"/>
        <v>0</v>
      </c>
      <c r="J126" s="197">
        <f t="shared" si="161"/>
        <v>0</v>
      </c>
      <c r="K126" s="197">
        <f t="shared" si="161"/>
        <v>0</v>
      </c>
      <c r="L126" s="197">
        <f t="shared" si="161"/>
        <v>0</v>
      </c>
      <c r="M126" s="197">
        <f t="shared" si="161"/>
        <v>0</v>
      </c>
      <c r="N126" s="197">
        <f t="shared" si="161"/>
        <v>0</v>
      </c>
      <c r="O126" s="198"/>
      <c r="Q126" s="280"/>
      <c r="R126" s="54" t="s">
        <v>57</v>
      </c>
      <c r="S126" s="197"/>
      <c r="T126" s="197"/>
      <c r="U126" s="197"/>
      <c r="V126" s="197"/>
      <c r="W126" s="197"/>
      <c r="X126" s="197"/>
      <c r="Y126" s="197"/>
      <c r="Z126" s="197"/>
      <c r="AA126" s="197"/>
      <c r="AB126" s="197"/>
      <c r="AC126" s="197"/>
      <c r="AD126" s="197"/>
      <c r="AE126" s="198">
        <f>SUM(AE114:AE125)</f>
        <v>0</v>
      </c>
      <c r="AF126" s="200">
        <f>AE126*44/12</f>
        <v>0</v>
      </c>
    </row>
    <row r="127" spans="1:32" x14ac:dyDescent="0.2">
      <c r="S127" s="50"/>
      <c r="T127" s="50"/>
      <c r="U127" s="50"/>
      <c r="V127" s="50"/>
      <c r="W127" s="50"/>
      <c r="X127" s="50"/>
      <c r="Y127" s="50"/>
      <c r="Z127" s="50"/>
      <c r="AA127" s="50"/>
      <c r="AB127" s="50"/>
      <c r="AC127" s="50"/>
      <c r="AD127" s="50"/>
      <c r="AE127" s="50"/>
    </row>
    <row r="128" spans="1:32" ht="14.15" customHeight="1" x14ac:dyDescent="0.2">
      <c r="A128" s="281" t="str">
        <f xml:space="preserve"> "Year " &amp; TEXT($B$8+7,0)</f>
        <v>Year 2025</v>
      </c>
      <c r="B128" s="282"/>
      <c r="C128" s="261" t="str">
        <f>"Land use category in year " &amp; TEXT($B$8+7,0)</f>
        <v>Land use category in year 2025</v>
      </c>
      <c r="D128" s="261"/>
      <c r="E128" s="261"/>
      <c r="F128" s="261"/>
      <c r="G128" s="261"/>
      <c r="H128" s="261"/>
      <c r="I128" s="261"/>
      <c r="J128" s="261"/>
      <c r="K128" s="261"/>
      <c r="L128" s="261"/>
      <c r="M128" s="261"/>
      <c r="N128" s="261"/>
      <c r="O128" s="261"/>
      <c r="Q128" s="281" t="str">
        <f xml:space="preserve"> "Year " &amp; TEXT($B$8+7,0)</f>
        <v>Year 2025</v>
      </c>
      <c r="R128" s="282"/>
      <c r="S128" s="261" t="str">
        <f>"Land use category in year " &amp; TEXT($B$8+7,0)</f>
        <v>Land use category in year 2025</v>
      </c>
      <c r="T128" s="261"/>
      <c r="U128" s="261"/>
      <c r="V128" s="261"/>
      <c r="W128" s="261"/>
      <c r="X128" s="261"/>
      <c r="Y128" s="261"/>
      <c r="Z128" s="261"/>
      <c r="AA128" s="261"/>
      <c r="AB128" s="261"/>
      <c r="AC128" s="261"/>
      <c r="AD128" s="261"/>
      <c r="AE128" s="261"/>
      <c r="AF128" s="62"/>
    </row>
    <row r="129" spans="1:32" ht="42" x14ac:dyDescent="0.2">
      <c r="A129" s="283"/>
      <c r="B129" s="284"/>
      <c r="C129" s="54" t="s">
        <v>46</v>
      </c>
      <c r="D129" s="54" t="s">
        <v>47</v>
      </c>
      <c r="E129" s="55" t="s">
        <v>48</v>
      </c>
      <c r="F129" s="54" t="s">
        <v>49</v>
      </c>
      <c r="G129" s="54" t="s">
        <v>50</v>
      </c>
      <c r="H129" s="54" t="s">
        <v>51</v>
      </c>
      <c r="I129" s="54" t="s">
        <v>52</v>
      </c>
      <c r="J129" s="54" t="s">
        <v>53</v>
      </c>
      <c r="K129" s="54" t="s">
        <v>54</v>
      </c>
      <c r="L129" s="54" t="s">
        <v>55</v>
      </c>
      <c r="M129" s="54" t="s">
        <v>56</v>
      </c>
      <c r="N129" s="54" t="s">
        <v>39</v>
      </c>
      <c r="O129" s="172" t="s">
        <v>57</v>
      </c>
      <c r="Q129" s="283"/>
      <c r="R129" s="284"/>
      <c r="S129" s="54" t="s">
        <v>46</v>
      </c>
      <c r="T129" s="54" t="s">
        <v>47</v>
      </c>
      <c r="U129" s="55" t="s">
        <v>48</v>
      </c>
      <c r="V129" s="54" t="s">
        <v>49</v>
      </c>
      <c r="W129" s="54" t="s">
        <v>50</v>
      </c>
      <c r="X129" s="54" t="s">
        <v>51</v>
      </c>
      <c r="Y129" s="54" t="s">
        <v>52</v>
      </c>
      <c r="Z129" s="54" t="s">
        <v>53</v>
      </c>
      <c r="AA129" s="54" t="s">
        <v>54</v>
      </c>
      <c r="AB129" s="54" t="s">
        <v>55</v>
      </c>
      <c r="AC129" s="54" t="s">
        <v>56</v>
      </c>
      <c r="AD129" s="54" t="s">
        <v>39</v>
      </c>
      <c r="AE129" s="172" t="s">
        <v>57</v>
      </c>
      <c r="AF129" s="62"/>
    </row>
    <row r="130" spans="1:32" ht="14.15" customHeight="1" x14ac:dyDescent="0.2">
      <c r="A130" s="280" t="str">
        <f>"Land use category in year " &amp; TEXT($B$8+6,0)</f>
        <v>Land use category in year 2024</v>
      </c>
      <c r="B130" s="54" t="s">
        <v>46</v>
      </c>
      <c r="C130" s="197">
        <f>$C126*C$16</f>
        <v>0</v>
      </c>
      <c r="D130" s="197">
        <f t="shared" ref="D130:N130" si="162">$C126*D$16</f>
        <v>0</v>
      </c>
      <c r="E130" s="197">
        <f t="shared" si="162"/>
        <v>0</v>
      </c>
      <c r="F130" s="197">
        <f t="shared" si="162"/>
        <v>0</v>
      </c>
      <c r="G130" s="197">
        <f t="shared" si="162"/>
        <v>0</v>
      </c>
      <c r="H130" s="197">
        <f t="shared" si="162"/>
        <v>0</v>
      </c>
      <c r="I130" s="197">
        <f t="shared" si="162"/>
        <v>0</v>
      </c>
      <c r="J130" s="197">
        <f t="shared" si="162"/>
        <v>0</v>
      </c>
      <c r="K130" s="197">
        <f t="shared" si="162"/>
        <v>0</v>
      </c>
      <c r="L130" s="197">
        <f t="shared" si="162"/>
        <v>0</v>
      </c>
      <c r="M130" s="197">
        <f t="shared" si="162"/>
        <v>0</v>
      </c>
      <c r="N130" s="197">
        <f t="shared" si="162"/>
        <v>0</v>
      </c>
      <c r="O130" s="198">
        <f>SUM(C130:N130)</f>
        <v>0</v>
      </c>
      <c r="Q130" s="280" t="str">
        <f>"Land use category in year " &amp; TEXT($B$8+6,0)</f>
        <v>Land use category in year 2024</v>
      </c>
      <c r="R130" s="54" t="s">
        <v>46</v>
      </c>
      <c r="S130" s="199">
        <f>IF(ISNUMBER(S$16),C130*S$16,0)</f>
        <v>0</v>
      </c>
      <c r="T130" s="199">
        <f t="shared" ref="T130:AD130" si="163">IF(ISNUMBER(T$16),D130*T$16,0)</f>
        <v>0</v>
      </c>
      <c r="U130" s="199">
        <f t="shared" si="163"/>
        <v>0</v>
      </c>
      <c r="V130" s="199">
        <f t="shared" si="163"/>
        <v>0</v>
      </c>
      <c r="W130" s="199">
        <f t="shared" si="163"/>
        <v>0</v>
      </c>
      <c r="X130" s="199">
        <f t="shared" si="163"/>
        <v>0</v>
      </c>
      <c r="Y130" s="199">
        <f t="shared" si="163"/>
        <v>0</v>
      </c>
      <c r="Z130" s="199">
        <f t="shared" si="163"/>
        <v>0</v>
      </c>
      <c r="AA130" s="199">
        <f t="shared" si="163"/>
        <v>0</v>
      </c>
      <c r="AB130" s="199">
        <f t="shared" si="163"/>
        <v>0</v>
      </c>
      <c r="AC130" s="199">
        <f t="shared" si="163"/>
        <v>0</v>
      </c>
      <c r="AD130" s="199">
        <f t="shared" si="163"/>
        <v>0</v>
      </c>
      <c r="AE130" s="198">
        <f>SUMIF(S130:AD130,"&gt;0",S130:AD130)</f>
        <v>0</v>
      </c>
      <c r="AF130" s="62"/>
    </row>
    <row r="131" spans="1:32" ht="28" x14ac:dyDescent="0.2">
      <c r="A131" s="280"/>
      <c r="B131" s="54" t="s">
        <v>47</v>
      </c>
      <c r="C131" s="197">
        <f>$D126*C$17</f>
        <v>0</v>
      </c>
      <c r="D131" s="197">
        <f t="shared" ref="D131:N131" si="164">$D126*D$17</f>
        <v>0</v>
      </c>
      <c r="E131" s="197">
        <f t="shared" si="164"/>
        <v>0</v>
      </c>
      <c r="F131" s="197">
        <f t="shared" si="164"/>
        <v>0</v>
      </c>
      <c r="G131" s="197">
        <f t="shared" si="164"/>
        <v>0</v>
      </c>
      <c r="H131" s="197">
        <f t="shared" si="164"/>
        <v>0</v>
      </c>
      <c r="I131" s="197">
        <f t="shared" si="164"/>
        <v>0</v>
      </c>
      <c r="J131" s="197">
        <f t="shared" si="164"/>
        <v>0</v>
      </c>
      <c r="K131" s="197">
        <f t="shared" si="164"/>
        <v>0</v>
      </c>
      <c r="L131" s="197">
        <f t="shared" si="164"/>
        <v>0</v>
      </c>
      <c r="M131" s="197">
        <f t="shared" si="164"/>
        <v>0</v>
      </c>
      <c r="N131" s="197">
        <f t="shared" si="164"/>
        <v>0</v>
      </c>
      <c r="O131" s="198">
        <f t="shared" ref="O131:O141" si="165">SUM(C131:N131)</f>
        <v>0</v>
      </c>
      <c r="Q131" s="280"/>
      <c r="R131" s="54" t="s">
        <v>47</v>
      </c>
      <c r="S131" s="199">
        <f>IF(ISNUMBER(S$17),C131*S$17,0)</f>
        <v>0</v>
      </c>
      <c r="T131" s="199">
        <f t="shared" ref="T131:AD131" si="166">IF(ISNUMBER(T$17),D131*T$17,0)</f>
        <v>0</v>
      </c>
      <c r="U131" s="199">
        <f t="shared" si="166"/>
        <v>0</v>
      </c>
      <c r="V131" s="199">
        <f t="shared" si="166"/>
        <v>0</v>
      </c>
      <c r="W131" s="199">
        <f t="shared" si="166"/>
        <v>0</v>
      </c>
      <c r="X131" s="199">
        <f t="shared" si="166"/>
        <v>0</v>
      </c>
      <c r="Y131" s="199">
        <f t="shared" si="166"/>
        <v>0</v>
      </c>
      <c r="Z131" s="199">
        <f t="shared" si="166"/>
        <v>0</v>
      </c>
      <c r="AA131" s="199">
        <f t="shared" si="166"/>
        <v>0</v>
      </c>
      <c r="AB131" s="199">
        <f t="shared" si="166"/>
        <v>0</v>
      </c>
      <c r="AC131" s="199">
        <f t="shared" si="166"/>
        <v>0</v>
      </c>
      <c r="AD131" s="199">
        <f t="shared" si="166"/>
        <v>0</v>
      </c>
      <c r="AE131" s="198">
        <f t="shared" ref="AE131:AE141" si="167">SUMIF(S131:AD131,"&gt;0",S131:AD131)</f>
        <v>0</v>
      </c>
      <c r="AF131" s="62"/>
    </row>
    <row r="132" spans="1:32" x14ac:dyDescent="0.2">
      <c r="A132" s="280"/>
      <c r="B132" s="55" t="s">
        <v>48</v>
      </c>
      <c r="C132" s="197">
        <f>$E126*C$18</f>
        <v>0</v>
      </c>
      <c r="D132" s="197">
        <f t="shared" ref="D132:N132" si="168">$E126*D$18</f>
        <v>0</v>
      </c>
      <c r="E132" s="197">
        <f t="shared" si="168"/>
        <v>0</v>
      </c>
      <c r="F132" s="197">
        <f t="shared" si="168"/>
        <v>0</v>
      </c>
      <c r="G132" s="197">
        <f t="shared" si="168"/>
        <v>0</v>
      </c>
      <c r="H132" s="197">
        <f t="shared" si="168"/>
        <v>0</v>
      </c>
      <c r="I132" s="197">
        <f t="shared" si="168"/>
        <v>0</v>
      </c>
      <c r="J132" s="197">
        <f t="shared" si="168"/>
        <v>0</v>
      </c>
      <c r="K132" s="197">
        <f t="shared" si="168"/>
        <v>0</v>
      </c>
      <c r="L132" s="197">
        <f t="shared" si="168"/>
        <v>0</v>
      </c>
      <c r="M132" s="197">
        <f t="shared" si="168"/>
        <v>0</v>
      </c>
      <c r="N132" s="197">
        <f t="shared" si="168"/>
        <v>0</v>
      </c>
      <c r="O132" s="198">
        <f t="shared" si="165"/>
        <v>0</v>
      </c>
      <c r="Q132" s="280"/>
      <c r="R132" s="55" t="s">
        <v>48</v>
      </c>
      <c r="S132" s="199">
        <f>IF(ISNUMBER(S$18),C132*S$18,0)</f>
        <v>0</v>
      </c>
      <c r="T132" s="199">
        <f t="shared" ref="T132:AD132" si="169">IF(ISNUMBER(T$18),D132*T$18,0)</f>
        <v>0</v>
      </c>
      <c r="U132" s="199">
        <f t="shared" si="169"/>
        <v>0</v>
      </c>
      <c r="V132" s="199">
        <f t="shared" si="169"/>
        <v>0</v>
      </c>
      <c r="W132" s="199">
        <f t="shared" si="169"/>
        <v>0</v>
      </c>
      <c r="X132" s="199">
        <f t="shared" si="169"/>
        <v>0</v>
      </c>
      <c r="Y132" s="199">
        <f t="shared" si="169"/>
        <v>0</v>
      </c>
      <c r="Z132" s="199">
        <f t="shared" si="169"/>
        <v>0</v>
      </c>
      <c r="AA132" s="199">
        <f t="shared" si="169"/>
        <v>0</v>
      </c>
      <c r="AB132" s="199">
        <f t="shared" si="169"/>
        <v>0</v>
      </c>
      <c r="AC132" s="199">
        <f t="shared" si="169"/>
        <v>0</v>
      </c>
      <c r="AD132" s="199">
        <f t="shared" si="169"/>
        <v>0</v>
      </c>
      <c r="AE132" s="198">
        <f t="shared" si="167"/>
        <v>0</v>
      </c>
      <c r="AF132" s="62"/>
    </row>
    <row r="133" spans="1:32" x14ac:dyDescent="0.2">
      <c r="A133" s="280"/>
      <c r="B133" s="54" t="s">
        <v>49</v>
      </c>
      <c r="C133" s="197">
        <f>$F126*C$19</f>
        <v>0</v>
      </c>
      <c r="D133" s="197">
        <f t="shared" ref="D133:N133" si="170">$F126*D$19</f>
        <v>0</v>
      </c>
      <c r="E133" s="197">
        <f t="shared" si="170"/>
        <v>0</v>
      </c>
      <c r="F133" s="197">
        <f t="shared" si="170"/>
        <v>0</v>
      </c>
      <c r="G133" s="197">
        <f t="shared" si="170"/>
        <v>0</v>
      </c>
      <c r="H133" s="197">
        <f t="shared" si="170"/>
        <v>0</v>
      </c>
      <c r="I133" s="197">
        <f t="shared" si="170"/>
        <v>0</v>
      </c>
      <c r="J133" s="197">
        <f t="shared" si="170"/>
        <v>0</v>
      </c>
      <c r="K133" s="197">
        <f t="shared" si="170"/>
        <v>0</v>
      </c>
      <c r="L133" s="197">
        <f t="shared" si="170"/>
        <v>0</v>
      </c>
      <c r="M133" s="197">
        <f t="shared" si="170"/>
        <v>0</v>
      </c>
      <c r="N133" s="197">
        <f t="shared" si="170"/>
        <v>0</v>
      </c>
      <c r="O133" s="198">
        <f t="shared" si="165"/>
        <v>0</v>
      </c>
      <c r="Q133" s="280"/>
      <c r="R133" s="54" t="s">
        <v>49</v>
      </c>
      <c r="S133" s="199">
        <f>IF(ISNUMBER(S$19),C133*S$19,0)</f>
        <v>0</v>
      </c>
      <c r="T133" s="199">
        <f t="shared" ref="T133:AD133" si="171">IF(ISNUMBER(T$19),D133*T$19,0)</f>
        <v>0</v>
      </c>
      <c r="U133" s="199">
        <f t="shared" si="171"/>
        <v>0</v>
      </c>
      <c r="V133" s="199">
        <f t="shared" si="171"/>
        <v>0</v>
      </c>
      <c r="W133" s="199">
        <f t="shared" si="171"/>
        <v>0</v>
      </c>
      <c r="X133" s="199">
        <f t="shared" si="171"/>
        <v>0</v>
      </c>
      <c r="Y133" s="199">
        <f t="shared" si="171"/>
        <v>0</v>
      </c>
      <c r="Z133" s="199">
        <f t="shared" si="171"/>
        <v>0</v>
      </c>
      <c r="AA133" s="199">
        <f t="shared" si="171"/>
        <v>0</v>
      </c>
      <c r="AB133" s="199">
        <f t="shared" si="171"/>
        <v>0</v>
      </c>
      <c r="AC133" s="199">
        <f t="shared" si="171"/>
        <v>0</v>
      </c>
      <c r="AD133" s="199">
        <f t="shared" si="171"/>
        <v>0</v>
      </c>
      <c r="AE133" s="198">
        <f t="shared" si="167"/>
        <v>0</v>
      </c>
      <c r="AF133" s="62"/>
    </row>
    <row r="134" spans="1:32" x14ac:dyDescent="0.2">
      <c r="A134" s="280"/>
      <c r="B134" s="172" t="s">
        <v>50</v>
      </c>
      <c r="C134" s="197">
        <f>$G126*C$20</f>
        <v>0</v>
      </c>
      <c r="D134" s="197">
        <f t="shared" ref="D134:N134" si="172">$G126*D$20</f>
        <v>0</v>
      </c>
      <c r="E134" s="197">
        <f t="shared" si="172"/>
        <v>0</v>
      </c>
      <c r="F134" s="197">
        <f t="shared" si="172"/>
        <v>0</v>
      </c>
      <c r="G134" s="197">
        <f t="shared" si="172"/>
        <v>0</v>
      </c>
      <c r="H134" s="197">
        <f t="shared" si="172"/>
        <v>0</v>
      </c>
      <c r="I134" s="197">
        <f t="shared" si="172"/>
        <v>0</v>
      </c>
      <c r="J134" s="197">
        <f t="shared" si="172"/>
        <v>0</v>
      </c>
      <c r="K134" s="197">
        <f t="shared" si="172"/>
        <v>0</v>
      </c>
      <c r="L134" s="197">
        <f t="shared" si="172"/>
        <v>0</v>
      </c>
      <c r="M134" s="197">
        <f t="shared" si="172"/>
        <v>0</v>
      </c>
      <c r="N134" s="197">
        <f t="shared" si="172"/>
        <v>0</v>
      </c>
      <c r="O134" s="198">
        <f t="shared" si="165"/>
        <v>0</v>
      </c>
      <c r="Q134" s="280"/>
      <c r="R134" s="172" t="s">
        <v>50</v>
      </c>
      <c r="S134" s="199">
        <f>IF(ISNUMBER(S$20),C134*S$20,0)</f>
        <v>0</v>
      </c>
      <c r="T134" s="199">
        <f t="shared" ref="T134:AD134" si="173">IF(ISNUMBER(T$20),D134*T$20,0)</f>
        <v>0</v>
      </c>
      <c r="U134" s="199">
        <f t="shared" si="173"/>
        <v>0</v>
      </c>
      <c r="V134" s="199">
        <f t="shared" si="173"/>
        <v>0</v>
      </c>
      <c r="W134" s="199">
        <f t="shared" si="173"/>
        <v>0</v>
      </c>
      <c r="X134" s="199">
        <f t="shared" si="173"/>
        <v>0</v>
      </c>
      <c r="Y134" s="199">
        <f t="shared" si="173"/>
        <v>0</v>
      </c>
      <c r="Z134" s="199">
        <f t="shared" si="173"/>
        <v>0</v>
      </c>
      <c r="AA134" s="199">
        <f t="shared" si="173"/>
        <v>0</v>
      </c>
      <c r="AB134" s="199">
        <f t="shared" si="173"/>
        <v>0</v>
      </c>
      <c r="AC134" s="199">
        <f t="shared" si="173"/>
        <v>0</v>
      </c>
      <c r="AD134" s="199">
        <f t="shared" si="173"/>
        <v>0</v>
      </c>
      <c r="AE134" s="198">
        <f t="shared" si="167"/>
        <v>0</v>
      </c>
      <c r="AF134" s="62"/>
    </row>
    <row r="135" spans="1:32" x14ac:dyDescent="0.2">
      <c r="A135" s="280"/>
      <c r="B135" s="172" t="s">
        <v>51</v>
      </c>
      <c r="C135" s="197">
        <f>$H126*C$21</f>
        <v>0</v>
      </c>
      <c r="D135" s="197">
        <f t="shared" ref="D135:N135" si="174">$H126*D$21</f>
        <v>0</v>
      </c>
      <c r="E135" s="197">
        <f t="shared" si="174"/>
        <v>0</v>
      </c>
      <c r="F135" s="197">
        <f t="shared" si="174"/>
        <v>0</v>
      </c>
      <c r="G135" s="197">
        <f t="shared" si="174"/>
        <v>0</v>
      </c>
      <c r="H135" s="197">
        <f t="shared" si="174"/>
        <v>0</v>
      </c>
      <c r="I135" s="197">
        <f t="shared" si="174"/>
        <v>0</v>
      </c>
      <c r="J135" s="197">
        <f t="shared" si="174"/>
        <v>0</v>
      </c>
      <c r="K135" s="197">
        <f t="shared" si="174"/>
        <v>0</v>
      </c>
      <c r="L135" s="197">
        <f t="shared" si="174"/>
        <v>0</v>
      </c>
      <c r="M135" s="197">
        <f t="shared" si="174"/>
        <v>0</v>
      </c>
      <c r="N135" s="197">
        <f t="shared" si="174"/>
        <v>0</v>
      </c>
      <c r="O135" s="198">
        <f t="shared" si="165"/>
        <v>0</v>
      </c>
      <c r="Q135" s="280"/>
      <c r="R135" s="172" t="s">
        <v>51</v>
      </c>
      <c r="S135" s="199">
        <f>IF(ISNUMBER(S$21),C135*S$21,0)</f>
        <v>0</v>
      </c>
      <c r="T135" s="199">
        <f t="shared" ref="T135:AD135" si="175">IF(ISNUMBER(T$21),D135*T$21,0)</f>
        <v>0</v>
      </c>
      <c r="U135" s="199">
        <f t="shared" si="175"/>
        <v>0</v>
      </c>
      <c r="V135" s="199">
        <f t="shared" si="175"/>
        <v>0</v>
      </c>
      <c r="W135" s="199">
        <f t="shared" si="175"/>
        <v>0</v>
      </c>
      <c r="X135" s="199">
        <f t="shared" si="175"/>
        <v>0</v>
      </c>
      <c r="Y135" s="199">
        <f t="shared" si="175"/>
        <v>0</v>
      </c>
      <c r="Z135" s="199">
        <f t="shared" si="175"/>
        <v>0</v>
      </c>
      <c r="AA135" s="199">
        <f t="shared" si="175"/>
        <v>0</v>
      </c>
      <c r="AB135" s="199">
        <f t="shared" si="175"/>
        <v>0</v>
      </c>
      <c r="AC135" s="199">
        <f t="shared" si="175"/>
        <v>0</v>
      </c>
      <c r="AD135" s="199">
        <f t="shared" si="175"/>
        <v>0</v>
      </c>
      <c r="AE135" s="198">
        <f t="shared" si="167"/>
        <v>0</v>
      </c>
      <c r="AF135" s="62"/>
    </row>
    <row r="136" spans="1:32" x14ac:dyDescent="0.2">
      <c r="A136" s="280"/>
      <c r="B136" s="172" t="s">
        <v>52</v>
      </c>
      <c r="C136" s="197">
        <f>$I126*C$22</f>
        <v>0</v>
      </c>
      <c r="D136" s="197">
        <f t="shared" ref="D136:N136" si="176">$I126*D$22</f>
        <v>0</v>
      </c>
      <c r="E136" s="197">
        <f t="shared" si="176"/>
        <v>0</v>
      </c>
      <c r="F136" s="197">
        <f t="shared" si="176"/>
        <v>0</v>
      </c>
      <c r="G136" s="197">
        <f t="shared" si="176"/>
        <v>0</v>
      </c>
      <c r="H136" s="197">
        <f t="shared" si="176"/>
        <v>0</v>
      </c>
      <c r="I136" s="197">
        <f t="shared" si="176"/>
        <v>0</v>
      </c>
      <c r="J136" s="197">
        <f t="shared" si="176"/>
        <v>0</v>
      </c>
      <c r="K136" s="197">
        <f t="shared" si="176"/>
        <v>0</v>
      </c>
      <c r="L136" s="197">
        <f t="shared" si="176"/>
        <v>0</v>
      </c>
      <c r="M136" s="197">
        <f t="shared" si="176"/>
        <v>0</v>
      </c>
      <c r="N136" s="197">
        <f t="shared" si="176"/>
        <v>0</v>
      </c>
      <c r="O136" s="198">
        <f t="shared" si="165"/>
        <v>0</v>
      </c>
      <c r="Q136" s="280"/>
      <c r="R136" s="172" t="s">
        <v>52</v>
      </c>
      <c r="S136" s="199">
        <f>IF(ISNUMBER(S$22),C136*S$22,0)</f>
        <v>0</v>
      </c>
      <c r="T136" s="199">
        <f t="shared" ref="T136:AD136" si="177">IF(ISNUMBER(T$22),D136*T$22,0)</f>
        <v>0</v>
      </c>
      <c r="U136" s="199">
        <f t="shared" si="177"/>
        <v>0</v>
      </c>
      <c r="V136" s="199">
        <f t="shared" si="177"/>
        <v>0</v>
      </c>
      <c r="W136" s="199">
        <f t="shared" si="177"/>
        <v>0</v>
      </c>
      <c r="X136" s="199">
        <f t="shared" si="177"/>
        <v>0</v>
      </c>
      <c r="Y136" s="199">
        <f t="shared" si="177"/>
        <v>0</v>
      </c>
      <c r="Z136" s="199">
        <f t="shared" si="177"/>
        <v>0</v>
      </c>
      <c r="AA136" s="199">
        <f t="shared" si="177"/>
        <v>0</v>
      </c>
      <c r="AB136" s="199">
        <f t="shared" si="177"/>
        <v>0</v>
      </c>
      <c r="AC136" s="199">
        <f t="shared" si="177"/>
        <v>0</v>
      </c>
      <c r="AD136" s="199">
        <f t="shared" si="177"/>
        <v>0</v>
      </c>
      <c r="AE136" s="198">
        <f t="shared" si="167"/>
        <v>0</v>
      </c>
      <c r="AF136" s="62"/>
    </row>
    <row r="137" spans="1:32" x14ac:dyDescent="0.2">
      <c r="A137" s="280"/>
      <c r="B137" s="172" t="s">
        <v>53</v>
      </c>
      <c r="C137" s="197">
        <f>$J126*C$23</f>
        <v>0</v>
      </c>
      <c r="D137" s="197">
        <f t="shared" ref="D137:N137" si="178">$J126*D$23</f>
        <v>0</v>
      </c>
      <c r="E137" s="197">
        <f t="shared" si="178"/>
        <v>0</v>
      </c>
      <c r="F137" s="197">
        <f t="shared" si="178"/>
        <v>0</v>
      </c>
      <c r="G137" s="197">
        <f t="shared" si="178"/>
        <v>0</v>
      </c>
      <c r="H137" s="197">
        <f t="shared" si="178"/>
        <v>0</v>
      </c>
      <c r="I137" s="197">
        <f t="shared" si="178"/>
        <v>0</v>
      </c>
      <c r="J137" s="197">
        <f t="shared" si="178"/>
        <v>0</v>
      </c>
      <c r="K137" s="197">
        <f t="shared" si="178"/>
        <v>0</v>
      </c>
      <c r="L137" s="197">
        <f t="shared" si="178"/>
        <v>0</v>
      </c>
      <c r="M137" s="197">
        <f t="shared" si="178"/>
        <v>0</v>
      </c>
      <c r="N137" s="197">
        <f t="shared" si="178"/>
        <v>0</v>
      </c>
      <c r="O137" s="198">
        <f t="shared" si="165"/>
        <v>0</v>
      </c>
      <c r="Q137" s="280"/>
      <c r="R137" s="172" t="s">
        <v>53</v>
      </c>
      <c r="S137" s="199">
        <f>IF(ISNUMBER(S$23),C137*S$23,0)</f>
        <v>0</v>
      </c>
      <c r="T137" s="199">
        <f t="shared" ref="T137:AD137" si="179">IF(ISNUMBER(T$23),D137*T$23,0)</f>
        <v>0</v>
      </c>
      <c r="U137" s="199">
        <f t="shared" si="179"/>
        <v>0</v>
      </c>
      <c r="V137" s="199">
        <f t="shared" si="179"/>
        <v>0</v>
      </c>
      <c r="W137" s="199">
        <f t="shared" si="179"/>
        <v>0</v>
      </c>
      <c r="X137" s="199">
        <f t="shared" si="179"/>
        <v>0</v>
      </c>
      <c r="Y137" s="199">
        <f t="shared" si="179"/>
        <v>0</v>
      </c>
      <c r="Z137" s="199">
        <f t="shared" si="179"/>
        <v>0</v>
      </c>
      <c r="AA137" s="199">
        <f t="shared" si="179"/>
        <v>0</v>
      </c>
      <c r="AB137" s="199">
        <f t="shared" si="179"/>
        <v>0</v>
      </c>
      <c r="AC137" s="199">
        <f t="shared" si="179"/>
        <v>0</v>
      </c>
      <c r="AD137" s="199">
        <f t="shared" si="179"/>
        <v>0</v>
      </c>
      <c r="AE137" s="198">
        <f t="shared" si="167"/>
        <v>0</v>
      </c>
      <c r="AF137" s="62"/>
    </row>
    <row r="138" spans="1:32" x14ac:dyDescent="0.2">
      <c r="A138" s="280"/>
      <c r="B138" s="172" t="s">
        <v>54</v>
      </c>
      <c r="C138" s="197">
        <f>$K126*C$24</f>
        <v>0</v>
      </c>
      <c r="D138" s="197">
        <f t="shared" ref="D138:N138" si="180">$K126*D$24</f>
        <v>0</v>
      </c>
      <c r="E138" s="197">
        <f t="shared" si="180"/>
        <v>0</v>
      </c>
      <c r="F138" s="197">
        <f t="shared" si="180"/>
        <v>0</v>
      </c>
      <c r="G138" s="197">
        <f t="shared" si="180"/>
        <v>0</v>
      </c>
      <c r="H138" s="197">
        <f t="shared" si="180"/>
        <v>0</v>
      </c>
      <c r="I138" s="197">
        <f t="shared" si="180"/>
        <v>0</v>
      </c>
      <c r="J138" s="197">
        <f t="shared" si="180"/>
        <v>0</v>
      </c>
      <c r="K138" s="197">
        <f t="shared" si="180"/>
        <v>0</v>
      </c>
      <c r="L138" s="197">
        <f t="shared" si="180"/>
        <v>0</v>
      </c>
      <c r="M138" s="197">
        <f t="shared" si="180"/>
        <v>0</v>
      </c>
      <c r="N138" s="197">
        <f t="shared" si="180"/>
        <v>0</v>
      </c>
      <c r="O138" s="198">
        <f t="shared" si="165"/>
        <v>0</v>
      </c>
      <c r="Q138" s="280"/>
      <c r="R138" s="172" t="s">
        <v>54</v>
      </c>
      <c r="S138" s="199">
        <f>IF(ISNUMBER(S$24),C138*S$24,0)</f>
        <v>0</v>
      </c>
      <c r="T138" s="199">
        <f t="shared" ref="T138:AD138" si="181">IF(ISNUMBER(T$24),D138*T$24,0)</f>
        <v>0</v>
      </c>
      <c r="U138" s="199">
        <f t="shared" si="181"/>
        <v>0</v>
      </c>
      <c r="V138" s="199">
        <f t="shared" si="181"/>
        <v>0</v>
      </c>
      <c r="W138" s="199">
        <f t="shared" si="181"/>
        <v>0</v>
      </c>
      <c r="X138" s="199">
        <f t="shared" si="181"/>
        <v>0</v>
      </c>
      <c r="Y138" s="199">
        <f t="shared" si="181"/>
        <v>0</v>
      </c>
      <c r="Z138" s="199">
        <f t="shared" si="181"/>
        <v>0</v>
      </c>
      <c r="AA138" s="199">
        <f t="shared" si="181"/>
        <v>0</v>
      </c>
      <c r="AB138" s="199">
        <f t="shared" si="181"/>
        <v>0</v>
      </c>
      <c r="AC138" s="199">
        <f t="shared" si="181"/>
        <v>0</v>
      </c>
      <c r="AD138" s="199">
        <f t="shared" si="181"/>
        <v>0</v>
      </c>
      <c r="AE138" s="198">
        <f t="shared" si="167"/>
        <v>0</v>
      </c>
      <c r="AF138" s="62"/>
    </row>
    <row r="139" spans="1:32" x14ac:dyDescent="0.2">
      <c r="A139" s="280"/>
      <c r="B139" s="172" t="s">
        <v>55</v>
      </c>
      <c r="C139" s="197">
        <f>$L126*C$25</f>
        <v>0</v>
      </c>
      <c r="D139" s="197">
        <f t="shared" ref="D139:N139" si="182">$L126*D$25</f>
        <v>0</v>
      </c>
      <c r="E139" s="197">
        <f t="shared" si="182"/>
        <v>0</v>
      </c>
      <c r="F139" s="197">
        <f t="shared" si="182"/>
        <v>0</v>
      </c>
      <c r="G139" s="197">
        <f t="shared" si="182"/>
        <v>0</v>
      </c>
      <c r="H139" s="197">
        <f t="shared" si="182"/>
        <v>0</v>
      </c>
      <c r="I139" s="197">
        <f t="shared" si="182"/>
        <v>0</v>
      </c>
      <c r="J139" s="197">
        <f t="shared" si="182"/>
        <v>0</v>
      </c>
      <c r="K139" s="197">
        <f t="shared" si="182"/>
        <v>0</v>
      </c>
      <c r="L139" s="197">
        <f t="shared" si="182"/>
        <v>0</v>
      </c>
      <c r="M139" s="197">
        <f t="shared" si="182"/>
        <v>0</v>
      </c>
      <c r="N139" s="197">
        <f t="shared" si="182"/>
        <v>0</v>
      </c>
      <c r="O139" s="198">
        <f t="shared" si="165"/>
        <v>0</v>
      </c>
      <c r="Q139" s="280"/>
      <c r="R139" s="172" t="s">
        <v>55</v>
      </c>
      <c r="S139" s="199">
        <f>IF(ISNUMBER(S$25),C139*S$25,0)</f>
        <v>0</v>
      </c>
      <c r="T139" s="199">
        <f t="shared" ref="T139:AD139" si="183">IF(ISNUMBER(T$25),D139*T$25,0)</f>
        <v>0</v>
      </c>
      <c r="U139" s="199">
        <f t="shared" si="183"/>
        <v>0</v>
      </c>
      <c r="V139" s="199">
        <f t="shared" si="183"/>
        <v>0</v>
      </c>
      <c r="W139" s="199">
        <f t="shared" si="183"/>
        <v>0</v>
      </c>
      <c r="X139" s="199">
        <f t="shared" si="183"/>
        <v>0</v>
      </c>
      <c r="Y139" s="199">
        <f t="shared" si="183"/>
        <v>0</v>
      </c>
      <c r="Z139" s="199">
        <f t="shared" si="183"/>
        <v>0</v>
      </c>
      <c r="AA139" s="199">
        <f t="shared" si="183"/>
        <v>0</v>
      </c>
      <c r="AB139" s="199">
        <f t="shared" si="183"/>
        <v>0</v>
      </c>
      <c r="AC139" s="199">
        <f t="shared" si="183"/>
        <v>0</v>
      </c>
      <c r="AD139" s="199">
        <f t="shared" si="183"/>
        <v>0</v>
      </c>
      <c r="AE139" s="198">
        <f t="shared" si="167"/>
        <v>0</v>
      </c>
      <c r="AF139" s="62"/>
    </row>
    <row r="140" spans="1:32" x14ac:dyDescent="0.2">
      <c r="A140" s="280"/>
      <c r="B140" s="172" t="s">
        <v>56</v>
      </c>
      <c r="C140" s="197">
        <f>$M126*C$26</f>
        <v>0</v>
      </c>
      <c r="D140" s="197">
        <f t="shared" ref="D140:N140" si="184">$M126*D$26</f>
        <v>0</v>
      </c>
      <c r="E140" s="197">
        <f t="shared" si="184"/>
        <v>0</v>
      </c>
      <c r="F140" s="197">
        <f t="shared" si="184"/>
        <v>0</v>
      </c>
      <c r="G140" s="197">
        <f t="shared" si="184"/>
        <v>0</v>
      </c>
      <c r="H140" s="197">
        <f t="shared" si="184"/>
        <v>0</v>
      </c>
      <c r="I140" s="197">
        <f t="shared" si="184"/>
        <v>0</v>
      </c>
      <c r="J140" s="197">
        <f t="shared" si="184"/>
        <v>0</v>
      </c>
      <c r="K140" s="197">
        <f t="shared" si="184"/>
        <v>0</v>
      </c>
      <c r="L140" s="197">
        <f t="shared" si="184"/>
        <v>0</v>
      </c>
      <c r="M140" s="197">
        <f t="shared" si="184"/>
        <v>0</v>
      </c>
      <c r="N140" s="197">
        <f t="shared" si="184"/>
        <v>0</v>
      </c>
      <c r="O140" s="198">
        <f t="shared" si="165"/>
        <v>0</v>
      </c>
      <c r="Q140" s="280"/>
      <c r="R140" s="172" t="s">
        <v>56</v>
      </c>
      <c r="S140" s="199">
        <f>IF(ISNUMBER(S$26),C140*S$26,0)</f>
        <v>0</v>
      </c>
      <c r="T140" s="199">
        <f t="shared" ref="T140:AD140" si="185">IF(ISNUMBER(T$26),D140*T$26,0)</f>
        <v>0</v>
      </c>
      <c r="U140" s="199">
        <f t="shared" si="185"/>
        <v>0</v>
      </c>
      <c r="V140" s="199">
        <f t="shared" si="185"/>
        <v>0</v>
      </c>
      <c r="W140" s="199">
        <f t="shared" si="185"/>
        <v>0</v>
      </c>
      <c r="X140" s="199">
        <f t="shared" si="185"/>
        <v>0</v>
      </c>
      <c r="Y140" s="199">
        <f t="shared" si="185"/>
        <v>0</v>
      </c>
      <c r="Z140" s="199">
        <f t="shared" si="185"/>
        <v>0</v>
      </c>
      <c r="AA140" s="199">
        <f t="shared" si="185"/>
        <v>0</v>
      </c>
      <c r="AB140" s="199">
        <f t="shared" si="185"/>
        <v>0</v>
      </c>
      <c r="AC140" s="199">
        <f t="shared" si="185"/>
        <v>0</v>
      </c>
      <c r="AD140" s="199">
        <f t="shared" si="185"/>
        <v>0</v>
      </c>
      <c r="AE140" s="198">
        <f t="shared" si="167"/>
        <v>0</v>
      </c>
      <c r="AF140" s="62"/>
    </row>
    <row r="141" spans="1:32" x14ac:dyDescent="0.2">
      <c r="A141" s="280"/>
      <c r="B141" s="172" t="s">
        <v>147</v>
      </c>
      <c r="C141" s="197">
        <f>$N126*C$27</f>
        <v>0</v>
      </c>
      <c r="D141" s="197">
        <f t="shared" ref="D141:N141" si="186">$N126*D$27</f>
        <v>0</v>
      </c>
      <c r="E141" s="197">
        <f t="shared" si="186"/>
        <v>0</v>
      </c>
      <c r="F141" s="197">
        <f t="shared" si="186"/>
        <v>0</v>
      </c>
      <c r="G141" s="197">
        <f t="shared" si="186"/>
        <v>0</v>
      </c>
      <c r="H141" s="197">
        <f t="shared" si="186"/>
        <v>0</v>
      </c>
      <c r="I141" s="197">
        <f t="shared" si="186"/>
        <v>0</v>
      </c>
      <c r="J141" s="197">
        <f t="shared" si="186"/>
        <v>0</v>
      </c>
      <c r="K141" s="197">
        <f t="shared" si="186"/>
        <v>0</v>
      </c>
      <c r="L141" s="197">
        <f t="shared" si="186"/>
        <v>0</v>
      </c>
      <c r="M141" s="197">
        <f t="shared" si="186"/>
        <v>0</v>
      </c>
      <c r="N141" s="197">
        <f t="shared" si="186"/>
        <v>0</v>
      </c>
      <c r="O141" s="198">
        <f t="shared" si="165"/>
        <v>0</v>
      </c>
      <c r="Q141" s="280"/>
      <c r="R141" s="172" t="s">
        <v>147</v>
      </c>
      <c r="S141" s="199">
        <f>IF(ISNUMBER(S$27),C141*S$27,0)</f>
        <v>0</v>
      </c>
      <c r="T141" s="199">
        <f t="shared" ref="T141:AD141" si="187">IF(ISNUMBER(T$27),D141*T$27,0)</f>
        <v>0</v>
      </c>
      <c r="U141" s="199">
        <f t="shared" si="187"/>
        <v>0</v>
      </c>
      <c r="V141" s="199">
        <f t="shared" si="187"/>
        <v>0</v>
      </c>
      <c r="W141" s="199">
        <f t="shared" si="187"/>
        <v>0</v>
      </c>
      <c r="X141" s="199">
        <f t="shared" si="187"/>
        <v>0</v>
      </c>
      <c r="Y141" s="199">
        <f t="shared" si="187"/>
        <v>0</v>
      </c>
      <c r="Z141" s="199">
        <f t="shared" si="187"/>
        <v>0</v>
      </c>
      <c r="AA141" s="199">
        <f t="shared" si="187"/>
        <v>0</v>
      </c>
      <c r="AB141" s="199">
        <f t="shared" si="187"/>
        <v>0</v>
      </c>
      <c r="AC141" s="199">
        <f t="shared" si="187"/>
        <v>0</v>
      </c>
      <c r="AD141" s="199">
        <f t="shared" si="187"/>
        <v>0</v>
      </c>
      <c r="AE141" s="198">
        <f t="shared" si="167"/>
        <v>0</v>
      </c>
      <c r="AF141" s="62"/>
    </row>
    <row r="142" spans="1:32" x14ac:dyDescent="0.2">
      <c r="A142" s="280"/>
      <c r="B142" s="54" t="s">
        <v>57</v>
      </c>
      <c r="C142" s="197">
        <f>+SUM(C130:C141)</f>
        <v>0</v>
      </c>
      <c r="D142" s="197">
        <f t="shared" ref="D142:N142" si="188">+SUM(D130:D141)</f>
        <v>0</v>
      </c>
      <c r="E142" s="197">
        <f t="shared" si="188"/>
        <v>0</v>
      </c>
      <c r="F142" s="197">
        <f t="shared" si="188"/>
        <v>0</v>
      </c>
      <c r="G142" s="197">
        <f t="shared" si="188"/>
        <v>0</v>
      </c>
      <c r="H142" s="197">
        <f t="shared" si="188"/>
        <v>0</v>
      </c>
      <c r="I142" s="197">
        <f t="shared" si="188"/>
        <v>0</v>
      </c>
      <c r="J142" s="197">
        <f t="shared" si="188"/>
        <v>0</v>
      </c>
      <c r="K142" s="197">
        <f t="shared" si="188"/>
        <v>0</v>
      </c>
      <c r="L142" s="197">
        <f t="shared" si="188"/>
        <v>0</v>
      </c>
      <c r="M142" s="197">
        <f t="shared" si="188"/>
        <v>0</v>
      </c>
      <c r="N142" s="197">
        <f t="shared" si="188"/>
        <v>0</v>
      </c>
      <c r="O142" s="198"/>
      <c r="Q142" s="280"/>
      <c r="R142" s="54" t="s">
        <v>57</v>
      </c>
      <c r="S142" s="197"/>
      <c r="T142" s="197"/>
      <c r="U142" s="197"/>
      <c r="V142" s="197"/>
      <c r="W142" s="197"/>
      <c r="X142" s="197"/>
      <c r="Y142" s="197"/>
      <c r="Z142" s="197"/>
      <c r="AA142" s="197"/>
      <c r="AB142" s="197"/>
      <c r="AC142" s="197"/>
      <c r="AD142" s="197"/>
      <c r="AE142" s="198">
        <f>SUM(AE130:AE141)</f>
        <v>0</v>
      </c>
      <c r="AF142" s="200">
        <f>AE142*44/12</f>
        <v>0</v>
      </c>
    </row>
    <row r="143" spans="1:32" x14ac:dyDescent="0.2">
      <c r="S143" s="50"/>
      <c r="T143" s="50"/>
      <c r="U143" s="50"/>
      <c r="V143" s="50"/>
      <c r="W143" s="50"/>
      <c r="X143" s="50"/>
      <c r="Y143" s="50"/>
      <c r="Z143" s="50"/>
      <c r="AA143" s="50"/>
      <c r="AB143" s="50"/>
      <c r="AC143" s="50"/>
      <c r="AD143" s="50"/>
      <c r="AE143" s="50"/>
    </row>
    <row r="144" spans="1:32" ht="14.15" customHeight="1" x14ac:dyDescent="0.2">
      <c r="A144" s="281" t="str">
        <f xml:space="preserve"> "Year " &amp; TEXT($B$8+8,0)</f>
        <v>Year 2026</v>
      </c>
      <c r="B144" s="282"/>
      <c r="C144" s="261" t="str">
        <f>"Land use category in year " &amp; TEXT($B$8+8,0)</f>
        <v>Land use category in year 2026</v>
      </c>
      <c r="D144" s="261"/>
      <c r="E144" s="261"/>
      <c r="F144" s="261"/>
      <c r="G144" s="261"/>
      <c r="H144" s="261"/>
      <c r="I144" s="261"/>
      <c r="J144" s="261"/>
      <c r="K144" s="261"/>
      <c r="L144" s="261"/>
      <c r="M144" s="261"/>
      <c r="N144" s="261"/>
      <c r="O144" s="261"/>
      <c r="Q144" s="281" t="str">
        <f xml:space="preserve"> "Year " &amp; TEXT($B$8+8,0)</f>
        <v>Year 2026</v>
      </c>
      <c r="R144" s="282"/>
      <c r="S144" s="261" t="str">
        <f>"Land use category in year " &amp; TEXT($B$8+8,0)</f>
        <v>Land use category in year 2026</v>
      </c>
      <c r="T144" s="261"/>
      <c r="U144" s="261"/>
      <c r="V144" s="261"/>
      <c r="W144" s="261"/>
      <c r="X144" s="261"/>
      <c r="Y144" s="261"/>
      <c r="Z144" s="261"/>
      <c r="AA144" s="261"/>
      <c r="AB144" s="261"/>
      <c r="AC144" s="261"/>
      <c r="AD144" s="261"/>
      <c r="AE144" s="261"/>
      <c r="AF144" s="62"/>
    </row>
    <row r="145" spans="1:32" ht="42" x14ac:dyDescent="0.2">
      <c r="A145" s="283"/>
      <c r="B145" s="284"/>
      <c r="C145" s="54" t="s">
        <v>46</v>
      </c>
      <c r="D145" s="54" t="s">
        <v>47</v>
      </c>
      <c r="E145" s="55" t="s">
        <v>48</v>
      </c>
      <c r="F145" s="54" t="s">
        <v>49</v>
      </c>
      <c r="G145" s="54" t="s">
        <v>50</v>
      </c>
      <c r="H145" s="54" t="s">
        <v>51</v>
      </c>
      <c r="I145" s="54" t="s">
        <v>52</v>
      </c>
      <c r="J145" s="54" t="s">
        <v>53</v>
      </c>
      <c r="K145" s="54" t="s">
        <v>54</v>
      </c>
      <c r="L145" s="54" t="s">
        <v>55</v>
      </c>
      <c r="M145" s="54" t="s">
        <v>56</v>
      </c>
      <c r="N145" s="54" t="s">
        <v>39</v>
      </c>
      <c r="O145" s="172" t="s">
        <v>57</v>
      </c>
      <c r="Q145" s="283"/>
      <c r="R145" s="284"/>
      <c r="S145" s="54" t="s">
        <v>46</v>
      </c>
      <c r="T145" s="54" t="s">
        <v>47</v>
      </c>
      <c r="U145" s="55" t="s">
        <v>48</v>
      </c>
      <c r="V145" s="54" t="s">
        <v>49</v>
      </c>
      <c r="W145" s="54" t="s">
        <v>50</v>
      </c>
      <c r="X145" s="54" t="s">
        <v>51</v>
      </c>
      <c r="Y145" s="54" t="s">
        <v>52</v>
      </c>
      <c r="Z145" s="54" t="s">
        <v>53</v>
      </c>
      <c r="AA145" s="54" t="s">
        <v>54</v>
      </c>
      <c r="AB145" s="54" t="s">
        <v>55</v>
      </c>
      <c r="AC145" s="54" t="s">
        <v>56</v>
      </c>
      <c r="AD145" s="54" t="s">
        <v>39</v>
      </c>
      <c r="AE145" s="172" t="s">
        <v>57</v>
      </c>
      <c r="AF145" s="62"/>
    </row>
    <row r="146" spans="1:32" ht="14.15" customHeight="1" x14ac:dyDescent="0.2">
      <c r="A146" s="280" t="str">
        <f>"Land use category in year " &amp; TEXT($B$8+7,0)</f>
        <v>Land use category in year 2025</v>
      </c>
      <c r="B146" s="54" t="s">
        <v>46</v>
      </c>
      <c r="C146" s="197">
        <f>$C142*C$16</f>
        <v>0</v>
      </c>
      <c r="D146" s="197">
        <f t="shared" ref="D146:N146" si="189">$C142*D$16</f>
        <v>0</v>
      </c>
      <c r="E146" s="197">
        <f t="shared" si="189"/>
        <v>0</v>
      </c>
      <c r="F146" s="197">
        <f t="shared" si="189"/>
        <v>0</v>
      </c>
      <c r="G146" s="197">
        <f t="shared" si="189"/>
        <v>0</v>
      </c>
      <c r="H146" s="197">
        <f t="shared" si="189"/>
        <v>0</v>
      </c>
      <c r="I146" s="197">
        <f t="shared" si="189"/>
        <v>0</v>
      </c>
      <c r="J146" s="197">
        <f t="shared" si="189"/>
        <v>0</v>
      </c>
      <c r="K146" s="197">
        <f t="shared" si="189"/>
        <v>0</v>
      </c>
      <c r="L146" s="197">
        <f t="shared" si="189"/>
        <v>0</v>
      </c>
      <c r="M146" s="197">
        <f t="shared" si="189"/>
        <v>0</v>
      </c>
      <c r="N146" s="197">
        <f t="shared" si="189"/>
        <v>0</v>
      </c>
      <c r="O146" s="198">
        <f>SUM(C146:N146)</f>
        <v>0</v>
      </c>
      <c r="Q146" s="280" t="str">
        <f>"Land use category in year " &amp; TEXT($B$8+7,0)</f>
        <v>Land use category in year 2025</v>
      </c>
      <c r="R146" s="54" t="s">
        <v>46</v>
      </c>
      <c r="S146" s="199">
        <f>IF(ISNUMBER(S$16),C146*S$16,0)</f>
        <v>0</v>
      </c>
      <c r="T146" s="199">
        <f t="shared" ref="T146:AD146" si="190">IF(ISNUMBER(T$16),D146*T$16,0)</f>
        <v>0</v>
      </c>
      <c r="U146" s="199">
        <f t="shared" si="190"/>
        <v>0</v>
      </c>
      <c r="V146" s="199">
        <f t="shared" si="190"/>
        <v>0</v>
      </c>
      <c r="W146" s="199">
        <f t="shared" si="190"/>
        <v>0</v>
      </c>
      <c r="X146" s="199">
        <f t="shared" si="190"/>
        <v>0</v>
      </c>
      <c r="Y146" s="199">
        <f t="shared" si="190"/>
        <v>0</v>
      </c>
      <c r="Z146" s="199">
        <f t="shared" si="190"/>
        <v>0</v>
      </c>
      <c r="AA146" s="199">
        <f t="shared" si="190"/>
        <v>0</v>
      </c>
      <c r="AB146" s="199">
        <f t="shared" si="190"/>
        <v>0</v>
      </c>
      <c r="AC146" s="199">
        <f t="shared" si="190"/>
        <v>0</v>
      </c>
      <c r="AD146" s="199">
        <f t="shared" si="190"/>
        <v>0</v>
      </c>
      <c r="AE146" s="198">
        <f>SUMIF(S146:AD146,"&gt;0",S146:AD146)</f>
        <v>0</v>
      </c>
      <c r="AF146" s="62"/>
    </row>
    <row r="147" spans="1:32" ht="28" x14ac:dyDescent="0.2">
      <c r="A147" s="280"/>
      <c r="B147" s="54" t="s">
        <v>47</v>
      </c>
      <c r="C147" s="197">
        <f>$D142*C$17</f>
        <v>0</v>
      </c>
      <c r="D147" s="197">
        <f t="shared" ref="D147:N147" si="191">$D142*D$17</f>
        <v>0</v>
      </c>
      <c r="E147" s="197">
        <f t="shared" si="191"/>
        <v>0</v>
      </c>
      <c r="F147" s="197">
        <f t="shared" si="191"/>
        <v>0</v>
      </c>
      <c r="G147" s="197">
        <f t="shared" si="191"/>
        <v>0</v>
      </c>
      <c r="H147" s="197">
        <f t="shared" si="191"/>
        <v>0</v>
      </c>
      <c r="I147" s="197">
        <f t="shared" si="191"/>
        <v>0</v>
      </c>
      <c r="J147" s="197">
        <f t="shared" si="191"/>
        <v>0</v>
      </c>
      <c r="K147" s="197">
        <f t="shared" si="191"/>
        <v>0</v>
      </c>
      <c r="L147" s="197">
        <f t="shared" si="191"/>
        <v>0</v>
      </c>
      <c r="M147" s="197">
        <f t="shared" si="191"/>
        <v>0</v>
      </c>
      <c r="N147" s="197">
        <f t="shared" si="191"/>
        <v>0</v>
      </c>
      <c r="O147" s="198">
        <f t="shared" ref="O147:O157" si="192">SUM(C147:N147)</f>
        <v>0</v>
      </c>
      <c r="Q147" s="280"/>
      <c r="R147" s="54" t="s">
        <v>47</v>
      </c>
      <c r="S147" s="199">
        <f>IF(ISNUMBER(S$17),C147*S$17,0)</f>
        <v>0</v>
      </c>
      <c r="T147" s="199">
        <f t="shared" ref="T147:AD147" si="193">IF(ISNUMBER(T$17),D147*T$17,0)</f>
        <v>0</v>
      </c>
      <c r="U147" s="199">
        <f t="shared" si="193"/>
        <v>0</v>
      </c>
      <c r="V147" s="199">
        <f t="shared" si="193"/>
        <v>0</v>
      </c>
      <c r="W147" s="199">
        <f t="shared" si="193"/>
        <v>0</v>
      </c>
      <c r="X147" s="199">
        <f t="shared" si="193"/>
        <v>0</v>
      </c>
      <c r="Y147" s="199">
        <f t="shared" si="193"/>
        <v>0</v>
      </c>
      <c r="Z147" s="199">
        <f t="shared" si="193"/>
        <v>0</v>
      </c>
      <c r="AA147" s="199">
        <f t="shared" si="193"/>
        <v>0</v>
      </c>
      <c r="AB147" s="199">
        <f t="shared" si="193"/>
        <v>0</v>
      </c>
      <c r="AC147" s="199">
        <f t="shared" si="193"/>
        <v>0</v>
      </c>
      <c r="AD147" s="199">
        <f t="shared" si="193"/>
        <v>0</v>
      </c>
      <c r="AE147" s="198">
        <f t="shared" ref="AE147:AE157" si="194">SUMIF(S147:AD147,"&gt;0",S147:AD147)</f>
        <v>0</v>
      </c>
      <c r="AF147" s="62"/>
    </row>
    <row r="148" spans="1:32" x14ac:dyDescent="0.2">
      <c r="A148" s="280"/>
      <c r="B148" s="55" t="s">
        <v>48</v>
      </c>
      <c r="C148" s="197">
        <f>$E142*C$18</f>
        <v>0</v>
      </c>
      <c r="D148" s="197">
        <f t="shared" ref="D148:N148" si="195">$E142*D$18</f>
        <v>0</v>
      </c>
      <c r="E148" s="197">
        <f t="shared" si="195"/>
        <v>0</v>
      </c>
      <c r="F148" s="197">
        <f t="shared" si="195"/>
        <v>0</v>
      </c>
      <c r="G148" s="197">
        <f t="shared" si="195"/>
        <v>0</v>
      </c>
      <c r="H148" s="197">
        <f t="shared" si="195"/>
        <v>0</v>
      </c>
      <c r="I148" s="197">
        <f t="shared" si="195"/>
        <v>0</v>
      </c>
      <c r="J148" s="197">
        <f t="shared" si="195"/>
        <v>0</v>
      </c>
      <c r="K148" s="197">
        <f t="shared" si="195"/>
        <v>0</v>
      </c>
      <c r="L148" s="197">
        <f t="shared" si="195"/>
        <v>0</v>
      </c>
      <c r="M148" s="197">
        <f t="shared" si="195"/>
        <v>0</v>
      </c>
      <c r="N148" s="197">
        <f t="shared" si="195"/>
        <v>0</v>
      </c>
      <c r="O148" s="198">
        <f t="shared" si="192"/>
        <v>0</v>
      </c>
      <c r="Q148" s="280"/>
      <c r="R148" s="55" t="s">
        <v>48</v>
      </c>
      <c r="S148" s="199">
        <f>IF(ISNUMBER(S$18),C148*S$18,0)</f>
        <v>0</v>
      </c>
      <c r="T148" s="199">
        <f t="shared" ref="T148:AD148" si="196">IF(ISNUMBER(T$18),D148*T$18,0)</f>
        <v>0</v>
      </c>
      <c r="U148" s="199">
        <f t="shared" si="196"/>
        <v>0</v>
      </c>
      <c r="V148" s="199">
        <f t="shared" si="196"/>
        <v>0</v>
      </c>
      <c r="W148" s="199">
        <f t="shared" si="196"/>
        <v>0</v>
      </c>
      <c r="X148" s="199">
        <f t="shared" si="196"/>
        <v>0</v>
      </c>
      <c r="Y148" s="199">
        <f t="shared" si="196"/>
        <v>0</v>
      </c>
      <c r="Z148" s="199">
        <f t="shared" si="196"/>
        <v>0</v>
      </c>
      <c r="AA148" s="199">
        <f t="shared" si="196"/>
        <v>0</v>
      </c>
      <c r="AB148" s="199">
        <f t="shared" si="196"/>
        <v>0</v>
      </c>
      <c r="AC148" s="199">
        <f t="shared" si="196"/>
        <v>0</v>
      </c>
      <c r="AD148" s="199">
        <f t="shared" si="196"/>
        <v>0</v>
      </c>
      <c r="AE148" s="198">
        <f t="shared" si="194"/>
        <v>0</v>
      </c>
      <c r="AF148" s="62"/>
    </row>
    <row r="149" spans="1:32" x14ac:dyDescent="0.2">
      <c r="A149" s="280"/>
      <c r="B149" s="54" t="s">
        <v>49</v>
      </c>
      <c r="C149" s="197">
        <f>$F142*C$19</f>
        <v>0</v>
      </c>
      <c r="D149" s="197">
        <f t="shared" ref="D149:N149" si="197">$F142*D$19</f>
        <v>0</v>
      </c>
      <c r="E149" s="197">
        <f t="shared" si="197"/>
        <v>0</v>
      </c>
      <c r="F149" s="197">
        <f t="shared" si="197"/>
        <v>0</v>
      </c>
      <c r="G149" s="197">
        <f t="shared" si="197"/>
        <v>0</v>
      </c>
      <c r="H149" s="197">
        <f t="shared" si="197"/>
        <v>0</v>
      </c>
      <c r="I149" s="197">
        <f t="shared" si="197"/>
        <v>0</v>
      </c>
      <c r="J149" s="197">
        <f t="shared" si="197"/>
        <v>0</v>
      </c>
      <c r="K149" s="197">
        <f t="shared" si="197"/>
        <v>0</v>
      </c>
      <c r="L149" s="197">
        <f t="shared" si="197"/>
        <v>0</v>
      </c>
      <c r="M149" s="197">
        <f t="shared" si="197"/>
        <v>0</v>
      </c>
      <c r="N149" s="197">
        <f t="shared" si="197"/>
        <v>0</v>
      </c>
      <c r="O149" s="198">
        <f t="shared" si="192"/>
        <v>0</v>
      </c>
      <c r="Q149" s="280"/>
      <c r="R149" s="54" t="s">
        <v>49</v>
      </c>
      <c r="S149" s="199">
        <f>IF(ISNUMBER(S$19),C149*S$19,0)</f>
        <v>0</v>
      </c>
      <c r="T149" s="199">
        <f t="shared" ref="T149:AD149" si="198">IF(ISNUMBER(T$19),D149*T$19,0)</f>
        <v>0</v>
      </c>
      <c r="U149" s="199">
        <f t="shared" si="198"/>
        <v>0</v>
      </c>
      <c r="V149" s="199">
        <f t="shared" si="198"/>
        <v>0</v>
      </c>
      <c r="W149" s="199">
        <f t="shared" si="198"/>
        <v>0</v>
      </c>
      <c r="X149" s="199">
        <f t="shared" si="198"/>
        <v>0</v>
      </c>
      <c r="Y149" s="199">
        <f t="shared" si="198"/>
        <v>0</v>
      </c>
      <c r="Z149" s="199">
        <f t="shared" si="198"/>
        <v>0</v>
      </c>
      <c r="AA149" s="199">
        <f t="shared" si="198"/>
        <v>0</v>
      </c>
      <c r="AB149" s="199">
        <f t="shared" si="198"/>
        <v>0</v>
      </c>
      <c r="AC149" s="199">
        <f t="shared" si="198"/>
        <v>0</v>
      </c>
      <c r="AD149" s="199">
        <f t="shared" si="198"/>
        <v>0</v>
      </c>
      <c r="AE149" s="198">
        <f t="shared" si="194"/>
        <v>0</v>
      </c>
      <c r="AF149" s="62"/>
    </row>
    <row r="150" spans="1:32" x14ac:dyDescent="0.2">
      <c r="A150" s="280"/>
      <c r="B150" s="172" t="s">
        <v>50</v>
      </c>
      <c r="C150" s="197">
        <f>$G142*C$20</f>
        <v>0</v>
      </c>
      <c r="D150" s="197">
        <f t="shared" ref="D150:N150" si="199">$G142*D$20</f>
        <v>0</v>
      </c>
      <c r="E150" s="197">
        <f t="shared" si="199"/>
        <v>0</v>
      </c>
      <c r="F150" s="197">
        <f t="shared" si="199"/>
        <v>0</v>
      </c>
      <c r="G150" s="197">
        <f t="shared" si="199"/>
        <v>0</v>
      </c>
      <c r="H150" s="197">
        <f t="shared" si="199"/>
        <v>0</v>
      </c>
      <c r="I150" s="197">
        <f t="shared" si="199"/>
        <v>0</v>
      </c>
      <c r="J150" s="197">
        <f t="shared" si="199"/>
        <v>0</v>
      </c>
      <c r="K150" s="197">
        <f t="shared" si="199"/>
        <v>0</v>
      </c>
      <c r="L150" s="197">
        <f t="shared" si="199"/>
        <v>0</v>
      </c>
      <c r="M150" s="197">
        <f t="shared" si="199"/>
        <v>0</v>
      </c>
      <c r="N150" s="197">
        <f t="shared" si="199"/>
        <v>0</v>
      </c>
      <c r="O150" s="198">
        <f t="shared" si="192"/>
        <v>0</v>
      </c>
      <c r="Q150" s="280"/>
      <c r="R150" s="172" t="s">
        <v>50</v>
      </c>
      <c r="S150" s="199">
        <f>IF(ISNUMBER(S$20),C150*S$20,0)</f>
        <v>0</v>
      </c>
      <c r="T150" s="199">
        <f t="shared" ref="T150:AD150" si="200">IF(ISNUMBER(T$20),D150*T$20,0)</f>
        <v>0</v>
      </c>
      <c r="U150" s="199">
        <f t="shared" si="200"/>
        <v>0</v>
      </c>
      <c r="V150" s="199">
        <f t="shared" si="200"/>
        <v>0</v>
      </c>
      <c r="W150" s="199">
        <f t="shared" si="200"/>
        <v>0</v>
      </c>
      <c r="X150" s="199">
        <f t="shared" si="200"/>
        <v>0</v>
      </c>
      <c r="Y150" s="199">
        <f t="shared" si="200"/>
        <v>0</v>
      </c>
      <c r="Z150" s="199">
        <f t="shared" si="200"/>
        <v>0</v>
      </c>
      <c r="AA150" s="199">
        <f t="shared" si="200"/>
        <v>0</v>
      </c>
      <c r="AB150" s="199">
        <f t="shared" si="200"/>
        <v>0</v>
      </c>
      <c r="AC150" s="199">
        <f t="shared" si="200"/>
        <v>0</v>
      </c>
      <c r="AD150" s="199">
        <f t="shared" si="200"/>
        <v>0</v>
      </c>
      <c r="AE150" s="198">
        <f t="shared" si="194"/>
        <v>0</v>
      </c>
      <c r="AF150" s="62"/>
    </row>
    <row r="151" spans="1:32" x14ac:dyDescent="0.2">
      <c r="A151" s="280"/>
      <c r="B151" s="172" t="s">
        <v>51</v>
      </c>
      <c r="C151" s="197">
        <f>$H142*C$21</f>
        <v>0</v>
      </c>
      <c r="D151" s="197">
        <f t="shared" ref="D151:N151" si="201">$H142*D$21</f>
        <v>0</v>
      </c>
      <c r="E151" s="197">
        <f t="shared" si="201"/>
        <v>0</v>
      </c>
      <c r="F151" s="197">
        <f t="shared" si="201"/>
        <v>0</v>
      </c>
      <c r="G151" s="197">
        <f t="shared" si="201"/>
        <v>0</v>
      </c>
      <c r="H151" s="197">
        <f t="shared" si="201"/>
        <v>0</v>
      </c>
      <c r="I151" s="197">
        <f t="shared" si="201"/>
        <v>0</v>
      </c>
      <c r="J151" s="197">
        <f t="shared" si="201"/>
        <v>0</v>
      </c>
      <c r="K151" s="197">
        <f t="shared" si="201"/>
        <v>0</v>
      </c>
      <c r="L151" s="197">
        <f t="shared" si="201"/>
        <v>0</v>
      </c>
      <c r="M151" s="197">
        <f t="shared" si="201"/>
        <v>0</v>
      </c>
      <c r="N151" s="197">
        <f t="shared" si="201"/>
        <v>0</v>
      </c>
      <c r="O151" s="198">
        <f t="shared" si="192"/>
        <v>0</v>
      </c>
      <c r="Q151" s="280"/>
      <c r="R151" s="172" t="s">
        <v>51</v>
      </c>
      <c r="S151" s="199">
        <f>IF(ISNUMBER(S$21),C151*S$21,0)</f>
        <v>0</v>
      </c>
      <c r="T151" s="199">
        <f t="shared" ref="T151:AD151" si="202">IF(ISNUMBER(T$21),D151*T$21,0)</f>
        <v>0</v>
      </c>
      <c r="U151" s="199">
        <f t="shared" si="202"/>
        <v>0</v>
      </c>
      <c r="V151" s="199">
        <f t="shared" si="202"/>
        <v>0</v>
      </c>
      <c r="W151" s="199">
        <f t="shared" si="202"/>
        <v>0</v>
      </c>
      <c r="X151" s="199">
        <f t="shared" si="202"/>
        <v>0</v>
      </c>
      <c r="Y151" s="199">
        <f t="shared" si="202"/>
        <v>0</v>
      </c>
      <c r="Z151" s="199">
        <f t="shared" si="202"/>
        <v>0</v>
      </c>
      <c r="AA151" s="199">
        <f t="shared" si="202"/>
        <v>0</v>
      </c>
      <c r="AB151" s="199">
        <f t="shared" si="202"/>
        <v>0</v>
      </c>
      <c r="AC151" s="199">
        <f t="shared" si="202"/>
        <v>0</v>
      </c>
      <c r="AD151" s="199">
        <f t="shared" si="202"/>
        <v>0</v>
      </c>
      <c r="AE151" s="198">
        <f t="shared" si="194"/>
        <v>0</v>
      </c>
      <c r="AF151" s="62"/>
    </row>
    <row r="152" spans="1:32" x14ac:dyDescent="0.2">
      <c r="A152" s="280"/>
      <c r="B152" s="172" t="s">
        <v>52</v>
      </c>
      <c r="C152" s="197">
        <f>$I142*C$22</f>
        <v>0</v>
      </c>
      <c r="D152" s="197">
        <f t="shared" ref="D152:N152" si="203">$I142*D$22</f>
        <v>0</v>
      </c>
      <c r="E152" s="197">
        <f t="shared" si="203"/>
        <v>0</v>
      </c>
      <c r="F152" s="197">
        <f t="shared" si="203"/>
        <v>0</v>
      </c>
      <c r="G152" s="197">
        <f t="shared" si="203"/>
        <v>0</v>
      </c>
      <c r="H152" s="197">
        <f t="shared" si="203"/>
        <v>0</v>
      </c>
      <c r="I152" s="197">
        <f t="shared" si="203"/>
        <v>0</v>
      </c>
      <c r="J152" s="197">
        <f t="shared" si="203"/>
        <v>0</v>
      </c>
      <c r="K152" s="197">
        <f t="shared" si="203"/>
        <v>0</v>
      </c>
      <c r="L152" s="197">
        <f t="shared" si="203"/>
        <v>0</v>
      </c>
      <c r="M152" s="197">
        <f t="shared" si="203"/>
        <v>0</v>
      </c>
      <c r="N152" s="197">
        <f t="shared" si="203"/>
        <v>0</v>
      </c>
      <c r="O152" s="198">
        <f t="shared" si="192"/>
        <v>0</v>
      </c>
      <c r="Q152" s="280"/>
      <c r="R152" s="172" t="s">
        <v>52</v>
      </c>
      <c r="S152" s="199">
        <f>IF(ISNUMBER(S$22),C152*S$22,0)</f>
        <v>0</v>
      </c>
      <c r="T152" s="199">
        <f t="shared" ref="T152:AD152" si="204">IF(ISNUMBER(T$22),D152*T$22,0)</f>
        <v>0</v>
      </c>
      <c r="U152" s="199">
        <f t="shared" si="204"/>
        <v>0</v>
      </c>
      <c r="V152" s="199">
        <f t="shared" si="204"/>
        <v>0</v>
      </c>
      <c r="W152" s="199">
        <f t="shared" si="204"/>
        <v>0</v>
      </c>
      <c r="X152" s="199">
        <f t="shared" si="204"/>
        <v>0</v>
      </c>
      <c r="Y152" s="199">
        <f t="shared" si="204"/>
        <v>0</v>
      </c>
      <c r="Z152" s="199">
        <f t="shared" si="204"/>
        <v>0</v>
      </c>
      <c r="AA152" s="199">
        <f t="shared" si="204"/>
        <v>0</v>
      </c>
      <c r="AB152" s="199">
        <f t="shared" si="204"/>
        <v>0</v>
      </c>
      <c r="AC152" s="199">
        <f t="shared" si="204"/>
        <v>0</v>
      </c>
      <c r="AD152" s="199">
        <f t="shared" si="204"/>
        <v>0</v>
      </c>
      <c r="AE152" s="198">
        <f t="shared" si="194"/>
        <v>0</v>
      </c>
      <c r="AF152" s="62"/>
    </row>
    <row r="153" spans="1:32" x14ac:dyDescent="0.2">
      <c r="A153" s="280"/>
      <c r="B153" s="172" t="s">
        <v>53</v>
      </c>
      <c r="C153" s="197">
        <f>$J142*C$23</f>
        <v>0</v>
      </c>
      <c r="D153" s="197">
        <f t="shared" ref="D153:N153" si="205">$J142*D$23</f>
        <v>0</v>
      </c>
      <c r="E153" s="197">
        <f t="shared" si="205"/>
        <v>0</v>
      </c>
      <c r="F153" s="197">
        <f t="shared" si="205"/>
        <v>0</v>
      </c>
      <c r="G153" s="197">
        <f t="shared" si="205"/>
        <v>0</v>
      </c>
      <c r="H153" s="197">
        <f t="shared" si="205"/>
        <v>0</v>
      </c>
      <c r="I153" s="197">
        <f t="shared" si="205"/>
        <v>0</v>
      </c>
      <c r="J153" s="197">
        <f t="shared" si="205"/>
        <v>0</v>
      </c>
      <c r="K153" s="197">
        <f t="shared" si="205"/>
        <v>0</v>
      </c>
      <c r="L153" s="197">
        <f t="shared" si="205"/>
        <v>0</v>
      </c>
      <c r="M153" s="197">
        <f t="shared" si="205"/>
        <v>0</v>
      </c>
      <c r="N153" s="197">
        <f t="shared" si="205"/>
        <v>0</v>
      </c>
      <c r="O153" s="198">
        <f t="shared" si="192"/>
        <v>0</v>
      </c>
      <c r="Q153" s="280"/>
      <c r="R153" s="172" t="s">
        <v>53</v>
      </c>
      <c r="S153" s="199">
        <f>IF(ISNUMBER(S$23),C153*S$23,0)</f>
        <v>0</v>
      </c>
      <c r="T153" s="199">
        <f t="shared" ref="T153:AD153" si="206">IF(ISNUMBER(T$23),D153*T$23,0)</f>
        <v>0</v>
      </c>
      <c r="U153" s="199">
        <f t="shared" si="206"/>
        <v>0</v>
      </c>
      <c r="V153" s="199">
        <f t="shared" si="206"/>
        <v>0</v>
      </c>
      <c r="W153" s="199">
        <f t="shared" si="206"/>
        <v>0</v>
      </c>
      <c r="X153" s="199">
        <f t="shared" si="206"/>
        <v>0</v>
      </c>
      <c r="Y153" s="199">
        <f t="shared" si="206"/>
        <v>0</v>
      </c>
      <c r="Z153" s="199">
        <f t="shared" si="206"/>
        <v>0</v>
      </c>
      <c r="AA153" s="199">
        <f t="shared" si="206"/>
        <v>0</v>
      </c>
      <c r="AB153" s="199">
        <f t="shared" si="206"/>
        <v>0</v>
      </c>
      <c r="AC153" s="199">
        <f t="shared" si="206"/>
        <v>0</v>
      </c>
      <c r="AD153" s="199">
        <f t="shared" si="206"/>
        <v>0</v>
      </c>
      <c r="AE153" s="198">
        <f t="shared" si="194"/>
        <v>0</v>
      </c>
      <c r="AF153" s="62"/>
    </row>
    <row r="154" spans="1:32" x14ac:dyDescent="0.2">
      <c r="A154" s="280"/>
      <c r="B154" s="172" t="s">
        <v>54</v>
      </c>
      <c r="C154" s="197">
        <f>$K142*C$24</f>
        <v>0</v>
      </c>
      <c r="D154" s="197">
        <f t="shared" ref="D154:N154" si="207">$K142*D$24</f>
        <v>0</v>
      </c>
      <c r="E154" s="197">
        <f t="shared" si="207"/>
        <v>0</v>
      </c>
      <c r="F154" s="197">
        <f t="shared" si="207"/>
        <v>0</v>
      </c>
      <c r="G154" s="197">
        <f t="shared" si="207"/>
        <v>0</v>
      </c>
      <c r="H154" s="197">
        <f t="shared" si="207"/>
        <v>0</v>
      </c>
      <c r="I154" s="197">
        <f t="shared" si="207"/>
        <v>0</v>
      </c>
      <c r="J154" s="197">
        <f t="shared" si="207"/>
        <v>0</v>
      </c>
      <c r="K154" s="197">
        <f t="shared" si="207"/>
        <v>0</v>
      </c>
      <c r="L154" s="197">
        <f t="shared" si="207"/>
        <v>0</v>
      </c>
      <c r="M154" s="197">
        <f t="shared" si="207"/>
        <v>0</v>
      </c>
      <c r="N154" s="197">
        <f t="shared" si="207"/>
        <v>0</v>
      </c>
      <c r="O154" s="198">
        <f t="shared" si="192"/>
        <v>0</v>
      </c>
      <c r="Q154" s="280"/>
      <c r="R154" s="172" t="s">
        <v>54</v>
      </c>
      <c r="S154" s="199">
        <f>IF(ISNUMBER(S$24),C154*S$24,0)</f>
        <v>0</v>
      </c>
      <c r="T154" s="199">
        <f t="shared" ref="T154:AD154" si="208">IF(ISNUMBER(T$24),D154*T$24,0)</f>
        <v>0</v>
      </c>
      <c r="U154" s="199">
        <f t="shared" si="208"/>
        <v>0</v>
      </c>
      <c r="V154" s="199">
        <f t="shared" si="208"/>
        <v>0</v>
      </c>
      <c r="W154" s="199">
        <f t="shared" si="208"/>
        <v>0</v>
      </c>
      <c r="X154" s="199">
        <f t="shared" si="208"/>
        <v>0</v>
      </c>
      <c r="Y154" s="199">
        <f t="shared" si="208"/>
        <v>0</v>
      </c>
      <c r="Z154" s="199">
        <f t="shared" si="208"/>
        <v>0</v>
      </c>
      <c r="AA154" s="199">
        <f t="shared" si="208"/>
        <v>0</v>
      </c>
      <c r="AB154" s="199">
        <f t="shared" si="208"/>
        <v>0</v>
      </c>
      <c r="AC154" s="199">
        <f t="shared" si="208"/>
        <v>0</v>
      </c>
      <c r="AD154" s="199">
        <f t="shared" si="208"/>
        <v>0</v>
      </c>
      <c r="AE154" s="198">
        <f t="shared" si="194"/>
        <v>0</v>
      </c>
      <c r="AF154" s="62"/>
    </row>
    <row r="155" spans="1:32" x14ac:dyDescent="0.2">
      <c r="A155" s="280"/>
      <c r="B155" s="172" t="s">
        <v>55</v>
      </c>
      <c r="C155" s="197">
        <f>$L142*C$25</f>
        <v>0</v>
      </c>
      <c r="D155" s="197">
        <f t="shared" ref="D155:N155" si="209">$L142*D$25</f>
        <v>0</v>
      </c>
      <c r="E155" s="197">
        <f t="shared" si="209"/>
        <v>0</v>
      </c>
      <c r="F155" s="197">
        <f t="shared" si="209"/>
        <v>0</v>
      </c>
      <c r="G155" s="197">
        <f t="shared" si="209"/>
        <v>0</v>
      </c>
      <c r="H155" s="197">
        <f t="shared" si="209"/>
        <v>0</v>
      </c>
      <c r="I155" s="197">
        <f t="shared" si="209"/>
        <v>0</v>
      </c>
      <c r="J155" s="197">
        <f t="shared" si="209"/>
        <v>0</v>
      </c>
      <c r="K155" s="197">
        <f t="shared" si="209"/>
        <v>0</v>
      </c>
      <c r="L155" s="197">
        <f t="shared" si="209"/>
        <v>0</v>
      </c>
      <c r="M155" s="197">
        <f t="shared" si="209"/>
        <v>0</v>
      </c>
      <c r="N155" s="197">
        <f t="shared" si="209"/>
        <v>0</v>
      </c>
      <c r="O155" s="198">
        <f t="shared" si="192"/>
        <v>0</v>
      </c>
      <c r="Q155" s="280"/>
      <c r="R155" s="172" t="s">
        <v>55</v>
      </c>
      <c r="S155" s="199">
        <f>IF(ISNUMBER(S$25),C155*S$25,0)</f>
        <v>0</v>
      </c>
      <c r="T155" s="199">
        <f t="shared" ref="T155:AD155" si="210">IF(ISNUMBER(T$25),D155*T$25,0)</f>
        <v>0</v>
      </c>
      <c r="U155" s="199">
        <f t="shared" si="210"/>
        <v>0</v>
      </c>
      <c r="V155" s="199">
        <f t="shared" si="210"/>
        <v>0</v>
      </c>
      <c r="W155" s="199">
        <f t="shared" si="210"/>
        <v>0</v>
      </c>
      <c r="X155" s="199">
        <f t="shared" si="210"/>
        <v>0</v>
      </c>
      <c r="Y155" s="199">
        <f t="shared" si="210"/>
        <v>0</v>
      </c>
      <c r="Z155" s="199">
        <f t="shared" si="210"/>
        <v>0</v>
      </c>
      <c r="AA155" s="199">
        <f t="shared" si="210"/>
        <v>0</v>
      </c>
      <c r="AB155" s="199">
        <f t="shared" si="210"/>
        <v>0</v>
      </c>
      <c r="AC155" s="199">
        <f t="shared" si="210"/>
        <v>0</v>
      </c>
      <c r="AD155" s="199">
        <f t="shared" si="210"/>
        <v>0</v>
      </c>
      <c r="AE155" s="198">
        <f t="shared" si="194"/>
        <v>0</v>
      </c>
      <c r="AF155" s="62"/>
    </row>
    <row r="156" spans="1:32" x14ac:dyDescent="0.2">
      <c r="A156" s="280"/>
      <c r="B156" s="172" t="s">
        <v>56</v>
      </c>
      <c r="C156" s="197">
        <f>$M142*C$26</f>
        <v>0</v>
      </c>
      <c r="D156" s="197">
        <f t="shared" ref="D156:N156" si="211">$M142*D$26</f>
        <v>0</v>
      </c>
      <c r="E156" s="197">
        <f t="shared" si="211"/>
        <v>0</v>
      </c>
      <c r="F156" s="197">
        <f t="shared" si="211"/>
        <v>0</v>
      </c>
      <c r="G156" s="197">
        <f t="shared" si="211"/>
        <v>0</v>
      </c>
      <c r="H156" s="197">
        <f t="shared" si="211"/>
        <v>0</v>
      </c>
      <c r="I156" s="197">
        <f t="shared" si="211"/>
        <v>0</v>
      </c>
      <c r="J156" s="197">
        <f t="shared" si="211"/>
        <v>0</v>
      </c>
      <c r="K156" s="197">
        <f t="shared" si="211"/>
        <v>0</v>
      </c>
      <c r="L156" s="197">
        <f t="shared" si="211"/>
        <v>0</v>
      </c>
      <c r="M156" s="197">
        <f t="shared" si="211"/>
        <v>0</v>
      </c>
      <c r="N156" s="197">
        <f t="shared" si="211"/>
        <v>0</v>
      </c>
      <c r="O156" s="198">
        <f t="shared" si="192"/>
        <v>0</v>
      </c>
      <c r="Q156" s="280"/>
      <c r="R156" s="172" t="s">
        <v>56</v>
      </c>
      <c r="S156" s="199">
        <f>IF(ISNUMBER(S$26),C156*S$26,0)</f>
        <v>0</v>
      </c>
      <c r="T156" s="199">
        <f t="shared" ref="T156:AD156" si="212">IF(ISNUMBER(T$26),D156*T$26,0)</f>
        <v>0</v>
      </c>
      <c r="U156" s="199">
        <f t="shared" si="212"/>
        <v>0</v>
      </c>
      <c r="V156" s="199">
        <f t="shared" si="212"/>
        <v>0</v>
      </c>
      <c r="W156" s="199">
        <f t="shared" si="212"/>
        <v>0</v>
      </c>
      <c r="X156" s="199">
        <f t="shared" si="212"/>
        <v>0</v>
      </c>
      <c r="Y156" s="199">
        <f t="shared" si="212"/>
        <v>0</v>
      </c>
      <c r="Z156" s="199">
        <f t="shared" si="212"/>
        <v>0</v>
      </c>
      <c r="AA156" s="199">
        <f t="shared" si="212"/>
        <v>0</v>
      </c>
      <c r="AB156" s="199">
        <f t="shared" si="212"/>
        <v>0</v>
      </c>
      <c r="AC156" s="199">
        <f t="shared" si="212"/>
        <v>0</v>
      </c>
      <c r="AD156" s="199">
        <f t="shared" si="212"/>
        <v>0</v>
      </c>
      <c r="AE156" s="198">
        <f t="shared" si="194"/>
        <v>0</v>
      </c>
      <c r="AF156" s="62"/>
    </row>
    <row r="157" spans="1:32" x14ac:dyDescent="0.2">
      <c r="A157" s="280"/>
      <c r="B157" s="172" t="s">
        <v>147</v>
      </c>
      <c r="C157" s="197">
        <f>$N142*C$27</f>
        <v>0</v>
      </c>
      <c r="D157" s="197">
        <f t="shared" ref="D157:N157" si="213">$N142*D$27</f>
        <v>0</v>
      </c>
      <c r="E157" s="197">
        <f t="shared" si="213"/>
        <v>0</v>
      </c>
      <c r="F157" s="197">
        <f t="shared" si="213"/>
        <v>0</v>
      </c>
      <c r="G157" s="197">
        <f t="shared" si="213"/>
        <v>0</v>
      </c>
      <c r="H157" s="197">
        <f t="shared" si="213"/>
        <v>0</v>
      </c>
      <c r="I157" s="197">
        <f t="shared" si="213"/>
        <v>0</v>
      </c>
      <c r="J157" s="197">
        <f t="shared" si="213"/>
        <v>0</v>
      </c>
      <c r="K157" s="197">
        <f t="shared" si="213"/>
        <v>0</v>
      </c>
      <c r="L157" s="197">
        <f t="shared" si="213"/>
        <v>0</v>
      </c>
      <c r="M157" s="197">
        <f t="shared" si="213"/>
        <v>0</v>
      </c>
      <c r="N157" s="197">
        <f t="shared" si="213"/>
        <v>0</v>
      </c>
      <c r="O157" s="198">
        <f t="shared" si="192"/>
        <v>0</v>
      </c>
      <c r="Q157" s="280"/>
      <c r="R157" s="172" t="s">
        <v>147</v>
      </c>
      <c r="S157" s="199">
        <f>IF(ISNUMBER(S$27),C157*S$27,0)</f>
        <v>0</v>
      </c>
      <c r="T157" s="199">
        <f t="shared" ref="T157:AD157" si="214">IF(ISNUMBER(T$27),D157*T$27,0)</f>
        <v>0</v>
      </c>
      <c r="U157" s="199">
        <f t="shared" si="214"/>
        <v>0</v>
      </c>
      <c r="V157" s="199">
        <f t="shared" si="214"/>
        <v>0</v>
      </c>
      <c r="W157" s="199">
        <f t="shared" si="214"/>
        <v>0</v>
      </c>
      <c r="X157" s="199">
        <f t="shared" si="214"/>
        <v>0</v>
      </c>
      <c r="Y157" s="199">
        <f t="shared" si="214"/>
        <v>0</v>
      </c>
      <c r="Z157" s="199">
        <f t="shared" si="214"/>
        <v>0</v>
      </c>
      <c r="AA157" s="199">
        <f t="shared" si="214"/>
        <v>0</v>
      </c>
      <c r="AB157" s="199">
        <f t="shared" si="214"/>
        <v>0</v>
      </c>
      <c r="AC157" s="199">
        <f t="shared" si="214"/>
        <v>0</v>
      </c>
      <c r="AD157" s="199">
        <f t="shared" si="214"/>
        <v>0</v>
      </c>
      <c r="AE157" s="198">
        <f t="shared" si="194"/>
        <v>0</v>
      </c>
      <c r="AF157" s="62"/>
    </row>
    <row r="158" spans="1:32" x14ac:dyDescent="0.2">
      <c r="A158" s="280"/>
      <c r="B158" s="54" t="s">
        <v>57</v>
      </c>
      <c r="C158" s="197">
        <f>+SUM(C146:C157)</f>
        <v>0</v>
      </c>
      <c r="D158" s="197">
        <f t="shared" ref="D158:N158" si="215">+SUM(D146:D157)</f>
        <v>0</v>
      </c>
      <c r="E158" s="197">
        <f t="shared" si="215"/>
        <v>0</v>
      </c>
      <c r="F158" s="197">
        <f t="shared" si="215"/>
        <v>0</v>
      </c>
      <c r="G158" s="197">
        <f t="shared" si="215"/>
        <v>0</v>
      </c>
      <c r="H158" s="197">
        <f t="shared" si="215"/>
        <v>0</v>
      </c>
      <c r="I158" s="197">
        <f t="shared" si="215"/>
        <v>0</v>
      </c>
      <c r="J158" s="197">
        <f t="shared" si="215"/>
        <v>0</v>
      </c>
      <c r="K158" s="197">
        <f t="shared" si="215"/>
        <v>0</v>
      </c>
      <c r="L158" s="197">
        <f t="shared" si="215"/>
        <v>0</v>
      </c>
      <c r="M158" s="197">
        <f t="shared" si="215"/>
        <v>0</v>
      </c>
      <c r="N158" s="197">
        <f t="shared" si="215"/>
        <v>0</v>
      </c>
      <c r="O158" s="198"/>
      <c r="Q158" s="280"/>
      <c r="R158" s="54" t="s">
        <v>57</v>
      </c>
      <c r="S158" s="197"/>
      <c r="T158" s="197"/>
      <c r="U158" s="197"/>
      <c r="V158" s="197"/>
      <c r="W158" s="197"/>
      <c r="X158" s="197"/>
      <c r="Y158" s="197"/>
      <c r="Z158" s="197"/>
      <c r="AA158" s="197"/>
      <c r="AB158" s="197"/>
      <c r="AC158" s="197"/>
      <c r="AD158" s="197"/>
      <c r="AE158" s="198">
        <f>SUM(AE146:AE157)</f>
        <v>0</v>
      </c>
      <c r="AF158" s="200">
        <f>AE158*44/12</f>
        <v>0</v>
      </c>
    </row>
    <row r="159" spans="1:32" x14ac:dyDescent="0.2">
      <c r="S159" s="50"/>
      <c r="T159" s="50"/>
      <c r="U159" s="50"/>
      <c r="V159" s="50"/>
      <c r="W159" s="50"/>
      <c r="X159" s="50"/>
      <c r="Y159" s="50"/>
      <c r="Z159" s="50"/>
      <c r="AA159" s="50"/>
      <c r="AB159" s="50"/>
      <c r="AC159" s="50"/>
      <c r="AD159" s="50"/>
      <c r="AE159" s="50"/>
    </row>
    <row r="160" spans="1:32" ht="14.15" customHeight="1" x14ac:dyDescent="0.2">
      <c r="A160" s="281" t="str">
        <f xml:space="preserve"> "Year " &amp; TEXT($B$8+9,0)</f>
        <v>Year 2027</v>
      </c>
      <c r="B160" s="282"/>
      <c r="C160" s="261" t="str">
        <f>"Land use category in year " &amp; TEXT($B$8+9,0)</f>
        <v>Land use category in year 2027</v>
      </c>
      <c r="D160" s="261"/>
      <c r="E160" s="261"/>
      <c r="F160" s="261"/>
      <c r="G160" s="261"/>
      <c r="H160" s="261"/>
      <c r="I160" s="261"/>
      <c r="J160" s="261"/>
      <c r="K160" s="261"/>
      <c r="L160" s="261"/>
      <c r="M160" s="261"/>
      <c r="N160" s="261"/>
      <c r="O160" s="261"/>
      <c r="Q160" s="281" t="str">
        <f xml:space="preserve"> "Year " &amp; TEXT($B$8+9,0)</f>
        <v>Year 2027</v>
      </c>
      <c r="R160" s="282"/>
      <c r="S160" s="261" t="str">
        <f>"Land use category in year " &amp; TEXT($B$8+9,0)</f>
        <v>Land use category in year 2027</v>
      </c>
      <c r="T160" s="261"/>
      <c r="U160" s="261"/>
      <c r="V160" s="261"/>
      <c r="W160" s="261"/>
      <c r="X160" s="261"/>
      <c r="Y160" s="261"/>
      <c r="Z160" s="261"/>
      <c r="AA160" s="261"/>
      <c r="AB160" s="261"/>
      <c r="AC160" s="261"/>
      <c r="AD160" s="261"/>
      <c r="AE160" s="261"/>
      <c r="AF160" s="62"/>
    </row>
    <row r="161" spans="1:32" ht="42" x14ac:dyDescent="0.2">
      <c r="A161" s="283"/>
      <c r="B161" s="284"/>
      <c r="C161" s="54" t="s">
        <v>46</v>
      </c>
      <c r="D161" s="54" t="s">
        <v>47</v>
      </c>
      <c r="E161" s="55" t="s">
        <v>48</v>
      </c>
      <c r="F161" s="54" t="s">
        <v>49</v>
      </c>
      <c r="G161" s="54" t="s">
        <v>50</v>
      </c>
      <c r="H161" s="54" t="s">
        <v>51</v>
      </c>
      <c r="I161" s="54" t="s">
        <v>52</v>
      </c>
      <c r="J161" s="54" t="s">
        <v>53</v>
      </c>
      <c r="K161" s="54" t="s">
        <v>54</v>
      </c>
      <c r="L161" s="54" t="s">
        <v>55</v>
      </c>
      <c r="M161" s="54" t="s">
        <v>56</v>
      </c>
      <c r="N161" s="54" t="s">
        <v>39</v>
      </c>
      <c r="O161" s="172" t="s">
        <v>57</v>
      </c>
      <c r="Q161" s="283"/>
      <c r="R161" s="284"/>
      <c r="S161" s="54" t="s">
        <v>46</v>
      </c>
      <c r="T161" s="54" t="s">
        <v>47</v>
      </c>
      <c r="U161" s="55" t="s">
        <v>48</v>
      </c>
      <c r="V161" s="54" t="s">
        <v>49</v>
      </c>
      <c r="W161" s="54" t="s">
        <v>50</v>
      </c>
      <c r="X161" s="54" t="s">
        <v>51</v>
      </c>
      <c r="Y161" s="54" t="s">
        <v>52</v>
      </c>
      <c r="Z161" s="54" t="s">
        <v>53</v>
      </c>
      <c r="AA161" s="54" t="s">
        <v>54</v>
      </c>
      <c r="AB161" s="54" t="s">
        <v>55</v>
      </c>
      <c r="AC161" s="54" t="s">
        <v>56</v>
      </c>
      <c r="AD161" s="54" t="s">
        <v>39</v>
      </c>
      <c r="AE161" s="172" t="s">
        <v>57</v>
      </c>
      <c r="AF161" s="62"/>
    </row>
    <row r="162" spans="1:32" ht="14.15" customHeight="1" x14ac:dyDescent="0.2">
      <c r="A162" s="280" t="str">
        <f>"Land use category in year " &amp; TEXT($B$8+8,0)</f>
        <v>Land use category in year 2026</v>
      </c>
      <c r="B162" s="54" t="s">
        <v>46</v>
      </c>
      <c r="C162" s="197">
        <f>$C158*C$16</f>
        <v>0</v>
      </c>
      <c r="D162" s="197">
        <f t="shared" ref="D162:N162" si="216">$C158*D$16</f>
        <v>0</v>
      </c>
      <c r="E162" s="197">
        <f t="shared" si="216"/>
        <v>0</v>
      </c>
      <c r="F162" s="197">
        <f t="shared" si="216"/>
        <v>0</v>
      </c>
      <c r="G162" s="197">
        <f t="shared" si="216"/>
        <v>0</v>
      </c>
      <c r="H162" s="197">
        <f t="shared" si="216"/>
        <v>0</v>
      </c>
      <c r="I162" s="197">
        <f t="shared" si="216"/>
        <v>0</v>
      </c>
      <c r="J162" s="197">
        <f t="shared" si="216"/>
        <v>0</v>
      </c>
      <c r="K162" s="197">
        <f t="shared" si="216"/>
        <v>0</v>
      </c>
      <c r="L162" s="197">
        <f t="shared" si="216"/>
        <v>0</v>
      </c>
      <c r="M162" s="197">
        <f t="shared" si="216"/>
        <v>0</v>
      </c>
      <c r="N162" s="197">
        <f t="shared" si="216"/>
        <v>0</v>
      </c>
      <c r="O162" s="198">
        <f>SUM(C162:N162)</f>
        <v>0</v>
      </c>
      <c r="Q162" s="280" t="str">
        <f>"Land use category in year " &amp; TEXT($B$8+8,0)</f>
        <v>Land use category in year 2026</v>
      </c>
      <c r="R162" s="54" t="s">
        <v>46</v>
      </c>
      <c r="S162" s="199">
        <f>IF(ISNUMBER(S$16),C162*S$16,0)</f>
        <v>0</v>
      </c>
      <c r="T162" s="199">
        <f t="shared" ref="T162:AD162" si="217">IF(ISNUMBER(T$16),D162*T$16,0)</f>
        <v>0</v>
      </c>
      <c r="U162" s="199">
        <f t="shared" si="217"/>
        <v>0</v>
      </c>
      <c r="V162" s="199">
        <f t="shared" si="217"/>
        <v>0</v>
      </c>
      <c r="W162" s="199">
        <f t="shared" si="217"/>
        <v>0</v>
      </c>
      <c r="X162" s="199">
        <f t="shared" si="217"/>
        <v>0</v>
      </c>
      <c r="Y162" s="199">
        <f t="shared" si="217"/>
        <v>0</v>
      </c>
      <c r="Z162" s="199">
        <f t="shared" si="217"/>
        <v>0</v>
      </c>
      <c r="AA162" s="199">
        <f t="shared" si="217"/>
        <v>0</v>
      </c>
      <c r="AB162" s="199">
        <f t="shared" si="217"/>
        <v>0</v>
      </c>
      <c r="AC162" s="199">
        <f t="shared" si="217"/>
        <v>0</v>
      </c>
      <c r="AD162" s="199">
        <f t="shared" si="217"/>
        <v>0</v>
      </c>
      <c r="AE162" s="198">
        <f>SUMIF(S162:AD162,"&gt;0",S162:AD162)</f>
        <v>0</v>
      </c>
      <c r="AF162" s="62"/>
    </row>
    <row r="163" spans="1:32" ht="28" x14ac:dyDescent="0.2">
      <c r="A163" s="280"/>
      <c r="B163" s="54" t="s">
        <v>47</v>
      </c>
      <c r="C163" s="197">
        <f>$D158*C$17</f>
        <v>0</v>
      </c>
      <c r="D163" s="197">
        <f t="shared" ref="D163:N163" si="218">$D158*D$17</f>
        <v>0</v>
      </c>
      <c r="E163" s="197">
        <f t="shared" si="218"/>
        <v>0</v>
      </c>
      <c r="F163" s="197">
        <f t="shared" si="218"/>
        <v>0</v>
      </c>
      <c r="G163" s="197">
        <f t="shared" si="218"/>
        <v>0</v>
      </c>
      <c r="H163" s="197">
        <f t="shared" si="218"/>
        <v>0</v>
      </c>
      <c r="I163" s="197">
        <f t="shared" si="218"/>
        <v>0</v>
      </c>
      <c r="J163" s="197">
        <f t="shared" si="218"/>
        <v>0</v>
      </c>
      <c r="K163" s="197">
        <f t="shared" si="218"/>
        <v>0</v>
      </c>
      <c r="L163" s="197">
        <f t="shared" si="218"/>
        <v>0</v>
      </c>
      <c r="M163" s="197">
        <f t="shared" si="218"/>
        <v>0</v>
      </c>
      <c r="N163" s="197">
        <f t="shared" si="218"/>
        <v>0</v>
      </c>
      <c r="O163" s="198">
        <f t="shared" ref="O163:O173" si="219">SUM(C163:N163)</f>
        <v>0</v>
      </c>
      <c r="Q163" s="280"/>
      <c r="R163" s="54" t="s">
        <v>47</v>
      </c>
      <c r="S163" s="199">
        <f>IF(ISNUMBER(S$17),C163*S$17,0)</f>
        <v>0</v>
      </c>
      <c r="T163" s="199">
        <f t="shared" ref="T163:AD163" si="220">IF(ISNUMBER(T$17),D163*T$17,0)</f>
        <v>0</v>
      </c>
      <c r="U163" s="199">
        <f t="shared" si="220"/>
        <v>0</v>
      </c>
      <c r="V163" s="199">
        <f t="shared" si="220"/>
        <v>0</v>
      </c>
      <c r="W163" s="199">
        <f t="shared" si="220"/>
        <v>0</v>
      </c>
      <c r="X163" s="199">
        <f t="shared" si="220"/>
        <v>0</v>
      </c>
      <c r="Y163" s="199">
        <f t="shared" si="220"/>
        <v>0</v>
      </c>
      <c r="Z163" s="199">
        <f t="shared" si="220"/>
        <v>0</v>
      </c>
      <c r="AA163" s="199">
        <f t="shared" si="220"/>
        <v>0</v>
      </c>
      <c r="AB163" s="199">
        <f t="shared" si="220"/>
        <v>0</v>
      </c>
      <c r="AC163" s="199">
        <f t="shared" si="220"/>
        <v>0</v>
      </c>
      <c r="AD163" s="199">
        <f t="shared" si="220"/>
        <v>0</v>
      </c>
      <c r="AE163" s="198">
        <f t="shared" ref="AE163:AE173" si="221">SUMIF(S163:AD163,"&gt;0",S163:AD163)</f>
        <v>0</v>
      </c>
      <c r="AF163" s="62"/>
    </row>
    <row r="164" spans="1:32" x14ac:dyDescent="0.2">
      <c r="A164" s="280"/>
      <c r="B164" s="55" t="s">
        <v>48</v>
      </c>
      <c r="C164" s="197">
        <f>$E158*C$18</f>
        <v>0</v>
      </c>
      <c r="D164" s="197">
        <f t="shared" ref="D164:N164" si="222">$E158*D$18</f>
        <v>0</v>
      </c>
      <c r="E164" s="197">
        <f t="shared" si="222"/>
        <v>0</v>
      </c>
      <c r="F164" s="197">
        <f t="shared" si="222"/>
        <v>0</v>
      </c>
      <c r="G164" s="197">
        <f t="shared" si="222"/>
        <v>0</v>
      </c>
      <c r="H164" s="197">
        <f t="shared" si="222"/>
        <v>0</v>
      </c>
      <c r="I164" s="197">
        <f t="shared" si="222"/>
        <v>0</v>
      </c>
      <c r="J164" s="197">
        <f t="shared" si="222"/>
        <v>0</v>
      </c>
      <c r="K164" s="197">
        <f t="shared" si="222"/>
        <v>0</v>
      </c>
      <c r="L164" s="197">
        <f t="shared" si="222"/>
        <v>0</v>
      </c>
      <c r="M164" s="197">
        <f t="shared" si="222"/>
        <v>0</v>
      </c>
      <c r="N164" s="197">
        <f t="shared" si="222"/>
        <v>0</v>
      </c>
      <c r="O164" s="198">
        <f t="shared" si="219"/>
        <v>0</v>
      </c>
      <c r="Q164" s="280"/>
      <c r="R164" s="55" t="s">
        <v>48</v>
      </c>
      <c r="S164" s="199">
        <f>IF(ISNUMBER(S$18),C164*S$18,0)</f>
        <v>0</v>
      </c>
      <c r="T164" s="199">
        <f t="shared" ref="T164:AD164" si="223">IF(ISNUMBER(T$18),D164*T$18,0)</f>
        <v>0</v>
      </c>
      <c r="U164" s="199">
        <f t="shared" si="223"/>
        <v>0</v>
      </c>
      <c r="V164" s="199">
        <f t="shared" si="223"/>
        <v>0</v>
      </c>
      <c r="W164" s="199">
        <f t="shared" si="223"/>
        <v>0</v>
      </c>
      <c r="X164" s="199">
        <f t="shared" si="223"/>
        <v>0</v>
      </c>
      <c r="Y164" s="199">
        <f t="shared" si="223"/>
        <v>0</v>
      </c>
      <c r="Z164" s="199">
        <f t="shared" si="223"/>
        <v>0</v>
      </c>
      <c r="AA164" s="199">
        <f t="shared" si="223"/>
        <v>0</v>
      </c>
      <c r="AB164" s="199">
        <f t="shared" si="223"/>
        <v>0</v>
      </c>
      <c r="AC164" s="199">
        <f t="shared" si="223"/>
        <v>0</v>
      </c>
      <c r="AD164" s="199">
        <f t="shared" si="223"/>
        <v>0</v>
      </c>
      <c r="AE164" s="198">
        <f t="shared" si="221"/>
        <v>0</v>
      </c>
      <c r="AF164" s="62"/>
    </row>
    <row r="165" spans="1:32" x14ac:dyDescent="0.2">
      <c r="A165" s="280"/>
      <c r="B165" s="54" t="s">
        <v>49</v>
      </c>
      <c r="C165" s="197">
        <f>$F158*C$19</f>
        <v>0</v>
      </c>
      <c r="D165" s="197">
        <f t="shared" ref="D165:N165" si="224">$F158*D$19</f>
        <v>0</v>
      </c>
      <c r="E165" s="197">
        <f t="shared" si="224"/>
        <v>0</v>
      </c>
      <c r="F165" s="197">
        <f t="shared" si="224"/>
        <v>0</v>
      </c>
      <c r="G165" s="197">
        <f t="shared" si="224"/>
        <v>0</v>
      </c>
      <c r="H165" s="197">
        <f t="shared" si="224"/>
        <v>0</v>
      </c>
      <c r="I165" s="197">
        <f t="shared" si="224"/>
        <v>0</v>
      </c>
      <c r="J165" s="197">
        <f t="shared" si="224"/>
        <v>0</v>
      </c>
      <c r="K165" s="197">
        <f t="shared" si="224"/>
        <v>0</v>
      </c>
      <c r="L165" s="197">
        <f t="shared" si="224"/>
        <v>0</v>
      </c>
      <c r="M165" s="197">
        <f t="shared" si="224"/>
        <v>0</v>
      </c>
      <c r="N165" s="197">
        <f t="shared" si="224"/>
        <v>0</v>
      </c>
      <c r="O165" s="198">
        <f t="shared" si="219"/>
        <v>0</v>
      </c>
      <c r="Q165" s="280"/>
      <c r="R165" s="54" t="s">
        <v>49</v>
      </c>
      <c r="S165" s="199">
        <f>IF(ISNUMBER(S$19),C165*S$19,0)</f>
        <v>0</v>
      </c>
      <c r="T165" s="199">
        <f t="shared" ref="T165:AD165" si="225">IF(ISNUMBER(T$19),D165*T$19,0)</f>
        <v>0</v>
      </c>
      <c r="U165" s="199">
        <f t="shared" si="225"/>
        <v>0</v>
      </c>
      <c r="V165" s="199">
        <f t="shared" si="225"/>
        <v>0</v>
      </c>
      <c r="W165" s="199">
        <f t="shared" si="225"/>
        <v>0</v>
      </c>
      <c r="X165" s="199">
        <f t="shared" si="225"/>
        <v>0</v>
      </c>
      <c r="Y165" s="199">
        <f t="shared" si="225"/>
        <v>0</v>
      </c>
      <c r="Z165" s="199">
        <f t="shared" si="225"/>
        <v>0</v>
      </c>
      <c r="AA165" s="199">
        <f t="shared" si="225"/>
        <v>0</v>
      </c>
      <c r="AB165" s="199">
        <f t="shared" si="225"/>
        <v>0</v>
      </c>
      <c r="AC165" s="199">
        <f t="shared" si="225"/>
        <v>0</v>
      </c>
      <c r="AD165" s="199">
        <f t="shared" si="225"/>
        <v>0</v>
      </c>
      <c r="AE165" s="198">
        <f t="shared" si="221"/>
        <v>0</v>
      </c>
      <c r="AF165" s="62"/>
    </row>
    <row r="166" spans="1:32" x14ac:dyDescent="0.2">
      <c r="A166" s="280"/>
      <c r="B166" s="172" t="s">
        <v>50</v>
      </c>
      <c r="C166" s="197">
        <f>$G158*C$20</f>
        <v>0</v>
      </c>
      <c r="D166" s="197">
        <f t="shared" ref="D166:N166" si="226">$G158*D$20</f>
        <v>0</v>
      </c>
      <c r="E166" s="197">
        <f t="shared" si="226"/>
        <v>0</v>
      </c>
      <c r="F166" s="197">
        <f t="shared" si="226"/>
        <v>0</v>
      </c>
      <c r="G166" s="197">
        <f t="shared" si="226"/>
        <v>0</v>
      </c>
      <c r="H166" s="197">
        <f t="shared" si="226"/>
        <v>0</v>
      </c>
      <c r="I166" s="197">
        <f t="shared" si="226"/>
        <v>0</v>
      </c>
      <c r="J166" s="197">
        <f t="shared" si="226"/>
        <v>0</v>
      </c>
      <c r="K166" s="197">
        <f t="shared" si="226"/>
        <v>0</v>
      </c>
      <c r="L166" s="197">
        <f t="shared" si="226"/>
        <v>0</v>
      </c>
      <c r="M166" s="197">
        <f t="shared" si="226"/>
        <v>0</v>
      </c>
      <c r="N166" s="197">
        <f t="shared" si="226"/>
        <v>0</v>
      </c>
      <c r="O166" s="198">
        <f t="shared" si="219"/>
        <v>0</v>
      </c>
      <c r="Q166" s="280"/>
      <c r="R166" s="172" t="s">
        <v>50</v>
      </c>
      <c r="S166" s="199">
        <f>IF(ISNUMBER(S$20),C166*S$20,0)</f>
        <v>0</v>
      </c>
      <c r="T166" s="199">
        <f t="shared" ref="T166:AD166" si="227">IF(ISNUMBER(T$20),D166*T$20,0)</f>
        <v>0</v>
      </c>
      <c r="U166" s="199">
        <f t="shared" si="227"/>
        <v>0</v>
      </c>
      <c r="V166" s="199">
        <f t="shared" si="227"/>
        <v>0</v>
      </c>
      <c r="W166" s="199">
        <f t="shared" si="227"/>
        <v>0</v>
      </c>
      <c r="X166" s="199">
        <f t="shared" si="227"/>
        <v>0</v>
      </c>
      <c r="Y166" s="199">
        <f t="shared" si="227"/>
        <v>0</v>
      </c>
      <c r="Z166" s="199">
        <f t="shared" si="227"/>
        <v>0</v>
      </c>
      <c r="AA166" s="199">
        <f t="shared" si="227"/>
        <v>0</v>
      </c>
      <c r="AB166" s="199">
        <f t="shared" si="227"/>
        <v>0</v>
      </c>
      <c r="AC166" s="199">
        <f t="shared" si="227"/>
        <v>0</v>
      </c>
      <c r="AD166" s="199">
        <f t="shared" si="227"/>
        <v>0</v>
      </c>
      <c r="AE166" s="198">
        <f t="shared" si="221"/>
        <v>0</v>
      </c>
      <c r="AF166" s="62"/>
    </row>
    <row r="167" spans="1:32" x14ac:dyDescent="0.2">
      <c r="A167" s="280"/>
      <c r="B167" s="172" t="s">
        <v>51</v>
      </c>
      <c r="C167" s="197">
        <f>$H158*C$21</f>
        <v>0</v>
      </c>
      <c r="D167" s="197">
        <f t="shared" ref="D167:N167" si="228">$H158*D$21</f>
        <v>0</v>
      </c>
      <c r="E167" s="197">
        <f t="shared" si="228"/>
        <v>0</v>
      </c>
      <c r="F167" s="197">
        <f t="shared" si="228"/>
        <v>0</v>
      </c>
      <c r="G167" s="197">
        <f t="shared" si="228"/>
        <v>0</v>
      </c>
      <c r="H167" s="197">
        <f t="shared" si="228"/>
        <v>0</v>
      </c>
      <c r="I167" s="197">
        <f t="shared" si="228"/>
        <v>0</v>
      </c>
      <c r="J167" s="197">
        <f t="shared" si="228"/>
        <v>0</v>
      </c>
      <c r="K167" s="197">
        <f t="shared" si="228"/>
        <v>0</v>
      </c>
      <c r="L167" s="197">
        <f t="shared" si="228"/>
        <v>0</v>
      </c>
      <c r="M167" s="197">
        <f t="shared" si="228"/>
        <v>0</v>
      </c>
      <c r="N167" s="197">
        <f t="shared" si="228"/>
        <v>0</v>
      </c>
      <c r="O167" s="198">
        <f t="shared" si="219"/>
        <v>0</v>
      </c>
      <c r="Q167" s="280"/>
      <c r="R167" s="172" t="s">
        <v>51</v>
      </c>
      <c r="S167" s="199">
        <f>IF(ISNUMBER(S$21),C167*S$21,0)</f>
        <v>0</v>
      </c>
      <c r="T167" s="199">
        <f t="shared" ref="T167:AD167" si="229">IF(ISNUMBER(T$21),D167*T$21,0)</f>
        <v>0</v>
      </c>
      <c r="U167" s="199">
        <f t="shared" si="229"/>
        <v>0</v>
      </c>
      <c r="V167" s="199">
        <f t="shared" si="229"/>
        <v>0</v>
      </c>
      <c r="W167" s="199">
        <f t="shared" si="229"/>
        <v>0</v>
      </c>
      <c r="X167" s="199">
        <f t="shared" si="229"/>
        <v>0</v>
      </c>
      <c r="Y167" s="199">
        <f t="shared" si="229"/>
        <v>0</v>
      </c>
      <c r="Z167" s="199">
        <f t="shared" si="229"/>
        <v>0</v>
      </c>
      <c r="AA167" s="199">
        <f t="shared" si="229"/>
        <v>0</v>
      </c>
      <c r="AB167" s="199">
        <f t="shared" si="229"/>
        <v>0</v>
      </c>
      <c r="AC167" s="199">
        <f t="shared" si="229"/>
        <v>0</v>
      </c>
      <c r="AD167" s="199">
        <f t="shared" si="229"/>
        <v>0</v>
      </c>
      <c r="AE167" s="198">
        <f t="shared" si="221"/>
        <v>0</v>
      </c>
      <c r="AF167" s="62"/>
    </row>
    <row r="168" spans="1:32" x14ac:dyDescent="0.2">
      <c r="A168" s="280"/>
      <c r="B168" s="172" t="s">
        <v>52</v>
      </c>
      <c r="C168" s="197">
        <f>$I158*C$22</f>
        <v>0</v>
      </c>
      <c r="D168" s="197">
        <f t="shared" ref="D168:N168" si="230">$I158*D$22</f>
        <v>0</v>
      </c>
      <c r="E168" s="197">
        <f t="shared" si="230"/>
        <v>0</v>
      </c>
      <c r="F168" s="197">
        <f t="shared" si="230"/>
        <v>0</v>
      </c>
      <c r="G168" s="197">
        <f t="shared" si="230"/>
        <v>0</v>
      </c>
      <c r="H168" s="197">
        <f t="shared" si="230"/>
        <v>0</v>
      </c>
      <c r="I168" s="197">
        <f t="shared" si="230"/>
        <v>0</v>
      </c>
      <c r="J168" s="197">
        <f t="shared" si="230"/>
        <v>0</v>
      </c>
      <c r="K168" s="197">
        <f t="shared" si="230"/>
        <v>0</v>
      </c>
      <c r="L168" s="197">
        <f t="shared" si="230"/>
        <v>0</v>
      </c>
      <c r="M168" s="197">
        <f t="shared" si="230"/>
        <v>0</v>
      </c>
      <c r="N168" s="197">
        <f t="shared" si="230"/>
        <v>0</v>
      </c>
      <c r="O168" s="198">
        <f t="shared" si="219"/>
        <v>0</v>
      </c>
      <c r="Q168" s="280"/>
      <c r="R168" s="172" t="s">
        <v>52</v>
      </c>
      <c r="S168" s="199">
        <f>IF(ISNUMBER(S$22),C168*S$22,0)</f>
        <v>0</v>
      </c>
      <c r="T168" s="199">
        <f t="shared" ref="T168:AD168" si="231">IF(ISNUMBER(T$22),D168*T$22,0)</f>
        <v>0</v>
      </c>
      <c r="U168" s="199">
        <f t="shared" si="231"/>
        <v>0</v>
      </c>
      <c r="V168" s="199">
        <f t="shared" si="231"/>
        <v>0</v>
      </c>
      <c r="W168" s="199">
        <f t="shared" si="231"/>
        <v>0</v>
      </c>
      <c r="X168" s="199">
        <f t="shared" si="231"/>
        <v>0</v>
      </c>
      <c r="Y168" s="199">
        <f t="shared" si="231"/>
        <v>0</v>
      </c>
      <c r="Z168" s="199">
        <f t="shared" si="231"/>
        <v>0</v>
      </c>
      <c r="AA168" s="199">
        <f t="shared" si="231"/>
        <v>0</v>
      </c>
      <c r="AB168" s="199">
        <f t="shared" si="231"/>
        <v>0</v>
      </c>
      <c r="AC168" s="199">
        <f t="shared" si="231"/>
        <v>0</v>
      </c>
      <c r="AD168" s="199">
        <f t="shared" si="231"/>
        <v>0</v>
      </c>
      <c r="AE168" s="198">
        <f t="shared" si="221"/>
        <v>0</v>
      </c>
      <c r="AF168" s="62"/>
    </row>
    <row r="169" spans="1:32" x14ac:dyDescent="0.2">
      <c r="A169" s="280"/>
      <c r="B169" s="172" t="s">
        <v>53</v>
      </c>
      <c r="C169" s="197">
        <f>$J158*C$23</f>
        <v>0</v>
      </c>
      <c r="D169" s="197">
        <f t="shared" ref="D169:N169" si="232">$J158*D$23</f>
        <v>0</v>
      </c>
      <c r="E169" s="197">
        <f t="shared" si="232"/>
        <v>0</v>
      </c>
      <c r="F169" s="197">
        <f t="shared" si="232"/>
        <v>0</v>
      </c>
      <c r="G169" s="197">
        <f t="shared" si="232"/>
        <v>0</v>
      </c>
      <c r="H169" s="197">
        <f t="shared" si="232"/>
        <v>0</v>
      </c>
      <c r="I169" s="197">
        <f t="shared" si="232"/>
        <v>0</v>
      </c>
      <c r="J169" s="197">
        <f t="shared" si="232"/>
        <v>0</v>
      </c>
      <c r="K169" s="197">
        <f t="shared" si="232"/>
        <v>0</v>
      </c>
      <c r="L169" s="197">
        <f t="shared" si="232"/>
        <v>0</v>
      </c>
      <c r="M169" s="197">
        <f t="shared" si="232"/>
        <v>0</v>
      </c>
      <c r="N169" s="197">
        <f t="shared" si="232"/>
        <v>0</v>
      </c>
      <c r="O169" s="198">
        <f t="shared" si="219"/>
        <v>0</v>
      </c>
      <c r="Q169" s="280"/>
      <c r="R169" s="172" t="s">
        <v>53</v>
      </c>
      <c r="S169" s="199">
        <f>IF(ISNUMBER(S$23),C169*S$23,0)</f>
        <v>0</v>
      </c>
      <c r="T169" s="199">
        <f t="shared" ref="T169:AD169" si="233">IF(ISNUMBER(T$23),D169*T$23,0)</f>
        <v>0</v>
      </c>
      <c r="U169" s="199">
        <f t="shared" si="233"/>
        <v>0</v>
      </c>
      <c r="V169" s="199">
        <f t="shared" si="233"/>
        <v>0</v>
      </c>
      <c r="W169" s="199">
        <f t="shared" si="233"/>
        <v>0</v>
      </c>
      <c r="X169" s="199">
        <f t="shared" si="233"/>
        <v>0</v>
      </c>
      <c r="Y169" s="199">
        <f t="shared" si="233"/>
        <v>0</v>
      </c>
      <c r="Z169" s="199">
        <f t="shared" si="233"/>
        <v>0</v>
      </c>
      <c r="AA169" s="199">
        <f t="shared" si="233"/>
        <v>0</v>
      </c>
      <c r="AB169" s="199">
        <f t="shared" si="233"/>
        <v>0</v>
      </c>
      <c r="AC169" s="199">
        <f t="shared" si="233"/>
        <v>0</v>
      </c>
      <c r="AD169" s="199">
        <f t="shared" si="233"/>
        <v>0</v>
      </c>
      <c r="AE169" s="198">
        <f t="shared" si="221"/>
        <v>0</v>
      </c>
      <c r="AF169" s="62"/>
    </row>
    <row r="170" spans="1:32" x14ac:dyDescent="0.2">
      <c r="A170" s="280"/>
      <c r="B170" s="172" t="s">
        <v>54</v>
      </c>
      <c r="C170" s="197">
        <f>$K158*C$24</f>
        <v>0</v>
      </c>
      <c r="D170" s="197">
        <f t="shared" ref="D170:N170" si="234">$K158*D$24</f>
        <v>0</v>
      </c>
      <c r="E170" s="197">
        <f t="shared" si="234"/>
        <v>0</v>
      </c>
      <c r="F170" s="197">
        <f t="shared" si="234"/>
        <v>0</v>
      </c>
      <c r="G170" s="197">
        <f t="shared" si="234"/>
        <v>0</v>
      </c>
      <c r="H170" s="197">
        <f t="shared" si="234"/>
        <v>0</v>
      </c>
      <c r="I170" s="197">
        <f t="shared" si="234"/>
        <v>0</v>
      </c>
      <c r="J170" s="197">
        <f t="shared" si="234"/>
        <v>0</v>
      </c>
      <c r="K170" s="197">
        <f t="shared" si="234"/>
        <v>0</v>
      </c>
      <c r="L170" s="197">
        <f t="shared" si="234"/>
        <v>0</v>
      </c>
      <c r="M170" s="197">
        <f t="shared" si="234"/>
        <v>0</v>
      </c>
      <c r="N170" s="197">
        <f t="shared" si="234"/>
        <v>0</v>
      </c>
      <c r="O170" s="198">
        <f t="shared" si="219"/>
        <v>0</v>
      </c>
      <c r="Q170" s="280"/>
      <c r="R170" s="172" t="s">
        <v>54</v>
      </c>
      <c r="S170" s="199">
        <f>IF(ISNUMBER(S$24),C170*S$24,0)</f>
        <v>0</v>
      </c>
      <c r="T170" s="199">
        <f t="shared" ref="T170:AD170" si="235">IF(ISNUMBER(T$24),D170*T$24,0)</f>
        <v>0</v>
      </c>
      <c r="U170" s="199">
        <f t="shared" si="235"/>
        <v>0</v>
      </c>
      <c r="V170" s="199">
        <f t="shared" si="235"/>
        <v>0</v>
      </c>
      <c r="W170" s="199">
        <f t="shared" si="235"/>
        <v>0</v>
      </c>
      <c r="X170" s="199">
        <f t="shared" si="235"/>
        <v>0</v>
      </c>
      <c r="Y170" s="199">
        <f t="shared" si="235"/>
        <v>0</v>
      </c>
      <c r="Z170" s="199">
        <f t="shared" si="235"/>
        <v>0</v>
      </c>
      <c r="AA170" s="199">
        <f t="shared" si="235"/>
        <v>0</v>
      </c>
      <c r="AB170" s="199">
        <f t="shared" si="235"/>
        <v>0</v>
      </c>
      <c r="AC170" s="199">
        <f t="shared" si="235"/>
        <v>0</v>
      </c>
      <c r="AD170" s="199">
        <f t="shared" si="235"/>
        <v>0</v>
      </c>
      <c r="AE170" s="198">
        <f t="shared" si="221"/>
        <v>0</v>
      </c>
      <c r="AF170" s="62"/>
    </row>
    <row r="171" spans="1:32" x14ac:dyDescent="0.2">
      <c r="A171" s="280"/>
      <c r="B171" s="172" t="s">
        <v>55</v>
      </c>
      <c r="C171" s="197">
        <f>$L158*C$25</f>
        <v>0</v>
      </c>
      <c r="D171" s="197">
        <f t="shared" ref="D171:N171" si="236">$L158*D$25</f>
        <v>0</v>
      </c>
      <c r="E171" s="197">
        <f t="shared" si="236"/>
        <v>0</v>
      </c>
      <c r="F171" s="197">
        <f t="shared" si="236"/>
        <v>0</v>
      </c>
      <c r="G171" s="197">
        <f t="shared" si="236"/>
        <v>0</v>
      </c>
      <c r="H171" s="197">
        <f t="shared" si="236"/>
        <v>0</v>
      </c>
      <c r="I171" s="197">
        <f t="shared" si="236"/>
        <v>0</v>
      </c>
      <c r="J171" s="197">
        <f t="shared" si="236"/>
        <v>0</v>
      </c>
      <c r="K171" s="197">
        <f t="shared" si="236"/>
        <v>0</v>
      </c>
      <c r="L171" s="197">
        <f t="shared" si="236"/>
        <v>0</v>
      </c>
      <c r="M171" s="197">
        <f t="shared" si="236"/>
        <v>0</v>
      </c>
      <c r="N171" s="197">
        <f t="shared" si="236"/>
        <v>0</v>
      </c>
      <c r="O171" s="198">
        <f t="shared" si="219"/>
        <v>0</v>
      </c>
      <c r="Q171" s="280"/>
      <c r="R171" s="172" t="s">
        <v>55</v>
      </c>
      <c r="S171" s="199">
        <f>IF(ISNUMBER(S$25),C171*S$25,0)</f>
        <v>0</v>
      </c>
      <c r="T171" s="199">
        <f t="shared" ref="T171:AD171" si="237">IF(ISNUMBER(T$25),D171*T$25,0)</f>
        <v>0</v>
      </c>
      <c r="U171" s="199">
        <f t="shared" si="237"/>
        <v>0</v>
      </c>
      <c r="V171" s="199">
        <f t="shared" si="237"/>
        <v>0</v>
      </c>
      <c r="W171" s="199">
        <f t="shared" si="237"/>
        <v>0</v>
      </c>
      <c r="X171" s="199">
        <f t="shared" si="237"/>
        <v>0</v>
      </c>
      <c r="Y171" s="199">
        <f t="shared" si="237"/>
        <v>0</v>
      </c>
      <c r="Z171" s="199">
        <f t="shared" si="237"/>
        <v>0</v>
      </c>
      <c r="AA171" s="199">
        <f t="shared" si="237"/>
        <v>0</v>
      </c>
      <c r="AB171" s="199">
        <f t="shared" si="237"/>
        <v>0</v>
      </c>
      <c r="AC171" s="199">
        <f t="shared" si="237"/>
        <v>0</v>
      </c>
      <c r="AD171" s="199">
        <f t="shared" si="237"/>
        <v>0</v>
      </c>
      <c r="AE171" s="198">
        <f t="shared" si="221"/>
        <v>0</v>
      </c>
      <c r="AF171" s="62"/>
    </row>
    <row r="172" spans="1:32" x14ac:dyDescent="0.2">
      <c r="A172" s="280"/>
      <c r="B172" s="172" t="s">
        <v>56</v>
      </c>
      <c r="C172" s="197">
        <f>$M158*C$26</f>
        <v>0</v>
      </c>
      <c r="D172" s="197">
        <f t="shared" ref="D172:N172" si="238">$M158*D$26</f>
        <v>0</v>
      </c>
      <c r="E172" s="197">
        <f t="shared" si="238"/>
        <v>0</v>
      </c>
      <c r="F172" s="197">
        <f t="shared" si="238"/>
        <v>0</v>
      </c>
      <c r="G172" s="197">
        <f t="shared" si="238"/>
        <v>0</v>
      </c>
      <c r="H172" s="197">
        <f t="shared" si="238"/>
        <v>0</v>
      </c>
      <c r="I172" s="197">
        <f t="shared" si="238"/>
        <v>0</v>
      </c>
      <c r="J172" s="197">
        <f t="shared" si="238"/>
        <v>0</v>
      </c>
      <c r="K172" s="197">
        <f t="shared" si="238"/>
        <v>0</v>
      </c>
      <c r="L172" s="197">
        <f t="shared" si="238"/>
        <v>0</v>
      </c>
      <c r="M172" s="197">
        <f t="shared" si="238"/>
        <v>0</v>
      </c>
      <c r="N172" s="197">
        <f t="shared" si="238"/>
        <v>0</v>
      </c>
      <c r="O172" s="198">
        <f t="shared" si="219"/>
        <v>0</v>
      </c>
      <c r="Q172" s="280"/>
      <c r="R172" s="172" t="s">
        <v>56</v>
      </c>
      <c r="S172" s="199">
        <f>IF(ISNUMBER(S$26),C172*S$26,0)</f>
        <v>0</v>
      </c>
      <c r="T172" s="199">
        <f t="shared" ref="T172:AD172" si="239">IF(ISNUMBER(T$26),D172*T$26,0)</f>
        <v>0</v>
      </c>
      <c r="U172" s="199">
        <f t="shared" si="239"/>
        <v>0</v>
      </c>
      <c r="V172" s="199">
        <f t="shared" si="239"/>
        <v>0</v>
      </c>
      <c r="W172" s="199">
        <f t="shared" si="239"/>
        <v>0</v>
      </c>
      <c r="X172" s="199">
        <f t="shared" si="239"/>
        <v>0</v>
      </c>
      <c r="Y172" s="199">
        <f t="shared" si="239"/>
        <v>0</v>
      </c>
      <c r="Z172" s="199">
        <f t="shared" si="239"/>
        <v>0</v>
      </c>
      <c r="AA172" s="199">
        <f t="shared" si="239"/>
        <v>0</v>
      </c>
      <c r="AB172" s="199">
        <f t="shared" si="239"/>
        <v>0</v>
      </c>
      <c r="AC172" s="199">
        <f t="shared" si="239"/>
        <v>0</v>
      </c>
      <c r="AD172" s="199">
        <f t="shared" si="239"/>
        <v>0</v>
      </c>
      <c r="AE172" s="198">
        <f t="shared" si="221"/>
        <v>0</v>
      </c>
      <c r="AF172" s="62"/>
    </row>
    <row r="173" spans="1:32" x14ac:dyDescent="0.2">
      <c r="A173" s="280"/>
      <c r="B173" s="172" t="s">
        <v>147</v>
      </c>
      <c r="C173" s="197">
        <f>$N158*C$27</f>
        <v>0</v>
      </c>
      <c r="D173" s="197">
        <f t="shared" ref="D173:N173" si="240">$N158*D$27</f>
        <v>0</v>
      </c>
      <c r="E173" s="197">
        <f t="shared" si="240"/>
        <v>0</v>
      </c>
      <c r="F173" s="197">
        <f t="shared" si="240"/>
        <v>0</v>
      </c>
      <c r="G173" s="197">
        <f t="shared" si="240"/>
        <v>0</v>
      </c>
      <c r="H173" s="197">
        <f t="shared" si="240"/>
        <v>0</v>
      </c>
      <c r="I173" s="197">
        <f t="shared" si="240"/>
        <v>0</v>
      </c>
      <c r="J173" s="197">
        <f t="shared" si="240"/>
        <v>0</v>
      </c>
      <c r="K173" s="197">
        <f t="shared" si="240"/>
        <v>0</v>
      </c>
      <c r="L173" s="197">
        <f t="shared" si="240"/>
        <v>0</v>
      </c>
      <c r="M173" s="197">
        <f t="shared" si="240"/>
        <v>0</v>
      </c>
      <c r="N173" s="197">
        <f t="shared" si="240"/>
        <v>0</v>
      </c>
      <c r="O173" s="198">
        <f t="shared" si="219"/>
        <v>0</v>
      </c>
      <c r="Q173" s="280"/>
      <c r="R173" s="172" t="s">
        <v>147</v>
      </c>
      <c r="S173" s="199">
        <f>IF(ISNUMBER(S$27),C173*S$27,0)</f>
        <v>0</v>
      </c>
      <c r="T173" s="199">
        <f t="shared" ref="T173:AD173" si="241">IF(ISNUMBER(T$27),D173*T$27,0)</f>
        <v>0</v>
      </c>
      <c r="U173" s="199">
        <f t="shared" si="241"/>
        <v>0</v>
      </c>
      <c r="V173" s="199">
        <f t="shared" si="241"/>
        <v>0</v>
      </c>
      <c r="W173" s="199">
        <f t="shared" si="241"/>
        <v>0</v>
      </c>
      <c r="X173" s="199">
        <f t="shared" si="241"/>
        <v>0</v>
      </c>
      <c r="Y173" s="199">
        <f t="shared" si="241"/>
        <v>0</v>
      </c>
      <c r="Z173" s="199">
        <f t="shared" si="241"/>
        <v>0</v>
      </c>
      <c r="AA173" s="199">
        <f t="shared" si="241"/>
        <v>0</v>
      </c>
      <c r="AB173" s="199">
        <f t="shared" si="241"/>
        <v>0</v>
      </c>
      <c r="AC173" s="199">
        <f t="shared" si="241"/>
        <v>0</v>
      </c>
      <c r="AD173" s="199">
        <f t="shared" si="241"/>
        <v>0</v>
      </c>
      <c r="AE173" s="198">
        <f t="shared" si="221"/>
        <v>0</v>
      </c>
      <c r="AF173" s="62"/>
    </row>
    <row r="174" spans="1:32" x14ac:dyDescent="0.2">
      <c r="A174" s="280"/>
      <c r="B174" s="54" t="s">
        <v>57</v>
      </c>
      <c r="C174" s="197">
        <f>+SUM(C162:C173)</f>
        <v>0</v>
      </c>
      <c r="D174" s="197">
        <f t="shared" ref="D174:N174" si="242">+SUM(D162:D173)</f>
        <v>0</v>
      </c>
      <c r="E174" s="197">
        <f t="shared" si="242"/>
        <v>0</v>
      </c>
      <c r="F174" s="197">
        <f t="shared" si="242"/>
        <v>0</v>
      </c>
      <c r="G174" s="197">
        <f t="shared" si="242"/>
        <v>0</v>
      </c>
      <c r="H174" s="197">
        <f t="shared" si="242"/>
        <v>0</v>
      </c>
      <c r="I174" s="197">
        <f t="shared" si="242"/>
        <v>0</v>
      </c>
      <c r="J174" s="197">
        <f t="shared" si="242"/>
        <v>0</v>
      </c>
      <c r="K174" s="197">
        <f t="shared" si="242"/>
        <v>0</v>
      </c>
      <c r="L174" s="197">
        <f t="shared" si="242"/>
        <v>0</v>
      </c>
      <c r="M174" s="197">
        <f t="shared" si="242"/>
        <v>0</v>
      </c>
      <c r="N174" s="197">
        <f t="shared" si="242"/>
        <v>0</v>
      </c>
      <c r="O174" s="198"/>
      <c r="Q174" s="280"/>
      <c r="R174" s="54" t="s">
        <v>57</v>
      </c>
      <c r="S174" s="197"/>
      <c r="T174" s="197"/>
      <c r="U174" s="197"/>
      <c r="V174" s="197"/>
      <c r="W174" s="197"/>
      <c r="X174" s="197"/>
      <c r="Y174" s="197"/>
      <c r="Z174" s="197"/>
      <c r="AA174" s="197"/>
      <c r="AB174" s="197"/>
      <c r="AC174" s="197"/>
      <c r="AD174" s="197"/>
      <c r="AE174" s="198">
        <f>SUM(AE162:AE173)</f>
        <v>0</v>
      </c>
      <c r="AF174" s="200">
        <f>AE174*44/12</f>
        <v>0</v>
      </c>
    </row>
    <row r="175" spans="1:32" x14ac:dyDescent="0.2">
      <c r="S175" s="50"/>
      <c r="T175" s="50"/>
      <c r="U175" s="50"/>
      <c r="V175" s="50"/>
      <c r="W175" s="50"/>
      <c r="X175" s="50"/>
      <c r="Y175" s="50"/>
      <c r="Z175" s="50"/>
      <c r="AA175" s="50"/>
      <c r="AB175" s="50"/>
      <c r="AC175" s="50"/>
      <c r="AD175" s="50"/>
      <c r="AE175" s="50"/>
    </row>
    <row r="176" spans="1:32" ht="14.15" customHeight="1" x14ac:dyDescent="0.2">
      <c r="A176" s="281" t="str">
        <f xml:space="preserve"> "Year " &amp; TEXT($B$8+10,0)</f>
        <v>Year 2028</v>
      </c>
      <c r="B176" s="282"/>
      <c r="C176" s="261" t="str">
        <f>"Land use category in year " &amp; TEXT($B$8+10,0)</f>
        <v>Land use category in year 2028</v>
      </c>
      <c r="D176" s="261"/>
      <c r="E176" s="261"/>
      <c r="F176" s="261"/>
      <c r="G176" s="261"/>
      <c r="H176" s="261"/>
      <c r="I176" s="261"/>
      <c r="J176" s="261"/>
      <c r="K176" s="261"/>
      <c r="L176" s="261"/>
      <c r="M176" s="261"/>
      <c r="N176" s="261"/>
      <c r="O176" s="261"/>
      <c r="Q176" s="281" t="str">
        <f xml:space="preserve"> "Year " &amp; TEXT($B$8+10,0)</f>
        <v>Year 2028</v>
      </c>
      <c r="R176" s="282"/>
      <c r="S176" s="261" t="str">
        <f>"Land use category in year " &amp; TEXT($B$8+10,0)</f>
        <v>Land use category in year 2028</v>
      </c>
      <c r="T176" s="261"/>
      <c r="U176" s="261"/>
      <c r="V176" s="261"/>
      <c r="W176" s="261"/>
      <c r="X176" s="261"/>
      <c r="Y176" s="261"/>
      <c r="Z176" s="261"/>
      <c r="AA176" s="261"/>
      <c r="AB176" s="261"/>
      <c r="AC176" s="261"/>
      <c r="AD176" s="261"/>
      <c r="AE176" s="261"/>
      <c r="AF176" s="62"/>
    </row>
    <row r="177" spans="1:32" ht="42" x14ac:dyDescent="0.2">
      <c r="A177" s="283"/>
      <c r="B177" s="284"/>
      <c r="C177" s="54" t="s">
        <v>46</v>
      </c>
      <c r="D177" s="54" t="s">
        <v>47</v>
      </c>
      <c r="E177" s="55" t="s">
        <v>48</v>
      </c>
      <c r="F177" s="54" t="s">
        <v>49</v>
      </c>
      <c r="G177" s="54" t="s">
        <v>50</v>
      </c>
      <c r="H177" s="54" t="s">
        <v>51</v>
      </c>
      <c r="I177" s="54" t="s">
        <v>52</v>
      </c>
      <c r="J177" s="54" t="s">
        <v>53</v>
      </c>
      <c r="K177" s="54" t="s">
        <v>54</v>
      </c>
      <c r="L177" s="54" t="s">
        <v>55</v>
      </c>
      <c r="M177" s="54" t="s">
        <v>56</v>
      </c>
      <c r="N177" s="54" t="s">
        <v>39</v>
      </c>
      <c r="O177" s="172" t="s">
        <v>57</v>
      </c>
      <c r="Q177" s="283"/>
      <c r="R177" s="284"/>
      <c r="S177" s="54" t="s">
        <v>46</v>
      </c>
      <c r="T177" s="54" t="s">
        <v>47</v>
      </c>
      <c r="U177" s="55" t="s">
        <v>48</v>
      </c>
      <c r="V177" s="54" t="s">
        <v>49</v>
      </c>
      <c r="W177" s="54" t="s">
        <v>50</v>
      </c>
      <c r="X177" s="54" t="s">
        <v>51</v>
      </c>
      <c r="Y177" s="54" t="s">
        <v>52</v>
      </c>
      <c r="Z177" s="54" t="s">
        <v>53</v>
      </c>
      <c r="AA177" s="54" t="s">
        <v>54</v>
      </c>
      <c r="AB177" s="54" t="s">
        <v>55</v>
      </c>
      <c r="AC177" s="54" t="s">
        <v>56</v>
      </c>
      <c r="AD177" s="54" t="s">
        <v>39</v>
      </c>
      <c r="AE177" s="172" t="s">
        <v>57</v>
      </c>
      <c r="AF177" s="62"/>
    </row>
    <row r="178" spans="1:32" ht="14.15" customHeight="1" x14ac:dyDescent="0.2">
      <c r="A178" s="280" t="str">
        <f>"Land use category in year " &amp; TEXT($B$8+9,0)</f>
        <v>Land use category in year 2027</v>
      </c>
      <c r="B178" s="54" t="s">
        <v>46</v>
      </c>
      <c r="C178" s="197">
        <f>$C174*C$16</f>
        <v>0</v>
      </c>
      <c r="D178" s="197">
        <f t="shared" ref="D178:N178" si="243">$C174*D$16</f>
        <v>0</v>
      </c>
      <c r="E178" s="197">
        <f t="shared" si="243"/>
        <v>0</v>
      </c>
      <c r="F178" s="197">
        <f t="shared" si="243"/>
        <v>0</v>
      </c>
      <c r="G178" s="197">
        <f t="shared" si="243"/>
        <v>0</v>
      </c>
      <c r="H178" s="197">
        <f t="shared" si="243"/>
        <v>0</v>
      </c>
      <c r="I178" s="197">
        <f t="shared" si="243"/>
        <v>0</v>
      </c>
      <c r="J178" s="197">
        <f t="shared" si="243"/>
        <v>0</v>
      </c>
      <c r="K178" s="197">
        <f t="shared" si="243"/>
        <v>0</v>
      </c>
      <c r="L178" s="197">
        <f t="shared" si="243"/>
        <v>0</v>
      </c>
      <c r="M178" s="197">
        <f t="shared" si="243"/>
        <v>0</v>
      </c>
      <c r="N178" s="197">
        <f t="shared" si="243"/>
        <v>0</v>
      </c>
      <c r="O178" s="198">
        <f>SUM(C178:N178)</f>
        <v>0</v>
      </c>
      <c r="Q178" s="280" t="str">
        <f>"Land use category in year " &amp; TEXT($B$8+9,0)</f>
        <v>Land use category in year 2027</v>
      </c>
      <c r="R178" s="54" t="s">
        <v>46</v>
      </c>
      <c r="S178" s="199">
        <f>IF(ISNUMBER(S$16),C178*S$16,0)</f>
        <v>0</v>
      </c>
      <c r="T178" s="199">
        <f t="shared" ref="T178:AD178" si="244">IF(ISNUMBER(T$16),D178*T$16,0)</f>
        <v>0</v>
      </c>
      <c r="U178" s="199">
        <f t="shared" si="244"/>
        <v>0</v>
      </c>
      <c r="V178" s="199">
        <f t="shared" si="244"/>
        <v>0</v>
      </c>
      <c r="W178" s="199">
        <f t="shared" si="244"/>
        <v>0</v>
      </c>
      <c r="X178" s="199">
        <f t="shared" si="244"/>
        <v>0</v>
      </c>
      <c r="Y178" s="199">
        <f t="shared" si="244"/>
        <v>0</v>
      </c>
      <c r="Z178" s="199">
        <f t="shared" si="244"/>
        <v>0</v>
      </c>
      <c r="AA178" s="199">
        <f t="shared" si="244"/>
        <v>0</v>
      </c>
      <c r="AB178" s="199">
        <f t="shared" si="244"/>
        <v>0</v>
      </c>
      <c r="AC178" s="199">
        <f t="shared" si="244"/>
        <v>0</v>
      </c>
      <c r="AD178" s="199">
        <f t="shared" si="244"/>
        <v>0</v>
      </c>
      <c r="AE178" s="198">
        <f>SUMIF(S178:AD178,"&gt;0",S178:AD178)</f>
        <v>0</v>
      </c>
      <c r="AF178" s="62"/>
    </row>
    <row r="179" spans="1:32" ht="28" x14ac:dyDescent="0.2">
      <c r="A179" s="280"/>
      <c r="B179" s="54" t="s">
        <v>47</v>
      </c>
      <c r="C179" s="197">
        <f>$D174*C$17</f>
        <v>0</v>
      </c>
      <c r="D179" s="197">
        <f t="shared" ref="D179:N179" si="245">$D174*D$17</f>
        <v>0</v>
      </c>
      <c r="E179" s="197">
        <f t="shared" si="245"/>
        <v>0</v>
      </c>
      <c r="F179" s="197">
        <f t="shared" si="245"/>
        <v>0</v>
      </c>
      <c r="G179" s="197">
        <f t="shared" si="245"/>
        <v>0</v>
      </c>
      <c r="H179" s="197">
        <f t="shared" si="245"/>
        <v>0</v>
      </c>
      <c r="I179" s="197">
        <f t="shared" si="245"/>
        <v>0</v>
      </c>
      <c r="J179" s="197">
        <f t="shared" si="245"/>
        <v>0</v>
      </c>
      <c r="K179" s="197">
        <f t="shared" si="245"/>
        <v>0</v>
      </c>
      <c r="L179" s="197">
        <f t="shared" si="245"/>
        <v>0</v>
      </c>
      <c r="M179" s="197">
        <f t="shared" si="245"/>
        <v>0</v>
      </c>
      <c r="N179" s="197">
        <f t="shared" si="245"/>
        <v>0</v>
      </c>
      <c r="O179" s="198">
        <f t="shared" ref="O179:O189" si="246">SUM(C179:N179)</f>
        <v>0</v>
      </c>
      <c r="Q179" s="280"/>
      <c r="R179" s="54" t="s">
        <v>47</v>
      </c>
      <c r="S179" s="199">
        <f>IF(ISNUMBER(S$17),C179*S$17,0)</f>
        <v>0</v>
      </c>
      <c r="T179" s="199">
        <f t="shared" ref="T179:AD179" si="247">IF(ISNUMBER(T$17),D179*T$17,0)</f>
        <v>0</v>
      </c>
      <c r="U179" s="199">
        <f t="shared" si="247"/>
        <v>0</v>
      </c>
      <c r="V179" s="199">
        <f t="shared" si="247"/>
        <v>0</v>
      </c>
      <c r="W179" s="199">
        <f t="shared" si="247"/>
        <v>0</v>
      </c>
      <c r="X179" s="199">
        <f t="shared" si="247"/>
        <v>0</v>
      </c>
      <c r="Y179" s="199">
        <f t="shared" si="247"/>
        <v>0</v>
      </c>
      <c r="Z179" s="199">
        <f t="shared" si="247"/>
        <v>0</v>
      </c>
      <c r="AA179" s="199">
        <f t="shared" si="247"/>
        <v>0</v>
      </c>
      <c r="AB179" s="199">
        <f t="shared" si="247"/>
        <v>0</v>
      </c>
      <c r="AC179" s="199">
        <f t="shared" si="247"/>
        <v>0</v>
      </c>
      <c r="AD179" s="199">
        <f t="shared" si="247"/>
        <v>0</v>
      </c>
      <c r="AE179" s="198">
        <f t="shared" ref="AE179:AE189" si="248">SUMIF(S179:AD179,"&gt;0",S179:AD179)</f>
        <v>0</v>
      </c>
      <c r="AF179" s="62"/>
    </row>
    <row r="180" spans="1:32" x14ac:dyDescent="0.2">
      <c r="A180" s="280"/>
      <c r="B180" s="55" t="s">
        <v>48</v>
      </c>
      <c r="C180" s="197">
        <f>$E174*C$18</f>
        <v>0</v>
      </c>
      <c r="D180" s="197">
        <f t="shared" ref="D180:N180" si="249">$E174*D$18</f>
        <v>0</v>
      </c>
      <c r="E180" s="197">
        <f t="shared" si="249"/>
        <v>0</v>
      </c>
      <c r="F180" s="197">
        <f t="shared" si="249"/>
        <v>0</v>
      </c>
      <c r="G180" s="197">
        <f t="shared" si="249"/>
        <v>0</v>
      </c>
      <c r="H180" s="197">
        <f t="shared" si="249"/>
        <v>0</v>
      </c>
      <c r="I180" s="197">
        <f t="shared" si="249"/>
        <v>0</v>
      </c>
      <c r="J180" s="197">
        <f t="shared" si="249"/>
        <v>0</v>
      </c>
      <c r="K180" s="197">
        <f t="shared" si="249"/>
        <v>0</v>
      </c>
      <c r="L180" s="197">
        <f t="shared" si="249"/>
        <v>0</v>
      </c>
      <c r="M180" s="197">
        <f t="shared" si="249"/>
        <v>0</v>
      </c>
      <c r="N180" s="197">
        <f t="shared" si="249"/>
        <v>0</v>
      </c>
      <c r="O180" s="198">
        <f t="shared" si="246"/>
        <v>0</v>
      </c>
      <c r="Q180" s="280"/>
      <c r="R180" s="55" t="s">
        <v>48</v>
      </c>
      <c r="S180" s="199">
        <f>IF(ISNUMBER(S$18),C180*S$18,0)</f>
        <v>0</v>
      </c>
      <c r="T180" s="199">
        <f t="shared" ref="T180:AD180" si="250">IF(ISNUMBER(T$18),D180*T$18,0)</f>
        <v>0</v>
      </c>
      <c r="U180" s="199">
        <f t="shared" si="250"/>
        <v>0</v>
      </c>
      <c r="V180" s="199">
        <f t="shared" si="250"/>
        <v>0</v>
      </c>
      <c r="W180" s="199">
        <f t="shared" si="250"/>
        <v>0</v>
      </c>
      <c r="X180" s="199">
        <f t="shared" si="250"/>
        <v>0</v>
      </c>
      <c r="Y180" s="199">
        <f t="shared" si="250"/>
        <v>0</v>
      </c>
      <c r="Z180" s="199">
        <f t="shared" si="250"/>
        <v>0</v>
      </c>
      <c r="AA180" s="199">
        <f t="shared" si="250"/>
        <v>0</v>
      </c>
      <c r="AB180" s="199">
        <f t="shared" si="250"/>
        <v>0</v>
      </c>
      <c r="AC180" s="199">
        <f t="shared" si="250"/>
        <v>0</v>
      </c>
      <c r="AD180" s="199">
        <f t="shared" si="250"/>
        <v>0</v>
      </c>
      <c r="AE180" s="198">
        <f t="shared" si="248"/>
        <v>0</v>
      </c>
      <c r="AF180" s="62"/>
    </row>
    <row r="181" spans="1:32" x14ac:dyDescent="0.2">
      <c r="A181" s="280"/>
      <c r="B181" s="54" t="s">
        <v>49</v>
      </c>
      <c r="C181" s="197">
        <f>$F174*C$19</f>
        <v>0</v>
      </c>
      <c r="D181" s="197">
        <f t="shared" ref="D181:N181" si="251">$F174*D$19</f>
        <v>0</v>
      </c>
      <c r="E181" s="197">
        <f t="shared" si="251"/>
        <v>0</v>
      </c>
      <c r="F181" s="197">
        <f t="shared" si="251"/>
        <v>0</v>
      </c>
      <c r="G181" s="197">
        <f t="shared" si="251"/>
        <v>0</v>
      </c>
      <c r="H181" s="197">
        <f t="shared" si="251"/>
        <v>0</v>
      </c>
      <c r="I181" s="197">
        <f t="shared" si="251"/>
        <v>0</v>
      </c>
      <c r="J181" s="197">
        <f t="shared" si="251"/>
        <v>0</v>
      </c>
      <c r="K181" s="197">
        <f t="shared" si="251"/>
        <v>0</v>
      </c>
      <c r="L181" s="197">
        <f t="shared" si="251"/>
        <v>0</v>
      </c>
      <c r="M181" s="197">
        <f t="shared" si="251"/>
        <v>0</v>
      </c>
      <c r="N181" s="197">
        <f t="shared" si="251"/>
        <v>0</v>
      </c>
      <c r="O181" s="198">
        <f t="shared" si="246"/>
        <v>0</v>
      </c>
      <c r="Q181" s="280"/>
      <c r="R181" s="54" t="s">
        <v>49</v>
      </c>
      <c r="S181" s="199">
        <f>IF(ISNUMBER(S$19),C181*S$19,0)</f>
        <v>0</v>
      </c>
      <c r="T181" s="199">
        <f t="shared" ref="T181:AD181" si="252">IF(ISNUMBER(T$19),D181*T$19,0)</f>
        <v>0</v>
      </c>
      <c r="U181" s="199">
        <f t="shared" si="252"/>
        <v>0</v>
      </c>
      <c r="V181" s="199">
        <f t="shared" si="252"/>
        <v>0</v>
      </c>
      <c r="W181" s="199">
        <f t="shared" si="252"/>
        <v>0</v>
      </c>
      <c r="X181" s="199">
        <f t="shared" si="252"/>
        <v>0</v>
      </c>
      <c r="Y181" s="199">
        <f t="shared" si="252"/>
        <v>0</v>
      </c>
      <c r="Z181" s="199">
        <f t="shared" si="252"/>
        <v>0</v>
      </c>
      <c r="AA181" s="199">
        <f t="shared" si="252"/>
        <v>0</v>
      </c>
      <c r="AB181" s="199">
        <f t="shared" si="252"/>
        <v>0</v>
      </c>
      <c r="AC181" s="199">
        <f t="shared" si="252"/>
        <v>0</v>
      </c>
      <c r="AD181" s="199">
        <f t="shared" si="252"/>
        <v>0</v>
      </c>
      <c r="AE181" s="198">
        <f t="shared" si="248"/>
        <v>0</v>
      </c>
      <c r="AF181" s="62"/>
    </row>
    <row r="182" spans="1:32" x14ac:dyDescent="0.2">
      <c r="A182" s="280"/>
      <c r="B182" s="172" t="s">
        <v>50</v>
      </c>
      <c r="C182" s="197">
        <f>$G174*C$20</f>
        <v>0</v>
      </c>
      <c r="D182" s="197">
        <f t="shared" ref="D182:N182" si="253">$G174*D$20</f>
        <v>0</v>
      </c>
      <c r="E182" s="197">
        <f t="shared" si="253"/>
        <v>0</v>
      </c>
      <c r="F182" s="197">
        <f t="shared" si="253"/>
        <v>0</v>
      </c>
      <c r="G182" s="197">
        <f t="shared" si="253"/>
        <v>0</v>
      </c>
      <c r="H182" s="197">
        <f t="shared" si="253"/>
        <v>0</v>
      </c>
      <c r="I182" s="197">
        <f t="shared" si="253"/>
        <v>0</v>
      </c>
      <c r="J182" s="197">
        <f t="shared" si="253"/>
        <v>0</v>
      </c>
      <c r="K182" s="197">
        <f t="shared" si="253"/>
        <v>0</v>
      </c>
      <c r="L182" s="197">
        <f t="shared" si="253"/>
        <v>0</v>
      </c>
      <c r="M182" s="197">
        <f t="shared" si="253"/>
        <v>0</v>
      </c>
      <c r="N182" s="197">
        <f t="shared" si="253"/>
        <v>0</v>
      </c>
      <c r="O182" s="198">
        <f t="shared" si="246"/>
        <v>0</v>
      </c>
      <c r="Q182" s="280"/>
      <c r="R182" s="172" t="s">
        <v>50</v>
      </c>
      <c r="S182" s="199">
        <f>IF(ISNUMBER(S$20),C182*S$20,0)</f>
        <v>0</v>
      </c>
      <c r="T182" s="199">
        <f t="shared" ref="T182:AD182" si="254">IF(ISNUMBER(T$20),D182*T$20,0)</f>
        <v>0</v>
      </c>
      <c r="U182" s="199">
        <f t="shared" si="254"/>
        <v>0</v>
      </c>
      <c r="V182" s="199">
        <f t="shared" si="254"/>
        <v>0</v>
      </c>
      <c r="W182" s="199">
        <f t="shared" si="254"/>
        <v>0</v>
      </c>
      <c r="X182" s="199">
        <f t="shared" si="254"/>
        <v>0</v>
      </c>
      <c r="Y182" s="199">
        <f t="shared" si="254"/>
        <v>0</v>
      </c>
      <c r="Z182" s="199">
        <f t="shared" si="254"/>
        <v>0</v>
      </c>
      <c r="AA182" s="199">
        <f t="shared" si="254"/>
        <v>0</v>
      </c>
      <c r="AB182" s="199">
        <f t="shared" si="254"/>
        <v>0</v>
      </c>
      <c r="AC182" s="199">
        <f t="shared" si="254"/>
        <v>0</v>
      </c>
      <c r="AD182" s="199">
        <f t="shared" si="254"/>
        <v>0</v>
      </c>
      <c r="AE182" s="198">
        <f t="shared" si="248"/>
        <v>0</v>
      </c>
      <c r="AF182" s="62"/>
    </row>
    <row r="183" spans="1:32" x14ac:dyDescent="0.2">
      <c r="A183" s="280"/>
      <c r="B183" s="172" t="s">
        <v>51</v>
      </c>
      <c r="C183" s="197">
        <f>$H174*C$21</f>
        <v>0</v>
      </c>
      <c r="D183" s="197">
        <f t="shared" ref="D183:N183" si="255">$H174*D$21</f>
        <v>0</v>
      </c>
      <c r="E183" s="197">
        <f t="shared" si="255"/>
        <v>0</v>
      </c>
      <c r="F183" s="197">
        <f t="shared" si="255"/>
        <v>0</v>
      </c>
      <c r="G183" s="197">
        <f t="shared" si="255"/>
        <v>0</v>
      </c>
      <c r="H183" s="197">
        <f t="shared" si="255"/>
        <v>0</v>
      </c>
      <c r="I183" s="197">
        <f t="shared" si="255"/>
        <v>0</v>
      </c>
      <c r="J183" s="197">
        <f t="shared" si="255"/>
        <v>0</v>
      </c>
      <c r="K183" s="197">
        <f t="shared" si="255"/>
        <v>0</v>
      </c>
      <c r="L183" s="197">
        <f t="shared" si="255"/>
        <v>0</v>
      </c>
      <c r="M183" s="197">
        <f t="shared" si="255"/>
        <v>0</v>
      </c>
      <c r="N183" s="197">
        <f t="shared" si="255"/>
        <v>0</v>
      </c>
      <c r="O183" s="198">
        <f t="shared" si="246"/>
        <v>0</v>
      </c>
      <c r="Q183" s="280"/>
      <c r="R183" s="172" t="s">
        <v>51</v>
      </c>
      <c r="S183" s="199">
        <f>IF(ISNUMBER(S$21),C183*S$21,0)</f>
        <v>0</v>
      </c>
      <c r="T183" s="199">
        <f t="shared" ref="T183:AD183" si="256">IF(ISNUMBER(T$21),D183*T$21,0)</f>
        <v>0</v>
      </c>
      <c r="U183" s="199">
        <f t="shared" si="256"/>
        <v>0</v>
      </c>
      <c r="V183" s="199">
        <f t="shared" si="256"/>
        <v>0</v>
      </c>
      <c r="W183" s="199">
        <f t="shared" si="256"/>
        <v>0</v>
      </c>
      <c r="X183" s="199">
        <f t="shared" si="256"/>
        <v>0</v>
      </c>
      <c r="Y183" s="199">
        <f t="shared" si="256"/>
        <v>0</v>
      </c>
      <c r="Z183" s="199">
        <f t="shared" si="256"/>
        <v>0</v>
      </c>
      <c r="AA183" s="199">
        <f t="shared" si="256"/>
        <v>0</v>
      </c>
      <c r="AB183" s="199">
        <f t="shared" si="256"/>
        <v>0</v>
      </c>
      <c r="AC183" s="199">
        <f t="shared" si="256"/>
        <v>0</v>
      </c>
      <c r="AD183" s="199">
        <f t="shared" si="256"/>
        <v>0</v>
      </c>
      <c r="AE183" s="198">
        <f t="shared" si="248"/>
        <v>0</v>
      </c>
      <c r="AF183" s="62"/>
    </row>
    <row r="184" spans="1:32" x14ac:dyDescent="0.2">
      <c r="A184" s="280"/>
      <c r="B184" s="172" t="s">
        <v>52</v>
      </c>
      <c r="C184" s="197">
        <f>$I174*C$22</f>
        <v>0</v>
      </c>
      <c r="D184" s="197">
        <f t="shared" ref="D184:N184" si="257">$I174*D$22</f>
        <v>0</v>
      </c>
      <c r="E184" s="197">
        <f t="shared" si="257"/>
        <v>0</v>
      </c>
      <c r="F184" s="197">
        <f t="shared" si="257"/>
        <v>0</v>
      </c>
      <c r="G184" s="197">
        <f t="shared" si="257"/>
        <v>0</v>
      </c>
      <c r="H184" s="197">
        <f t="shared" si="257"/>
        <v>0</v>
      </c>
      <c r="I184" s="197">
        <f t="shared" si="257"/>
        <v>0</v>
      </c>
      <c r="J184" s="197">
        <f t="shared" si="257"/>
        <v>0</v>
      </c>
      <c r="K184" s="197">
        <f t="shared" si="257"/>
        <v>0</v>
      </c>
      <c r="L184" s="197">
        <f t="shared" si="257"/>
        <v>0</v>
      </c>
      <c r="M184" s="197">
        <f t="shared" si="257"/>
        <v>0</v>
      </c>
      <c r="N184" s="197">
        <f t="shared" si="257"/>
        <v>0</v>
      </c>
      <c r="O184" s="198">
        <f t="shared" si="246"/>
        <v>0</v>
      </c>
      <c r="Q184" s="280"/>
      <c r="R184" s="172" t="s">
        <v>52</v>
      </c>
      <c r="S184" s="199">
        <f>IF(ISNUMBER(S$22),C184*S$22,0)</f>
        <v>0</v>
      </c>
      <c r="T184" s="199">
        <f t="shared" ref="T184:AD184" si="258">IF(ISNUMBER(T$22),D184*T$22,0)</f>
        <v>0</v>
      </c>
      <c r="U184" s="199">
        <f t="shared" si="258"/>
        <v>0</v>
      </c>
      <c r="V184" s="199">
        <f t="shared" si="258"/>
        <v>0</v>
      </c>
      <c r="W184" s="199">
        <f t="shared" si="258"/>
        <v>0</v>
      </c>
      <c r="X184" s="199">
        <f t="shared" si="258"/>
        <v>0</v>
      </c>
      <c r="Y184" s="199">
        <f t="shared" si="258"/>
        <v>0</v>
      </c>
      <c r="Z184" s="199">
        <f t="shared" si="258"/>
        <v>0</v>
      </c>
      <c r="AA184" s="199">
        <f t="shared" si="258"/>
        <v>0</v>
      </c>
      <c r="AB184" s="199">
        <f t="shared" si="258"/>
        <v>0</v>
      </c>
      <c r="AC184" s="199">
        <f t="shared" si="258"/>
        <v>0</v>
      </c>
      <c r="AD184" s="199">
        <f t="shared" si="258"/>
        <v>0</v>
      </c>
      <c r="AE184" s="198">
        <f t="shared" si="248"/>
        <v>0</v>
      </c>
      <c r="AF184" s="62"/>
    </row>
    <row r="185" spans="1:32" x14ac:dyDescent="0.2">
      <c r="A185" s="280"/>
      <c r="B185" s="172" t="s">
        <v>53</v>
      </c>
      <c r="C185" s="197">
        <f>$J174*C$23</f>
        <v>0</v>
      </c>
      <c r="D185" s="197">
        <f t="shared" ref="D185:N185" si="259">$J174*D$23</f>
        <v>0</v>
      </c>
      <c r="E185" s="197">
        <f t="shared" si="259"/>
        <v>0</v>
      </c>
      <c r="F185" s="197">
        <f t="shared" si="259"/>
        <v>0</v>
      </c>
      <c r="G185" s="197">
        <f t="shared" si="259"/>
        <v>0</v>
      </c>
      <c r="H185" s="197">
        <f t="shared" si="259"/>
        <v>0</v>
      </c>
      <c r="I185" s="197">
        <f t="shared" si="259"/>
        <v>0</v>
      </c>
      <c r="J185" s="197">
        <f t="shared" si="259"/>
        <v>0</v>
      </c>
      <c r="K185" s="197">
        <f t="shared" si="259"/>
        <v>0</v>
      </c>
      <c r="L185" s="197">
        <f t="shared" si="259"/>
        <v>0</v>
      </c>
      <c r="M185" s="197">
        <f t="shared" si="259"/>
        <v>0</v>
      </c>
      <c r="N185" s="197">
        <f t="shared" si="259"/>
        <v>0</v>
      </c>
      <c r="O185" s="198">
        <f t="shared" si="246"/>
        <v>0</v>
      </c>
      <c r="Q185" s="280"/>
      <c r="R185" s="172" t="s">
        <v>53</v>
      </c>
      <c r="S185" s="199">
        <f>IF(ISNUMBER(S$23),C185*S$23,0)</f>
        <v>0</v>
      </c>
      <c r="T185" s="199">
        <f t="shared" ref="T185:AD185" si="260">IF(ISNUMBER(T$23),D185*T$23,0)</f>
        <v>0</v>
      </c>
      <c r="U185" s="199">
        <f t="shared" si="260"/>
        <v>0</v>
      </c>
      <c r="V185" s="199">
        <f t="shared" si="260"/>
        <v>0</v>
      </c>
      <c r="W185" s="199">
        <f t="shared" si="260"/>
        <v>0</v>
      </c>
      <c r="X185" s="199">
        <f t="shared" si="260"/>
        <v>0</v>
      </c>
      <c r="Y185" s="199">
        <f t="shared" si="260"/>
        <v>0</v>
      </c>
      <c r="Z185" s="199">
        <f t="shared" si="260"/>
        <v>0</v>
      </c>
      <c r="AA185" s="199">
        <f t="shared" si="260"/>
        <v>0</v>
      </c>
      <c r="AB185" s="199">
        <f t="shared" si="260"/>
        <v>0</v>
      </c>
      <c r="AC185" s="199">
        <f t="shared" si="260"/>
        <v>0</v>
      </c>
      <c r="AD185" s="199">
        <f t="shared" si="260"/>
        <v>0</v>
      </c>
      <c r="AE185" s="198">
        <f t="shared" si="248"/>
        <v>0</v>
      </c>
      <c r="AF185" s="62"/>
    </row>
    <row r="186" spans="1:32" x14ac:dyDescent="0.2">
      <c r="A186" s="280"/>
      <c r="B186" s="172" t="s">
        <v>54</v>
      </c>
      <c r="C186" s="197">
        <f>$K174*C$24</f>
        <v>0</v>
      </c>
      <c r="D186" s="197">
        <f t="shared" ref="D186:N186" si="261">$K174*D$24</f>
        <v>0</v>
      </c>
      <c r="E186" s="197">
        <f t="shared" si="261"/>
        <v>0</v>
      </c>
      <c r="F186" s="197">
        <f t="shared" si="261"/>
        <v>0</v>
      </c>
      <c r="G186" s="197">
        <f t="shared" si="261"/>
        <v>0</v>
      </c>
      <c r="H186" s="197">
        <f t="shared" si="261"/>
        <v>0</v>
      </c>
      <c r="I186" s="197">
        <f t="shared" si="261"/>
        <v>0</v>
      </c>
      <c r="J186" s="197">
        <f t="shared" si="261"/>
        <v>0</v>
      </c>
      <c r="K186" s="197">
        <f t="shared" si="261"/>
        <v>0</v>
      </c>
      <c r="L186" s="197">
        <f t="shared" si="261"/>
        <v>0</v>
      </c>
      <c r="M186" s="197">
        <f t="shared" si="261"/>
        <v>0</v>
      </c>
      <c r="N186" s="197">
        <f t="shared" si="261"/>
        <v>0</v>
      </c>
      <c r="O186" s="198">
        <f t="shared" si="246"/>
        <v>0</v>
      </c>
      <c r="Q186" s="280"/>
      <c r="R186" s="172" t="s">
        <v>54</v>
      </c>
      <c r="S186" s="199">
        <f>IF(ISNUMBER(S$24),C186*S$24,0)</f>
        <v>0</v>
      </c>
      <c r="T186" s="199">
        <f t="shared" ref="T186:AD186" si="262">IF(ISNUMBER(T$24),D186*T$24,0)</f>
        <v>0</v>
      </c>
      <c r="U186" s="199">
        <f t="shared" si="262"/>
        <v>0</v>
      </c>
      <c r="V186" s="199">
        <f t="shared" si="262"/>
        <v>0</v>
      </c>
      <c r="W186" s="199">
        <f t="shared" si="262"/>
        <v>0</v>
      </c>
      <c r="X186" s="199">
        <f t="shared" si="262"/>
        <v>0</v>
      </c>
      <c r="Y186" s="199">
        <f t="shared" si="262"/>
        <v>0</v>
      </c>
      <c r="Z186" s="199">
        <f t="shared" si="262"/>
        <v>0</v>
      </c>
      <c r="AA186" s="199">
        <f t="shared" si="262"/>
        <v>0</v>
      </c>
      <c r="AB186" s="199">
        <f t="shared" si="262"/>
        <v>0</v>
      </c>
      <c r="AC186" s="199">
        <f t="shared" si="262"/>
        <v>0</v>
      </c>
      <c r="AD186" s="199">
        <f t="shared" si="262"/>
        <v>0</v>
      </c>
      <c r="AE186" s="198">
        <f t="shared" si="248"/>
        <v>0</v>
      </c>
      <c r="AF186" s="62"/>
    </row>
    <row r="187" spans="1:32" x14ac:dyDescent="0.2">
      <c r="A187" s="280"/>
      <c r="B187" s="172" t="s">
        <v>55</v>
      </c>
      <c r="C187" s="197">
        <f>$L174*C$25</f>
        <v>0</v>
      </c>
      <c r="D187" s="197">
        <f t="shared" ref="D187:N187" si="263">$L174*D$25</f>
        <v>0</v>
      </c>
      <c r="E187" s="197">
        <f t="shared" si="263"/>
        <v>0</v>
      </c>
      <c r="F187" s="197">
        <f t="shared" si="263"/>
        <v>0</v>
      </c>
      <c r="G187" s="197">
        <f t="shared" si="263"/>
        <v>0</v>
      </c>
      <c r="H187" s="197">
        <f t="shared" si="263"/>
        <v>0</v>
      </c>
      <c r="I187" s="197">
        <f t="shared" si="263"/>
        <v>0</v>
      </c>
      <c r="J187" s="197">
        <f t="shared" si="263"/>
        <v>0</v>
      </c>
      <c r="K187" s="197">
        <f t="shared" si="263"/>
        <v>0</v>
      </c>
      <c r="L187" s="197">
        <f t="shared" si="263"/>
        <v>0</v>
      </c>
      <c r="M187" s="197">
        <f t="shared" si="263"/>
        <v>0</v>
      </c>
      <c r="N187" s="197">
        <f t="shared" si="263"/>
        <v>0</v>
      </c>
      <c r="O187" s="198">
        <f t="shared" si="246"/>
        <v>0</v>
      </c>
      <c r="Q187" s="280"/>
      <c r="R187" s="172" t="s">
        <v>55</v>
      </c>
      <c r="S187" s="199">
        <f>IF(ISNUMBER(S$25),C187*S$25,0)</f>
        <v>0</v>
      </c>
      <c r="T187" s="199">
        <f t="shared" ref="T187:AD187" si="264">IF(ISNUMBER(T$25),D187*T$25,0)</f>
        <v>0</v>
      </c>
      <c r="U187" s="199">
        <f t="shared" si="264"/>
        <v>0</v>
      </c>
      <c r="V187" s="199">
        <f t="shared" si="264"/>
        <v>0</v>
      </c>
      <c r="W187" s="199">
        <f t="shared" si="264"/>
        <v>0</v>
      </c>
      <c r="X187" s="199">
        <f t="shared" si="264"/>
        <v>0</v>
      </c>
      <c r="Y187" s="199">
        <f t="shared" si="264"/>
        <v>0</v>
      </c>
      <c r="Z187" s="199">
        <f t="shared" si="264"/>
        <v>0</v>
      </c>
      <c r="AA187" s="199">
        <f t="shared" si="264"/>
        <v>0</v>
      </c>
      <c r="AB187" s="199">
        <f t="shared" si="264"/>
        <v>0</v>
      </c>
      <c r="AC187" s="199">
        <f t="shared" si="264"/>
        <v>0</v>
      </c>
      <c r="AD187" s="199">
        <f t="shared" si="264"/>
        <v>0</v>
      </c>
      <c r="AE187" s="198">
        <f t="shared" si="248"/>
        <v>0</v>
      </c>
      <c r="AF187" s="62"/>
    </row>
    <row r="188" spans="1:32" x14ac:dyDescent="0.2">
      <c r="A188" s="280"/>
      <c r="B188" s="172" t="s">
        <v>56</v>
      </c>
      <c r="C188" s="197">
        <f>$M174*C$26</f>
        <v>0</v>
      </c>
      <c r="D188" s="197">
        <f t="shared" ref="D188:N188" si="265">$M174*D$26</f>
        <v>0</v>
      </c>
      <c r="E188" s="197">
        <f t="shared" si="265"/>
        <v>0</v>
      </c>
      <c r="F188" s="197">
        <f t="shared" si="265"/>
        <v>0</v>
      </c>
      <c r="G188" s="197">
        <f t="shared" si="265"/>
        <v>0</v>
      </c>
      <c r="H188" s="197">
        <f t="shared" si="265"/>
        <v>0</v>
      </c>
      <c r="I188" s="197">
        <f t="shared" si="265"/>
        <v>0</v>
      </c>
      <c r="J188" s="197">
        <f t="shared" si="265"/>
        <v>0</v>
      </c>
      <c r="K188" s="197">
        <f t="shared" si="265"/>
        <v>0</v>
      </c>
      <c r="L188" s="197">
        <f t="shared" si="265"/>
        <v>0</v>
      </c>
      <c r="M188" s="197">
        <f t="shared" si="265"/>
        <v>0</v>
      </c>
      <c r="N188" s="197">
        <f t="shared" si="265"/>
        <v>0</v>
      </c>
      <c r="O188" s="198">
        <f t="shared" si="246"/>
        <v>0</v>
      </c>
      <c r="Q188" s="280"/>
      <c r="R188" s="172" t="s">
        <v>56</v>
      </c>
      <c r="S188" s="199">
        <f>IF(ISNUMBER(S$26),C188*S$26,0)</f>
        <v>0</v>
      </c>
      <c r="T188" s="199">
        <f t="shared" ref="T188:AD188" si="266">IF(ISNUMBER(T$26),D188*T$26,0)</f>
        <v>0</v>
      </c>
      <c r="U188" s="199">
        <f t="shared" si="266"/>
        <v>0</v>
      </c>
      <c r="V188" s="199">
        <f t="shared" si="266"/>
        <v>0</v>
      </c>
      <c r="W188" s="199">
        <f t="shared" si="266"/>
        <v>0</v>
      </c>
      <c r="X188" s="199">
        <f t="shared" si="266"/>
        <v>0</v>
      </c>
      <c r="Y188" s="199">
        <f t="shared" si="266"/>
        <v>0</v>
      </c>
      <c r="Z188" s="199">
        <f t="shared" si="266"/>
        <v>0</v>
      </c>
      <c r="AA188" s="199">
        <f t="shared" si="266"/>
        <v>0</v>
      </c>
      <c r="AB188" s="199">
        <f t="shared" si="266"/>
        <v>0</v>
      </c>
      <c r="AC188" s="199">
        <f t="shared" si="266"/>
        <v>0</v>
      </c>
      <c r="AD188" s="199">
        <f t="shared" si="266"/>
        <v>0</v>
      </c>
      <c r="AE188" s="198">
        <f t="shared" si="248"/>
        <v>0</v>
      </c>
      <c r="AF188" s="62"/>
    </row>
    <row r="189" spans="1:32" x14ac:dyDescent="0.2">
      <c r="A189" s="280"/>
      <c r="B189" s="172" t="s">
        <v>147</v>
      </c>
      <c r="C189" s="197">
        <f>$N174*C$27</f>
        <v>0</v>
      </c>
      <c r="D189" s="197">
        <f t="shared" ref="D189:N189" si="267">$N174*D$27</f>
        <v>0</v>
      </c>
      <c r="E189" s="197">
        <f t="shared" si="267"/>
        <v>0</v>
      </c>
      <c r="F189" s="197">
        <f t="shared" si="267"/>
        <v>0</v>
      </c>
      <c r="G189" s="197">
        <f t="shared" si="267"/>
        <v>0</v>
      </c>
      <c r="H189" s="197">
        <f t="shared" si="267"/>
        <v>0</v>
      </c>
      <c r="I189" s="197">
        <f t="shared" si="267"/>
        <v>0</v>
      </c>
      <c r="J189" s="197">
        <f t="shared" si="267"/>
        <v>0</v>
      </c>
      <c r="K189" s="197">
        <f t="shared" si="267"/>
        <v>0</v>
      </c>
      <c r="L189" s="197">
        <f t="shared" si="267"/>
        <v>0</v>
      </c>
      <c r="M189" s="197">
        <f t="shared" si="267"/>
        <v>0</v>
      </c>
      <c r="N189" s="197">
        <f t="shared" si="267"/>
        <v>0</v>
      </c>
      <c r="O189" s="198">
        <f t="shared" si="246"/>
        <v>0</v>
      </c>
      <c r="Q189" s="280"/>
      <c r="R189" s="172" t="s">
        <v>147</v>
      </c>
      <c r="S189" s="199">
        <f>IF(ISNUMBER(S$27),C189*S$27,0)</f>
        <v>0</v>
      </c>
      <c r="T189" s="199">
        <f t="shared" ref="T189:AD189" si="268">IF(ISNUMBER(T$27),D189*T$27,0)</f>
        <v>0</v>
      </c>
      <c r="U189" s="199">
        <f t="shared" si="268"/>
        <v>0</v>
      </c>
      <c r="V189" s="199">
        <f t="shared" si="268"/>
        <v>0</v>
      </c>
      <c r="W189" s="199">
        <f t="shared" si="268"/>
        <v>0</v>
      </c>
      <c r="X189" s="199">
        <f t="shared" si="268"/>
        <v>0</v>
      </c>
      <c r="Y189" s="199">
        <f t="shared" si="268"/>
        <v>0</v>
      </c>
      <c r="Z189" s="199">
        <f t="shared" si="268"/>
        <v>0</v>
      </c>
      <c r="AA189" s="199">
        <f t="shared" si="268"/>
        <v>0</v>
      </c>
      <c r="AB189" s="199">
        <f t="shared" si="268"/>
        <v>0</v>
      </c>
      <c r="AC189" s="199">
        <f t="shared" si="268"/>
        <v>0</v>
      </c>
      <c r="AD189" s="199">
        <f t="shared" si="268"/>
        <v>0</v>
      </c>
      <c r="AE189" s="198">
        <f t="shared" si="248"/>
        <v>0</v>
      </c>
      <c r="AF189" s="62"/>
    </row>
    <row r="190" spans="1:32" x14ac:dyDescent="0.2">
      <c r="A190" s="280"/>
      <c r="B190" s="54" t="s">
        <v>57</v>
      </c>
      <c r="C190" s="197">
        <f>+SUM(C178:C189)</f>
        <v>0</v>
      </c>
      <c r="D190" s="197">
        <f t="shared" ref="D190:N190" si="269">+SUM(D178:D189)</f>
        <v>0</v>
      </c>
      <c r="E190" s="197">
        <f t="shared" si="269"/>
        <v>0</v>
      </c>
      <c r="F190" s="197">
        <f t="shared" si="269"/>
        <v>0</v>
      </c>
      <c r="G190" s="197">
        <f t="shared" si="269"/>
        <v>0</v>
      </c>
      <c r="H190" s="197">
        <f t="shared" si="269"/>
        <v>0</v>
      </c>
      <c r="I190" s="197">
        <f t="shared" si="269"/>
        <v>0</v>
      </c>
      <c r="J190" s="197">
        <f t="shared" si="269"/>
        <v>0</v>
      </c>
      <c r="K190" s="197">
        <f t="shared" si="269"/>
        <v>0</v>
      </c>
      <c r="L190" s="197">
        <f t="shared" si="269"/>
        <v>0</v>
      </c>
      <c r="M190" s="197">
        <f t="shared" si="269"/>
        <v>0</v>
      </c>
      <c r="N190" s="197">
        <f t="shared" si="269"/>
        <v>0</v>
      </c>
      <c r="O190" s="198"/>
      <c r="Q190" s="280"/>
      <c r="R190" s="54" t="s">
        <v>57</v>
      </c>
      <c r="S190" s="197"/>
      <c r="T190" s="197"/>
      <c r="U190" s="197"/>
      <c r="V190" s="197"/>
      <c r="W190" s="197"/>
      <c r="X190" s="197"/>
      <c r="Y190" s="197"/>
      <c r="Z190" s="197"/>
      <c r="AA190" s="197"/>
      <c r="AB190" s="197"/>
      <c r="AC190" s="197"/>
      <c r="AD190" s="197"/>
      <c r="AE190" s="198">
        <f>SUM(AE178:AE189)</f>
        <v>0</v>
      </c>
      <c r="AF190" s="200">
        <f>AE190*44/12</f>
        <v>0</v>
      </c>
    </row>
    <row r="191" spans="1:32" x14ac:dyDescent="0.2">
      <c r="S191" s="50"/>
      <c r="T191" s="50"/>
      <c r="U191" s="50"/>
      <c r="V191" s="50"/>
      <c r="W191" s="50"/>
      <c r="X191" s="50"/>
      <c r="Y191" s="50"/>
      <c r="Z191" s="50"/>
      <c r="AA191" s="50"/>
      <c r="AB191" s="50"/>
      <c r="AC191" s="50"/>
      <c r="AD191" s="50"/>
      <c r="AE191" s="50"/>
    </row>
    <row r="192" spans="1:32" ht="14.15" customHeight="1" x14ac:dyDescent="0.2">
      <c r="A192" s="281" t="str">
        <f xml:space="preserve"> "Year " &amp; TEXT($B$8+11,0)</f>
        <v>Year 2029</v>
      </c>
      <c r="B192" s="282"/>
      <c r="C192" s="261" t="str">
        <f>"Land use category in year " &amp; TEXT($B$8+11,0)</f>
        <v>Land use category in year 2029</v>
      </c>
      <c r="D192" s="261"/>
      <c r="E192" s="261"/>
      <c r="F192" s="261"/>
      <c r="G192" s="261"/>
      <c r="H192" s="261"/>
      <c r="I192" s="261"/>
      <c r="J192" s="261"/>
      <c r="K192" s="261"/>
      <c r="L192" s="261"/>
      <c r="M192" s="261"/>
      <c r="N192" s="261"/>
      <c r="O192" s="261"/>
      <c r="Q192" s="281" t="str">
        <f xml:space="preserve"> "Year " &amp; TEXT($B$8+11,0)</f>
        <v>Year 2029</v>
      </c>
      <c r="R192" s="282"/>
      <c r="S192" s="261" t="str">
        <f>"Land use category in year " &amp; TEXT($B$8+11,0)</f>
        <v>Land use category in year 2029</v>
      </c>
      <c r="T192" s="261"/>
      <c r="U192" s="261"/>
      <c r="V192" s="261"/>
      <c r="W192" s="261"/>
      <c r="X192" s="261"/>
      <c r="Y192" s="261"/>
      <c r="Z192" s="261"/>
      <c r="AA192" s="261"/>
      <c r="AB192" s="261"/>
      <c r="AC192" s="261"/>
      <c r="AD192" s="261"/>
      <c r="AE192" s="261"/>
      <c r="AF192" s="62"/>
    </row>
    <row r="193" spans="1:32" ht="42" x14ac:dyDescent="0.2">
      <c r="A193" s="283"/>
      <c r="B193" s="284"/>
      <c r="C193" s="54" t="s">
        <v>46</v>
      </c>
      <c r="D193" s="54" t="s">
        <v>47</v>
      </c>
      <c r="E193" s="55" t="s">
        <v>48</v>
      </c>
      <c r="F193" s="54" t="s">
        <v>49</v>
      </c>
      <c r="G193" s="54" t="s">
        <v>50</v>
      </c>
      <c r="H193" s="54" t="s">
        <v>51</v>
      </c>
      <c r="I193" s="54" t="s">
        <v>52</v>
      </c>
      <c r="J193" s="54" t="s">
        <v>53</v>
      </c>
      <c r="K193" s="54" t="s">
        <v>54</v>
      </c>
      <c r="L193" s="54" t="s">
        <v>55</v>
      </c>
      <c r="M193" s="54" t="s">
        <v>56</v>
      </c>
      <c r="N193" s="54" t="s">
        <v>39</v>
      </c>
      <c r="O193" s="172" t="s">
        <v>57</v>
      </c>
      <c r="Q193" s="283"/>
      <c r="R193" s="284"/>
      <c r="S193" s="54" t="s">
        <v>46</v>
      </c>
      <c r="T193" s="54" t="s">
        <v>47</v>
      </c>
      <c r="U193" s="55" t="s">
        <v>48</v>
      </c>
      <c r="V193" s="54" t="s">
        <v>49</v>
      </c>
      <c r="W193" s="54" t="s">
        <v>50</v>
      </c>
      <c r="X193" s="54" t="s">
        <v>51</v>
      </c>
      <c r="Y193" s="54" t="s">
        <v>52</v>
      </c>
      <c r="Z193" s="54" t="s">
        <v>53</v>
      </c>
      <c r="AA193" s="54" t="s">
        <v>54</v>
      </c>
      <c r="AB193" s="54" t="s">
        <v>55</v>
      </c>
      <c r="AC193" s="54" t="s">
        <v>56</v>
      </c>
      <c r="AD193" s="54" t="s">
        <v>39</v>
      </c>
      <c r="AE193" s="172" t="s">
        <v>57</v>
      </c>
      <c r="AF193" s="62"/>
    </row>
    <row r="194" spans="1:32" ht="14.15" customHeight="1" x14ac:dyDescent="0.2">
      <c r="A194" s="280" t="str">
        <f>"Land use category in year " &amp; TEXT($B$8+10,0)</f>
        <v>Land use category in year 2028</v>
      </c>
      <c r="B194" s="54" t="s">
        <v>46</v>
      </c>
      <c r="C194" s="197">
        <f>$C190*C$16</f>
        <v>0</v>
      </c>
      <c r="D194" s="197">
        <f t="shared" ref="D194:N194" si="270">$C190*D$16</f>
        <v>0</v>
      </c>
      <c r="E194" s="197">
        <f t="shared" si="270"/>
        <v>0</v>
      </c>
      <c r="F194" s="197">
        <f t="shared" si="270"/>
        <v>0</v>
      </c>
      <c r="G194" s="197">
        <f t="shared" si="270"/>
        <v>0</v>
      </c>
      <c r="H194" s="197">
        <f t="shared" si="270"/>
        <v>0</v>
      </c>
      <c r="I194" s="197">
        <f t="shared" si="270"/>
        <v>0</v>
      </c>
      <c r="J194" s="197">
        <f t="shared" si="270"/>
        <v>0</v>
      </c>
      <c r="K194" s="197">
        <f t="shared" si="270"/>
        <v>0</v>
      </c>
      <c r="L194" s="197">
        <f t="shared" si="270"/>
        <v>0</v>
      </c>
      <c r="M194" s="197">
        <f t="shared" si="270"/>
        <v>0</v>
      </c>
      <c r="N194" s="197">
        <f t="shared" si="270"/>
        <v>0</v>
      </c>
      <c r="O194" s="198">
        <f>SUM(C194:N194)</f>
        <v>0</v>
      </c>
      <c r="Q194" s="280" t="str">
        <f>"Land use category in year " &amp; TEXT($B$8+10,0)</f>
        <v>Land use category in year 2028</v>
      </c>
      <c r="R194" s="54" t="s">
        <v>46</v>
      </c>
      <c r="S194" s="199">
        <f>IF(ISNUMBER(S$16),C194*S$16,0)</f>
        <v>0</v>
      </c>
      <c r="T194" s="199">
        <f t="shared" ref="T194:AD194" si="271">IF(ISNUMBER(T$16),D194*T$16,0)</f>
        <v>0</v>
      </c>
      <c r="U194" s="199">
        <f t="shared" si="271"/>
        <v>0</v>
      </c>
      <c r="V194" s="199">
        <f t="shared" si="271"/>
        <v>0</v>
      </c>
      <c r="W194" s="199">
        <f t="shared" si="271"/>
        <v>0</v>
      </c>
      <c r="X194" s="199">
        <f t="shared" si="271"/>
        <v>0</v>
      </c>
      <c r="Y194" s="199">
        <f t="shared" si="271"/>
        <v>0</v>
      </c>
      <c r="Z194" s="199">
        <f t="shared" si="271"/>
        <v>0</v>
      </c>
      <c r="AA194" s="199">
        <f t="shared" si="271"/>
        <v>0</v>
      </c>
      <c r="AB194" s="199">
        <f t="shared" si="271"/>
        <v>0</v>
      </c>
      <c r="AC194" s="199">
        <f t="shared" si="271"/>
        <v>0</v>
      </c>
      <c r="AD194" s="199">
        <f t="shared" si="271"/>
        <v>0</v>
      </c>
      <c r="AE194" s="198">
        <f>SUMIF(S194:AD194,"&gt;0",S194:AD194)</f>
        <v>0</v>
      </c>
      <c r="AF194" s="62"/>
    </row>
    <row r="195" spans="1:32" ht="28" x14ac:dyDescent="0.2">
      <c r="A195" s="280"/>
      <c r="B195" s="54" t="s">
        <v>47</v>
      </c>
      <c r="C195" s="197">
        <f>$D190*C$17</f>
        <v>0</v>
      </c>
      <c r="D195" s="197">
        <f t="shared" ref="D195:N195" si="272">$D190*D$17</f>
        <v>0</v>
      </c>
      <c r="E195" s="197">
        <f t="shared" si="272"/>
        <v>0</v>
      </c>
      <c r="F195" s="197">
        <f t="shared" si="272"/>
        <v>0</v>
      </c>
      <c r="G195" s="197">
        <f t="shared" si="272"/>
        <v>0</v>
      </c>
      <c r="H195" s="197">
        <f t="shared" si="272"/>
        <v>0</v>
      </c>
      <c r="I195" s="197">
        <f t="shared" si="272"/>
        <v>0</v>
      </c>
      <c r="J195" s="197">
        <f t="shared" si="272"/>
        <v>0</v>
      </c>
      <c r="K195" s="197">
        <f t="shared" si="272"/>
        <v>0</v>
      </c>
      <c r="L195" s="197">
        <f t="shared" si="272"/>
        <v>0</v>
      </c>
      <c r="M195" s="197">
        <f t="shared" si="272"/>
        <v>0</v>
      </c>
      <c r="N195" s="197">
        <f t="shared" si="272"/>
        <v>0</v>
      </c>
      <c r="O195" s="198">
        <f t="shared" ref="O195:O205" si="273">SUM(C195:N195)</f>
        <v>0</v>
      </c>
      <c r="Q195" s="280"/>
      <c r="R195" s="54" t="s">
        <v>47</v>
      </c>
      <c r="S195" s="199">
        <f>IF(ISNUMBER(S$17),C195*S$17,0)</f>
        <v>0</v>
      </c>
      <c r="T195" s="199">
        <f t="shared" ref="T195:AD195" si="274">IF(ISNUMBER(T$17),D195*T$17,0)</f>
        <v>0</v>
      </c>
      <c r="U195" s="199">
        <f t="shared" si="274"/>
        <v>0</v>
      </c>
      <c r="V195" s="199">
        <f t="shared" si="274"/>
        <v>0</v>
      </c>
      <c r="W195" s="199">
        <f t="shared" si="274"/>
        <v>0</v>
      </c>
      <c r="X195" s="199">
        <f t="shared" si="274"/>
        <v>0</v>
      </c>
      <c r="Y195" s="199">
        <f t="shared" si="274"/>
        <v>0</v>
      </c>
      <c r="Z195" s="199">
        <f t="shared" si="274"/>
        <v>0</v>
      </c>
      <c r="AA195" s="199">
        <f t="shared" si="274"/>
        <v>0</v>
      </c>
      <c r="AB195" s="199">
        <f t="shared" si="274"/>
        <v>0</v>
      </c>
      <c r="AC195" s="199">
        <f t="shared" si="274"/>
        <v>0</v>
      </c>
      <c r="AD195" s="199">
        <f t="shared" si="274"/>
        <v>0</v>
      </c>
      <c r="AE195" s="198">
        <f t="shared" ref="AE195:AE205" si="275">SUMIF(S195:AD195,"&gt;0",S195:AD195)</f>
        <v>0</v>
      </c>
      <c r="AF195" s="62"/>
    </row>
    <row r="196" spans="1:32" x14ac:dyDescent="0.2">
      <c r="A196" s="280"/>
      <c r="B196" s="55" t="s">
        <v>48</v>
      </c>
      <c r="C196" s="197">
        <f>$E190*C$18</f>
        <v>0</v>
      </c>
      <c r="D196" s="197">
        <f t="shared" ref="D196:N196" si="276">$E190*D$18</f>
        <v>0</v>
      </c>
      <c r="E196" s="197">
        <f t="shared" si="276"/>
        <v>0</v>
      </c>
      <c r="F196" s="197">
        <f t="shared" si="276"/>
        <v>0</v>
      </c>
      <c r="G196" s="197">
        <f t="shared" si="276"/>
        <v>0</v>
      </c>
      <c r="H196" s="197">
        <f t="shared" si="276"/>
        <v>0</v>
      </c>
      <c r="I196" s="197">
        <f t="shared" si="276"/>
        <v>0</v>
      </c>
      <c r="J196" s="197">
        <f t="shared" si="276"/>
        <v>0</v>
      </c>
      <c r="K196" s="197">
        <f t="shared" si="276"/>
        <v>0</v>
      </c>
      <c r="L196" s="197">
        <f t="shared" si="276"/>
        <v>0</v>
      </c>
      <c r="M196" s="197">
        <f t="shared" si="276"/>
        <v>0</v>
      </c>
      <c r="N196" s="197">
        <f t="shared" si="276"/>
        <v>0</v>
      </c>
      <c r="O196" s="198">
        <f t="shared" si="273"/>
        <v>0</v>
      </c>
      <c r="Q196" s="280"/>
      <c r="R196" s="55" t="s">
        <v>48</v>
      </c>
      <c r="S196" s="199">
        <f>IF(ISNUMBER(S$18),C196*S$18,0)</f>
        <v>0</v>
      </c>
      <c r="T196" s="199">
        <f t="shared" ref="T196:AD196" si="277">IF(ISNUMBER(T$18),D196*T$18,0)</f>
        <v>0</v>
      </c>
      <c r="U196" s="199">
        <f t="shared" si="277"/>
        <v>0</v>
      </c>
      <c r="V196" s="199">
        <f t="shared" si="277"/>
        <v>0</v>
      </c>
      <c r="W196" s="199">
        <f t="shared" si="277"/>
        <v>0</v>
      </c>
      <c r="X196" s="199">
        <f t="shared" si="277"/>
        <v>0</v>
      </c>
      <c r="Y196" s="199">
        <f t="shared" si="277"/>
        <v>0</v>
      </c>
      <c r="Z196" s="199">
        <f t="shared" si="277"/>
        <v>0</v>
      </c>
      <c r="AA196" s="199">
        <f t="shared" si="277"/>
        <v>0</v>
      </c>
      <c r="AB196" s="199">
        <f t="shared" si="277"/>
        <v>0</v>
      </c>
      <c r="AC196" s="199">
        <f t="shared" si="277"/>
        <v>0</v>
      </c>
      <c r="AD196" s="199">
        <f t="shared" si="277"/>
        <v>0</v>
      </c>
      <c r="AE196" s="198">
        <f t="shared" si="275"/>
        <v>0</v>
      </c>
      <c r="AF196" s="62"/>
    </row>
    <row r="197" spans="1:32" x14ac:dyDescent="0.2">
      <c r="A197" s="280"/>
      <c r="B197" s="54" t="s">
        <v>49</v>
      </c>
      <c r="C197" s="197">
        <f>$F190*C$19</f>
        <v>0</v>
      </c>
      <c r="D197" s="197">
        <f t="shared" ref="D197:N197" si="278">$F190*D$19</f>
        <v>0</v>
      </c>
      <c r="E197" s="197">
        <f t="shared" si="278"/>
        <v>0</v>
      </c>
      <c r="F197" s="197">
        <f t="shared" si="278"/>
        <v>0</v>
      </c>
      <c r="G197" s="197">
        <f t="shared" si="278"/>
        <v>0</v>
      </c>
      <c r="H197" s="197">
        <f t="shared" si="278"/>
        <v>0</v>
      </c>
      <c r="I197" s="197">
        <f t="shared" si="278"/>
        <v>0</v>
      </c>
      <c r="J197" s="197">
        <f t="shared" si="278"/>
        <v>0</v>
      </c>
      <c r="K197" s="197">
        <f t="shared" si="278"/>
        <v>0</v>
      </c>
      <c r="L197" s="197">
        <f t="shared" si="278"/>
        <v>0</v>
      </c>
      <c r="M197" s="197">
        <f t="shared" si="278"/>
        <v>0</v>
      </c>
      <c r="N197" s="197">
        <f t="shared" si="278"/>
        <v>0</v>
      </c>
      <c r="O197" s="198">
        <f t="shared" si="273"/>
        <v>0</v>
      </c>
      <c r="Q197" s="280"/>
      <c r="R197" s="54" t="s">
        <v>49</v>
      </c>
      <c r="S197" s="199">
        <f>IF(ISNUMBER(S$19),C197*S$19,0)</f>
        <v>0</v>
      </c>
      <c r="T197" s="199">
        <f t="shared" ref="T197:AD197" si="279">IF(ISNUMBER(T$19),D197*T$19,0)</f>
        <v>0</v>
      </c>
      <c r="U197" s="199">
        <f t="shared" si="279"/>
        <v>0</v>
      </c>
      <c r="V197" s="199">
        <f t="shared" si="279"/>
        <v>0</v>
      </c>
      <c r="W197" s="199">
        <f t="shared" si="279"/>
        <v>0</v>
      </c>
      <c r="X197" s="199">
        <f t="shared" si="279"/>
        <v>0</v>
      </c>
      <c r="Y197" s="199">
        <f t="shared" si="279"/>
        <v>0</v>
      </c>
      <c r="Z197" s="199">
        <f t="shared" si="279"/>
        <v>0</v>
      </c>
      <c r="AA197" s="199">
        <f t="shared" si="279"/>
        <v>0</v>
      </c>
      <c r="AB197" s="199">
        <f t="shared" si="279"/>
        <v>0</v>
      </c>
      <c r="AC197" s="199">
        <f t="shared" si="279"/>
        <v>0</v>
      </c>
      <c r="AD197" s="199">
        <f t="shared" si="279"/>
        <v>0</v>
      </c>
      <c r="AE197" s="198">
        <f t="shared" si="275"/>
        <v>0</v>
      </c>
      <c r="AF197" s="62"/>
    </row>
    <row r="198" spans="1:32" x14ac:dyDescent="0.2">
      <c r="A198" s="280"/>
      <c r="B198" s="172" t="s">
        <v>50</v>
      </c>
      <c r="C198" s="197">
        <f>$G190*C$20</f>
        <v>0</v>
      </c>
      <c r="D198" s="197">
        <f t="shared" ref="D198:N198" si="280">$G190*D$20</f>
        <v>0</v>
      </c>
      <c r="E198" s="197">
        <f t="shared" si="280"/>
        <v>0</v>
      </c>
      <c r="F198" s="197">
        <f t="shared" si="280"/>
        <v>0</v>
      </c>
      <c r="G198" s="197">
        <f t="shared" si="280"/>
        <v>0</v>
      </c>
      <c r="H198" s="197">
        <f t="shared" si="280"/>
        <v>0</v>
      </c>
      <c r="I198" s="197">
        <f t="shared" si="280"/>
        <v>0</v>
      </c>
      <c r="J198" s="197">
        <f t="shared" si="280"/>
        <v>0</v>
      </c>
      <c r="K198" s="197">
        <f t="shared" si="280"/>
        <v>0</v>
      </c>
      <c r="L198" s="197">
        <f t="shared" si="280"/>
        <v>0</v>
      </c>
      <c r="M198" s="197">
        <f t="shared" si="280"/>
        <v>0</v>
      </c>
      <c r="N198" s="197">
        <f t="shared" si="280"/>
        <v>0</v>
      </c>
      <c r="O198" s="198">
        <f t="shared" si="273"/>
        <v>0</v>
      </c>
      <c r="Q198" s="280"/>
      <c r="R198" s="172" t="s">
        <v>50</v>
      </c>
      <c r="S198" s="199">
        <f>IF(ISNUMBER(S$20),C198*S$20,0)</f>
        <v>0</v>
      </c>
      <c r="T198" s="199">
        <f t="shared" ref="T198:AD198" si="281">IF(ISNUMBER(T$20),D198*T$20,0)</f>
        <v>0</v>
      </c>
      <c r="U198" s="199">
        <f t="shared" si="281"/>
        <v>0</v>
      </c>
      <c r="V198" s="199">
        <f t="shared" si="281"/>
        <v>0</v>
      </c>
      <c r="W198" s="199">
        <f t="shared" si="281"/>
        <v>0</v>
      </c>
      <c r="X198" s="199">
        <f t="shared" si="281"/>
        <v>0</v>
      </c>
      <c r="Y198" s="199">
        <f t="shared" si="281"/>
        <v>0</v>
      </c>
      <c r="Z198" s="199">
        <f t="shared" si="281"/>
        <v>0</v>
      </c>
      <c r="AA198" s="199">
        <f t="shared" si="281"/>
        <v>0</v>
      </c>
      <c r="AB198" s="199">
        <f t="shared" si="281"/>
        <v>0</v>
      </c>
      <c r="AC198" s="199">
        <f t="shared" si="281"/>
        <v>0</v>
      </c>
      <c r="AD198" s="199">
        <f t="shared" si="281"/>
        <v>0</v>
      </c>
      <c r="AE198" s="198">
        <f t="shared" si="275"/>
        <v>0</v>
      </c>
      <c r="AF198" s="62"/>
    </row>
    <row r="199" spans="1:32" x14ac:dyDescent="0.2">
      <c r="A199" s="280"/>
      <c r="B199" s="172" t="s">
        <v>51</v>
      </c>
      <c r="C199" s="197">
        <f>$H190*C$21</f>
        <v>0</v>
      </c>
      <c r="D199" s="197">
        <f t="shared" ref="D199:N199" si="282">$H190*D$21</f>
        <v>0</v>
      </c>
      <c r="E199" s="197">
        <f t="shared" si="282"/>
        <v>0</v>
      </c>
      <c r="F199" s="197">
        <f t="shared" si="282"/>
        <v>0</v>
      </c>
      <c r="G199" s="197">
        <f t="shared" si="282"/>
        <v>0</v>
      </c>
      <c r="H199" s="197">
        <f t="shared" si="282"/>
        <v>0</v>
      </c>
      <c r="I199" s="197">
        <f t="shared" si="282"/>
        <v>0</v>
      </c>
      <c r="J199" s="197">
        <f t="shared" si="282"/>
        <v>0</v>
      </c>
      <c r="K199" s="197">
        <f t="shared" si="282"/>
        <v>0</v>
      </c>
      <c r="L199" s="197">
        <f t="shared" si="282"/>
        <v>0</v>
      </c>
      <c r="M199" s="197">
        <f t="shared" si="282"/>
        <v>0</v>
      </c>
      <c r="N199" s="197">
        <f t="shared" si="282"/>
        <v>0</v>
      </c>
      <c r="O199" s="198">
        <f t="shared" si="273"/>
        <v>0</v>
      </c>
      <c r="Q199" s="280"/>
      <c r="R199" s="172" t="s">
        <v>51</v>
      </c>
      <c r="S199" s="199">
        <f>IF(ISNUMBER(S$21),C199*S$21,0)</f>
        <v>0</v>
      </c>
      <c r="T199" s="199">
        <f t="shared" ref="T199:AD199" si="283">IF(ISNUMBER(T$21),D199*T$21,0)</f>
        <v>0</v>
      </c>
      <c r="U199" s="199">
        <f t="shared" si="283"/>
        <v>0</v>
      </c>
      <c r="V199" s="199">
        <f t="shared" si="283"/>
        <v>0</v>
      </c>
      <c r="W199" s="199">
        <f t="shared" si="283"/>
        <v>0</v>
      </c>
      <c r="X199" s="199">
        <f t="shared" si="283"/>
        <v>0</v>
      </c>
      <c r="Y199" s="199">
        <f t="shared" si="283"/>
        <v>0</v>
      </c>
      <c r="Z199" s="199">
        <f t="shared" si="283"/>
        <v>0</v>
      </c>
      <c r="AA199" s="199">
        <f t="shared" si="283"/>
        <v>0</v>
      </c>
      <c r="AB199" s="199">
        <f t="shared" si="283"/>
        <v>0</v>
      </c>
      <c r="AC199" s="199">
        <f t="shared" si="283"/>
        <v>0</v>
      </c>
      <c r="AD199" s="199">
        <f t="shared" si="283"/>
        <v>0</v>
      </c>
      <c r="AE199" s="198">
        <f t="shared" si="275"/>
        <v>0</v>
      </c>
      <c r="AF199" s="62"/>
    </row>
    <row r="200" spans="1:32" x14ac:dyDescent="0.2">
      <c r="A200" s="280"/>
      <c r="B200" s="172" t="s">
        <v>52</v>
      </c>
      <c r="C200" s="197">
        <f>$I190*C$22</f>
        <v>0</v>
      </c>
      <c r="D200" s="197">
        <f t="shared" ref="D200:N200" si="284">$I190*D$22</f>
        <v>0</v>
      </c>
      <c r="E200" s="197">
        <f t="shared" si="284"/>
        <v>0</v>
      </c>
      <c r="F200" s="197">
        <f t="shared" si="284"/>
        <v>0</v>
      </c>
      <c r="G200" s="197">
        <f t="shared" si="284"/>
        <v>0</v>
      </c>
      <c r="H200" s="197">
        <f t="shared" si="284"/>
        <v>0</v>
      </c>
      <c r="I200" s="197">
        <f t="shared" si="284"/>
        <v>0</v>
      </c>
      <c r="J200" s="197">
        <f t="shared" si="284"/>
        <v>0</v>
      </c>
      <c r="K200" s="197">
        <f t="shared" si="284"/>
        <v>0</v>
      </c>
      <c r="L200" s="197">
        <f t="shared" si="284"/>
        <v>0</v>
      </c>
      <c r="M200" s="197">
        <f t="shared" si="284"/>
        <v>0</v>
      </c>
      <c r="N200" s="197">
        <f t="shared" si="284"/>
        <v>0</v>
      </c>
      <c r="O200" s="198">
        <f t="shared" si="273"/>
        <v>0</v>
      </c>
      <c r="Q200" s="280"/>
      <c r="R200" s="172" t="s">
        <v>52</v>
      </c>
      <c r="S200" s="199">
        <f>IF(ISNUMBER(S$22),C200*S$22,0)</f>
        <v>0</v>
      </c>
      <c r="T200" s="199">
        <f t="shared" ref="T200:AD200" si="285">IF(ISNUMBER(T$22),D200*T$22,0)</f>
        <v>0</v>
      </c>
      <c r="U200" s="199">
        <f t="shared" si="285"/>
        <v>0</v>
      </c>
      <c r="V200" s="199">
        <f t="shared" si="285"/>
        <v>0</v>
      </c>
      <c r="W200" s="199">
        <f t="shared" si="285"/>
        <v>0</v>
      </c>
      <c r="X200" s="199">
        <f t="shared" si="285"/>
        <v>0</v>
      </c>
      <c r="Y200" s="199">
        <f t="shared" si="285"/>
        <v>0</v>
      </c>
      <c r="Z200" s="199">
        <f t="shared" si="285"/>
        <v>0</v>
      </c>
      <c r="AA200" s="199">
        <f t="shared" si="285"/>
        <v>0</v>
      </c>
      <c r="AB200" s="199">
        <f t="shared" si="285"/>
        <v>0</v>
      </c>
      <c r="AC200" s="199">
        <f t="shared" si="285"/>
        <v>0</v>
      </c>
      <c r="AD200" s="199">
        <f t="shared" si="285"/>
        <v>0</v>
      </c>
      <c r="AE200" s="198">
        <f t="shared" si="275"/>
        <v>0</v>
      </c>
      <c r="AF200" s="62"/>
    </row>
    <row r="201" spans="1:32" x14ac:dyDescent="0.2">
      <c r="A201" s="280"/>
      <c r="B201" s="172" t="s">
        <v>53</v>
      </c>
      <c r="C201" s="197">
        <f>$J190*C$23</f>
        <v>0</v>
      </c>
      <c r="D201" s="197">
        <f t="shared" ref="D201:N201" si="286">$J190*D$23</f>
        <v>0</v>
      </c>
      <c r="E201" s="197">
        <f t="shared" si="286"/>
        <v>0</v>
      </c>
      <c r="F201" s="197">
        <f t="shared" si="286"/>
        <v>0</v>
      </c>
      <c r="G201" s="197">
        <f t="shared" si="286"/>
        <v>0</v>
      </c>
      <c r="H201" s="197">
        <f t="shared" si="286"/>
        <v>0</v>
      </c>
      <c r="I201" s="197">
        <f t="shared" si="286"/>
        <v>0</v>
      </c>
      <c r="J201" s="197">
        <f t="shared" si="286"/>
        <v>0</v>
      </c>
      <c r="K201" s="197">
        <f t="shared" si="286"/>
        <v>0</v>
      </c>
      <c r="L201" s="197">
        <f t="shared" si="286"/>
        <v>0</v>
      </c>
      <c r="M201" s="197">
        <f t="shared" si="286"/>
        <v>0</v>
      </c>
      <c r="N201" s="197">
        <f t="shared" si="286"/>
        <v>0</v>
      </c>
      <c r="O201" s="198">
        <f t="shared" si="273"/>
        <v>0</v>
      </c>
      <c r="Q201" s="280"/>
      <c r="R201" s="172" t="s">
        <v>53</v>
      </c>
      <c r="S201" s="199">
        <f>IF(ISNUMBER(S$23),C201*S$23,0)</f>
        <v>0</v>
      </c>
      <c r="T201" s="199">
        <f t="shared" ref="T201:AD201" si="287">IF(ISNUMBER(T$23),D201*T$23,0)</f>
        <v>0</v>
      </c>
      <c r="U201" s="199">
        <f t="shared" si="287"/>
        <v>0</v>
      </c>
      <c r="V201" s="199">
        <f t="shared" si="287"/>
        <v>0</v>
      </c>
      <c r="W201" s="199">
        <f t="shared" si="287"/>
        <v>0</v>
      </c>
      <c r="X201" s="199">
        <f t="shared" si="287"/>
        <v>0</v>
      </c>
      <c r="Y201" s="199">
        <f t="shared" si="287"/>
        <v>0</v>
      </c>
      <c r="Z201" s="199">
        <f t="shared" si="287"/>
        <v>0</v>
      </c>
      <c r="AA201" s="199">
        <f t="shared" si="287"/>
        <v>0</v>
      </c>
      <c r="AB201" s="199">
        <f t="shared" si="287"/>
        <v>0</v>
      </c>
      <c r="AC201" s="199">
        <f t="shared" si="287"/>
        <v>0</v>
      </c>
      <c r="AD201" s="199">
        <f t="shared" si="287"/>
        <v>0</v>
      </c>
      <c r="AE201" s="198">
        <f t="shared" si="275"/>
        <v>0</v>
      </c>
      <c r="AF201" s="62"/>
    </row>
    <row r="202" spans="1:32" x14ac:dyDescent="0.2">
      <c r="A202" s="280"/>
      <c r="B202" s="172" t="s">
        <v>54</v>
      </c>
      <c r="C202" s="197">
        <f>$K190*C$24</f>
        <v>0</v>
      </c>
      <c r="D202" s="197">
        <f t="shared" ref="D202:N202" si="288">$K190*D$24</f>
        <v>0</v>
      </c>
      <c r="E202" s="197">
        <f t="shared" si="288"/>
        <v>0</v>
      </c>
      <c r="F202" s="197">
        <f t="shared" si="288"/>
        <v>0</v>
      </c>
      <c r="G202" s="197">
        <f t="shared" si="288"/>
        <v>0</v>
      </c>
      <c r="H202" s="197">
        <f t="shared" si="288"/>
        <v>0</v>
      </c>
      <c r="I202" s="197">
        <f t="shared" si="288"/>
        <v>0</v>
      </c>
      <c r="J202" s="197">
        <f t="shared" si="288"/>
        <v>0</v>
      </c>
      <c r="K202" s="197">
        <f t="shared" si="288"/>
        <v>0</v>
      </c>
      <c r="L202" s="197">
        <f t="shared" si="288"/>
        <v>0</v>
      </c>
      <c r="M202" s="197">
        <f t="shared" si="288"/>
        <v>0</v>
      </c>
      <c r="N202" s="197">
        <f t="shared" si="288"/>
        <v>0</v>
      </c>
      <c r="O202" s="198">
        <f t="shared" si="273"/>
        <v>0</v>
      </c>
      <c r="Q202" s="280"/>
      <c r="R202" s="172" t="s">
        <v>54</v>
      </c>
      <c r="S202" s="199">
        <f>IF(ISNUMBER(S$24),C202*S$24,0)</f>
        <v>0</v>
      </c>
      <c r="T202" s="199">
        <f t="shared" ref="T202:AD202" si="289">IF(ISNUMBER(T$24),D202*T$24,0)</f>
        <v>0</v>
      </c>
      <c r="U202" s="199">
        <f t="shared" si="289"/>
        <v>0</v>
      </c>
      <c r="V202" s="199">
        <f t="shared" si="289"/>
        <v>0</v>
      </c>
      <c r="W202" s="199">
        <f t="shared" si="289"/>
        <v>0</v>
      </c>
      <c r="X202" s="199">
        <f t="shared" si="289"/>
        <v>0</v>
      </c>
      <c r="Y202" s="199">
        <f t="shared" si="289"/>
        <v>0</v>
      </c>
      <c r="Z202" s="199">
        <f t="shared" si="289"/>
        <v>0</v>
      </c>
      <c r="AA202" s="199">
        <f t="shared" si="289"/>
        <v>0</v>
      </c>
      <c r="AB202" s="199">
        <f t="shared" si="289"/>
        <v>0</v>
      </c>
      <c r="AC202" s="199">
        <f t="shared" si="289"/>
        <v>0</v>
      </c>
      <c r="AD202" s="199">
        <f t="shared" si="289"/>
        <v>0</v>
      </c>
      <c r="AE202" s="198">
        <f t="shared" si="275"/>
        <v>0</v>
      </c>
      <c r="AF202" s="62"/>
    </row>
    <row r="203" spans="1:32" x14ac:dyDescent="0.2">
      <c r="A203" s="280"/>
      <c r="B203" s="172" t="s">
        <v>55</v>
      </c>
      <c r="C203" s="197">
        <f>$L190*C$25</f>
        <v>0</v>
      </c>
      <c r="D203" s="197">
        <f t="shared" ref="D203:N203" si="290">$L190*D$25</f>
        <v>0</v>
      </c>
      <c r="E203" s="197">
        <f t="shared" si="290"/>
        <v>0</v>
      </c>
      <c r="F203" s="197">
        <f t="shared" si="290"/>
        <v>0</v>
      </c>
      <c r="G203" s="197">
        <f t="shared" si="290"/>
        <v>0</v>
      </c>
      <c r="H203" s="197">
        <f t="shared" si="290"/>
        <v>0</v>
      </c>
      <c r="I203" s="197">
        <f t="shared" si="290"/>
        <v>0</v>
      </c>
      <c r="J203" s="197">
        <f t="shared" si="290"/>
        <v>0</v>
      </c>
      <c r="K203" s="197">
        <f t="shared" si="290"/>
        <v>0</v>
      </c>
      <c r="L203" s="197">
        <f t="shared" si="290"/>
        <v>0</v>
      </c>
      <c r="M203" s="197">
        <f t="shared" si="290"/>
        <v>0</v>
      </c>
      <c r="N203" s="197">
        <f t="shared" si="290"/>
        <v>0</v>
      </c>
      <c r="O203" s="198">
        <f t="shared" si="273"/>
        <v>0</v>
      </c>
      <c r="Q203" s="280"/>
      <c r="R203" s="172" t="s">
        <v>55</v>
      </c>
      <c r="S203" s="199">
        <f>IF(ISNUMBER(S$25),C203*S$25,0)</f>
        <v>0</v>
      </c>
      <c r="T203" s="199">
        <f t="shared" ref="T203:AD203" si="291">IF(ISNUMBER(T$25),D203*T$25,0)</f>
        <v>0</v>
      </c>
      <c r="U203" s="199">
        <f t="shared" si="291"/>
        <v>0</v>
      </c>
      <c r="V203" s="199">
        <f t="shared" si="291"/>
        <v>0</v>
      </c>
      <c r="W203" s="199">
        <f t="shared" si="291"/>
        <v>0</v>
      </c>
      <c r="X203" s="199">
        <f t="shared" si="291"/>
        <v>0</v>
      </c>
      <c r="Y203" s="199">
        <f t="shared" si="291"/>
        <v>0</v>
      </c>
      <c r="Z203" s="199">
        <f t="shared" si="291"/>
        <v>0</v>
      </c>
      <c r="AA203" s="199">
        <f t="shared" si="291"/>
        <v>0</v>
      </c>
      <c r="AB203" s="199">
        <f t="shared" si="291"/>
        <v>0</v>
      </c>
      <c r="AC203" s="199">
        <f t="shared" si="291"/>
        <v>0</v>
      </c>
      <c r="AD203" s="199">
        <f t="shared" si="291"/>
        <v>0</v>
      </c>
      <c r="AE203" s="198">
        <f t="shared" si="275"/>
        <v>0</v>
      </c>
      <c r="AF203" s="62"/>
    </row>
    <row r="204" spans="1:32" x14ac:dyDescent="0.2">
      <c r="A204" s="280"/>
      <c r="B204" s="172" t="s">
        <v>56</v>
      </c>
      <c r="C204" s="197">
        <f>$M190*C$26</f>
        <v>0</v>
      </c>
      <c r="D204" s="197">
        <f t="shared" ref="D204:N204" si="292">$M190*D$26</f>
        <v>0</v>
      </c>
      <c r="E204" s="197">
        <f t="shared" si="292"/>
        <v>0</v>
      </c>
      <c r="F204" s="197">
        <f t="shared" si="292"/>
        <v>0</v>
      </c>
      <c r="G204" s="197">
        <f t="shared" si="292"/>
        <v>0</v>
      </c>
      <c r="H204" s="197">
        <f t="shared" si="292"/>
        <v>0</v>
      </c>
      <c r="I204" s="197">
        <f t="shared" si="292"/>
        <v>0</v>
      </c>
      <c r="J204" s="197">
        <f t="shared" si="292"/>
        <v>0</v>
      </c>
      <c r="K204" s="197">
        <f t="shared" si="292"/>
        <v>0</v>
      </c>
      <c r="L204" s="197">
        <f t="shared" si="292"/>
        <v>0</v>
      </c>
      <c r="M204" s="197">
        <f t="shared" si="292"/>
        <v>0</v>
      </c>
      <c r="N204" s="197">
        <f t="shared" si="292"/>
        <v>0</v>
      </c>
      <c r="O204" s="198">
        <f t="shared" si="273"/>
        <v>0</v>
      </c>
      <c r="Q204" s="280"/>
      <c r="R204" s="172" t="s">
        <v>56</v>
      </c>
      <c r="S204" s="199">
        <f>IF(ISNUMBER(S$26),C204*S$26,0)</f>
        <v>0</v>
      </c>
      <c r="T204" s="199">
        <f t="shared" ref="T204:AD204" si="293">IF(ISNUMBER(T$26),D204*T$26,0)</f>
        <v>0</v>
      </c>
      <c r="U204" s="199">
        <f t="shared" si="293"/>
        <v>0</v>
      </c>
      <c r="V204" s="199">
        <f t="shared" si="293"/>
        <v>0</v>
      </c>
      <c r="W204" s="199">
        <f t="shared" si="293"/>
        <v>0</v>
      </c>
      <c r="X204" s="199">
        <f t="shared" si="293"/>
        <v>0</v>
      </c>
      <c r="Y204" s="199">
        <f t="shared" si="293"/>
        <v>0</v>
      </c>
      <c r="Z204" s="199">
        <f t="shared" si="293"/>
        <v>0</v>
      </c>
      <c r="AA204" s="199">
        <f t="shared" si="293"/>
        <v>0</v>
      </c>
      <c r="AB204" s="199">
        <f t="shared" si="293"/>
        <v>0</v>
      </c>
      <c r="AC204" s="199">
        <f t="shared" si="293"/>
        <v>0</v>
      </c>
      <c r="AD204" s="199">
        <f t="shared" si="293"/>
        <v>0</v>
      </c>
      <c r="AE204" s="198">
        <f t="shared" si="275"/>
        <v>0</v>
      </c>
      <c r="AF204" s="62"/>
    </row>
    <row r="205" spans="1:32" x14ac:dyDescent="0.2">
      <c r="A205" s="280"/>
      <c r="B205" s="172" t="s">
        <v>147</v>
      </c>
      <c r="C205" s="197">
        <f>$N190*C$27</f>
        <v>0</v>
      </c>
      <c r="D205" s="197">
        <f t="shared" ref="D205:N205" si="294">$N190*D$27</f>
        <v>0</v>
      </c>
      <c r="E205" s="197">
        <f t="shared" si="294"/>
        <v>0</v>
      </c>
      <c r="F205" s="197">
        <f t="shared" si="294"/>
        <v>0</v>
      </c>
      <c r="G205" s="197">
        <f t="shared" si="294"/>
        <v>0</v>
      </c>
      <c r="H205" s="197">
        <f t="shared" si="294"/>
        <v>0</v>
      </c>
      <c r="I205" s="197">
        <f t="shared" si="294"/>
        <v>0</v>
      </c>
      <c r="J205" s="197">
        <f t="shared" si="294"/>
        <v>0</v>
      </c>
      <c r="K205" s="197">
        <f t="shared" si="294"/>
        <v>0</v>
      </c>
      <c r="L205" s="197">
        <f t="shared" si="294"/>
        <v>0</v>
      </c>
      <c r="M205" s="197">
        <f t="shared" si="294"/>
        <v>0</v>
      </c>
      <c r="N205" s="197">
        <f t="shared" si="294"/>
        <v>0</v>
      </c>
      <c r="O205" s="198">
        <f t="shared" si="273"/>
        <v>0</v>
      </c>
      <c r="Q205" s="280"/>
      <c r="R205" s="172" t="s">
        <v>147</v>
      </c>
      <c r="S205" s="199">
        <f>IF(ISNUMBER(S$27),C205*S$27,0)</f>
        <v>0</v>
      </c>
      <c r="T205" s="199">
        <f t="shared" ref="T205:AD205" si="295">IF(ISNUMBER(T$27),D205*T$27,0)</f>
        <v>0</v>
      </c>
      <c r="U205" s="199">
        <f t="shared" si="295"/>
        <v>0</v>
      </c>
      <c r="V205" s="199">
        <f t="shared" si="295"/>
        <v>0</v>
      </c>
      <c r="W205" s="199">
        <f t="shared" si="295"/>
        <v>0</v>
      </c>
      <c r="X205" s="199">
        <f t="shared" si="295"/>
        <v>0</v>
      </c>
      <c r="Y205" s="199">
        <f t="shared" si="295"/>
        <v>0</v>
      </c>
      <c r="Z205" s="199">
        <f t="shared" si="295"/>
        <v>0</v>
      </c>
      <c r="AA205" s="199">
        <f t="shared" si="295"/>
        <v>0</v>
      </c>
      <c r="AB205" s="199">
        <f t="shared" si="295"/>
        <v>0</v>
      </c>
      <c r="AC205" s="199">
        <f t="shared" si="295"/>
        <v>0</v>
      </c>
      <c r="AD205" s="199">
        <f t="shared" si="295"/>
        <v>0</v>
      </c>
      <c r="AE205" s="198">
        <f t="shared" si="275"/>
        <v>0</v>
      </c>
      <c r="AF205" s="62"/>
    </row>
    <row r="206" spans="1:32" x14ac:dyDescent="0.2">
      <c r="A206" s="280"/>
      <c r="B206" s="54" t="s">
        <v>57</v>
      </c>
      <c r="C206" s="197">
        <f>+SUM(C194:C205)</f>
        <v>0</v>
      </c>
      <c r="D206" s="197">
        <f t="shared" ref="D206:N206" si="296">+SUM(D194:D205)</f>
        <v>0</v>
      </c>
      <c r="E206" s="197">
        <f t="shared" si="296"/>
        <v>0</v>
      </c>
      <c r="F206" s="197">
        <f t="shared" si="296"/>
        <v>0</v>
      </c>
      <c r="G206" s="197">
        <f t="shared" si="296"/>
        <v>0</v>
      </c>
      <c r="H206" s="197">
        <f t="shared" si="296"/>
        <v>0</v>
      </c>
      <c r="I206" s="197">
        <f t="shared" si="296"/>
        <v>0</v>
      </c>
      <c r="J206" s="197">
        <f t="shared" si="296"/>
        <v>0</v>
      </c>
      <c r="K206" s="197">
        <f t="shared" si="296"/>
        <v>0</v>
      </c>
      <c r="L206" s="197">
        <f t="shared" si="296"/>
        <v>0</v>
      </c>
      <c r="M206" s="197">
        <f t="shared" si="296"/>
        <v>0</v>
      </c>
      <c r="N206" s="197">
        <f t="shared" si="296"/>
        <v>0</v>
      </c>
      <c r="O206" s="198"/>
      <c r="Q206" s="280"/>
      <c r="R206" s="54" t="s">
        <v>57</v>
      </c>
      <c r="S206" s="197"/>
      <c r="T206" s="197"/>
      <c r="U206" s="197"/>
      <c r="V206" s="197"/>
      <c r="W206" s="197"/>
      <c r="X206" s="197"/>
      <c r="Y206" s="197"/>
      <c r="Z206" s="197"/>
      <c r="AA206" s="197"/>
      <c r="AB206" s="197"/>
      <c r="AC206" s="197"/>
      <c r="AD206" s="197"/>
      <c r="AE206" s="198">
        <f>SUM(AE194:AE205)</f>
        <v>0</v>
      </c>
      <c r="AF206" s="200">
        <f>AE206*44/12</f>
        <v>0</v>
      </c>
    </row>
    <row r="207" spans="1:32" x14ac:dyDescent="0.2">
      <c r="S207" s="50"/>
      <c r="T207" s="50"/>
      <c r="U207" s="50"/>
      <c r="V207" s="50"/>
      <c r="W207" s="50"/>
      <c r="X207" s="50"/>
      <c r="Y207" s="50"/>
      <c r="Z207" s="50"/>
      <c r="AA207" s="50"/>
      <c r="AB207" s="50"/>
      <c r="AC207" s="50"/>
      <c r="AD207" s="50"/>
      <c r="AE207" s="50"/>
    </row>
    <row r="208" spans="1:32" ht="14.15" customHeight="1" x14ac:dyDescent="0.2">
      <c r="A208" s="281" t="str">
        <f xml:space="preserve"> "Year " &amp; TEXT($B$8+12,0)</f>
        <v>Year 2030</v>
      </c>
      <c r="B208" s="282"/>
      <c r="C208" s="261" t="str">
        <f>"Land use category in year " &amp; TEXT($B$8+12,0)</f>
        <v>Land use category in year 2030</v>
      </c>
      <c r="D208" s="261"/>
      <c r="E208" s="261"/>
      <c r="F208" s="261"/>
      <c r="G208" s="261"/>
      <c r="H208" s="261"/>
      <c r="I208" s="261"/>
      <c r="J208" s="261"/>
      <c r="K208" s="261"/>
      <c r="L208" s="261"/>
      <c r="M208" s="261"/>
      <c r="N208" s="261"/>
      <c r="O208" s="261"/>
      <c r="Q208" s="281" t="str">
        <f xml:space="preserve"> "Year " &amp; TEXT($B$8+12,0)</f>
        <v>Year 2030</v>
      </c>
      <c r="R208" s="282"/>
      <c r="S208" s="261" t="str">
        <f>"Land use category in year " &amp; TEXT($B$8+12,0)</f>
        <v>Land use category in year 2030</v>
      </c>
      <c r="T208" s="261"/>
      <c r="U208" s="261"/>
      <c r="V208" s="261"/>
      <c r="W208" s="261"/>
      <c r="X208" s="261"/>
      <c r="Y208" s="261"/>
      <c r="Z208" s="261"/>
      <c r="AA208" s="261"/>
      <c r="AB208" s="261"/>
      <c r="AC208" s="261"/>
      <c r="AD208" s="261"/>
      <c r="AE208" s="261"/>
      <c r="AF208" s="62"/>
    </row>
    <row r="209" spans="1:32" ht="42" x14ac:dyDescent="0.2">
      <c r="A209" s="283"/>
      <c r="B209" s="284"/>
      <c r="C209" s="54" t="s">
        <v>46</v>
      </c>
      <c r="D209" s="54" t="s">
        <v>47</v>
      </c>
      <c r="E209" s="55" t="s">
        <v>48</v>
      </c>
      <c r="F209" s="54" t="s">
        <v>49</v>
      </c>
      <c r="G209" s="54" t="s">
        <v>50</v>
      </c>
      <c r="H209" s="54" t="s">
        <v>51</v>
      </c>
      <c r="I209" s="54" t="s">
        <v>52</v>
      </c>
      <c r="J209" s="54" t="s">
        <v>53</v>
      </c>
      <c r="K209" s="54" t="s">
        <v>54</v>
      </c>
      <c r="L209" s="54" t="s">
        <v>55</v>
      </c>
      <c r="M209" s="54" t="s">
        <v>56</v>
      </c>
      <c r="N209" s="54" t="s">
        <v>39</v>
      </c>
      <c r="O209" s="172" t="s">
        <v>57</v>
      </c>
      <c r="Q209" s="283"/>
      <c r="R209" s="284"/>
      <c r="S209" s="54" t="s">
        <v>46</v>
      </c>
      <c r="T209" s="54" t="s">
        <v>47</v>
      </c>
      <c r="U209" s="55" t="s">
        <v>48</v>
      </c>
      <c r="V209" s="54" t="s">
        <v>49</v>
      </c>
      <c r="W209" s="54" t="s">
        <v>50</v>
      </c>
      <c r="X209" s="54" t="s">
        <v>51</v>
      </c>
      <c r="Y209" s="54" t="s">
        <v>52</v>
      </c>
      <c r="Z209" s="54" t="s">
        <v>53</v>
      </c>
      <c r="AA209" s="54" t="s">
        <v>54</v>
      </c>
      <c r="AB209" s="54" t="s">
        <v>55</v>
      </c>
      <c r="AC209" s="54" t="s">
        <v>56</v>
      </c>
      <c r="AD209" s="54" t="s">
        <v>39</v>
      </c>
      <c r="AE209" s="172" t="s">
        <v>57</v>
      </c>
      <c r="AF209" s="62"/>
    </row>
    <row r="210" spans="1:32" ht="14.15" customHeight="1" x14ac:dyDescent="0.2">
      <c r="A210" s="280" t="str">
        <f>"Land use category in year " &amp; TEXT($B$8+11,0)</f>
        <v>Land use category in year 2029</v>
      </c>
      <c r="B210" s="54" t="s">
        <v>46</v>
      </c>
      <c r="C210" s="197">
        <f>$C206*C$16</f>
        <v>0</v>
      </c>
      <c r="D210" s="197">
        <f t="shared" ref="D210:N210" si="297">$C206*D$16</f>
        <v>0</v>
      </c>
      <c r="E210" s="197">
        <f t="shared" si="297"/>
        <v>0</v>
      </c>
      <c r="F210" s="197">
        <f t="shared" si="297"/>
        <v>0</v>
      </c>
      <c r="G210" s="197">
        <f t="shared" si="297"/>
        <v>0</v>
      </c>
      <c r="H210" s="197">
        <f t="shared" si="297"/>
        <v>0</v>
      </c>
      <c r="I210" s="197">
        <f t="shared" si="297"/>
        <v>0</v>
      </c>
      <c r="J210" s="197">
        <f t="shared" si="297"/>
        <v>0</v>
      </c>
      <c r="K210" s="197">
        <f t="shared" si="297"/>
        <v>0</v>
      </c>
      <c r="L210" s="197">
        <f t="shared" si="297"/>
        <v>0</v>
      </c>
      <c r="M210" s="197">
        <f t="shared" si="297"/>
        <v>0</v>
      </c>
      <c r="N210" s="197">
        <f t="shared" si="297"/>
        <v>0</v>
      </c>
      <c r="O210" s="198">
        <f>SUM(C210:N210)</f>
        <v>0</v>
      </c>
      <c r="Q210" s="280" t="str">
        <f>"Land use category in year " &amp; TEXT($B$8+11,0)</f>
        <v>Land use category in year 2029</v>
      </c>
      <c r="R210" s="54" t="s">
        <v>46</v>
      </c>
      <c r="S210" s="199">
        <f>IF(ISNUMBER(S$16),C210*S$16,0)</f>
        <v>0</v>
      </c>
      <c r="T210" s="199">
        <f t="shared" ref="T210:AD210" si="298">IF(ISNUMBER(T$16),D210*T$16,0)</f>
        <v>0</v>
      </c>
      <c r="U210" s="199">
        <f t="shared" si="298"/>
        <v>0</v>
      </c>
      <c r="V210" s="199">
        <f t="shared" si="298"/>
        <v>0</v>
      </c>
      <c r="W210" s="199">
        <f t="shared" si="298"/>
        <v>0</v>
      </c>
      <c r="X210" s="199">
        <f t="shared" si="298"/>
        <v>0</v>
      </c>
      <c r="Y210" s="199">
        <f t="shared" si="298"/>
        <v>0</v>
      </c>
      <c r="Z210" s="199">
        <f t="shared" si="298"/>
        <v>0</v>
      </c>
      <c r="AA210" s="199">
        <f t="shared" si="298"/>
        <v>0</v>
      </c>
      <c r="AB210" s="199">
        <f t="shared" si="298"/>
        <v>0</v>
      </c>
      <c r="AC210" s="199">
        <f t="shared" si="298"/>
        <v>0</v>
      </c>
      <c r="AD210" s="199">
        <f t="shared" si="298"/>
        <v>0</v>
      </c>
      <c r="AE210" s="198">
        <f>SUMIF(S210:AD210,"&gt;0",S210:AD210)</f>
        <v>0</v>
      </c>
      <c r="AF210" s="62"/>
    </row>
    <row r="211" spans="1:32" ht="28" x14ac:dyDescent="0.2">
      <c r="A211" s="280"/>
      <c r="B211" s="54" t="s">
        <v>47</v>
      </c>
      <c r="C211" s="197">
        <f>$D206*C$17</f>
        <v>0</v>
      </c>
      <c r="D211" s="197">
        <f t="shared" ref="D211:N211" si="299">$D206*D$17</f>
        <v>0</v>
      </c>
      <c r="E211" s="197">
        <f t="shared" si="299"/>
        <v>0</v>
      </c>
      <c r="F211" s="197">
        <f t="shared" si="299"/>
        <v>0</v>
      </c>
      <c r="G211" s="197">
        <f t="shared" si="299"/>
        <v>0</v>
      </c>
      <c r="H211" s="197">
        <f t="shared" si="299"/>
        <v>0</v>
      </c>
      <c r="I211" s="197">
        <f t="shared" si="299"/>
        <v>0</v>
      </c>
      <c r="J211" s="197">
        <f t="shared" si="299"/>
        <v>0</v>
      </c>
      <c r="K211" s="197">
        <f t="shared" si="299"/>
        <v>0</v>
      </c>
      <c r="L211" s="197">
        <f t="shared" si="299"/>
        <v>0</v>
      </c>
      <c r="M211" s="197">
        <f t="shared" si="299"/>
        <v>0</v>
      </c>
      <c r="N211" s="197">
        <f t="shared" si="299"/>
        <v>0</v>
      </c>
      <c r="O211" s="198">
        <f t="shared" ref="O211:O221" si="300">SUM(C211:N211)</f>
        <v>0</v>
      </c>
      <c r="Q211" s="280"/>
      <c r="R211" s="54" t="s">
        <v>47</v>
      </c>
      <c r="S211" s="199">
        <f>IF(ISNUMBER(S$17),C211*S$17,0)</f>
        <v>0</v>
      </c>
      <c r="T211" s="199">
        <f t="shared" ref="T211:AD211" si="301">IF(ISNUMBER(T$17),D211*T$17,0)</f>
        <v>0</v>
      </c>
      <c r="U211" s="199">
        <f t="shared" si="301"/>
        <v>0</v>
      </c>
      <c r="V211" s="199">
        <f t="shared" si="301"/>
        <v>0</v>
      </c>
      <c r="W211" s="199">
        <f t="shared" si="301"/>
        <v>0</v>
      </c>
      <c r="X211" s="199">
        <f t="shared" si="301"/>
        <v>0</v>
      </c>
      <c r="Y211" s="199">
        <f t="shared" si="301"/>
        <v>0</v>
      </c>
      <c r="Z211" s="199">
        <f t="shared" si="301"/>
        <v>0</v>
      </c>
      <c r="AA211" s="199">
        <f t="shared" si="301"/>
        <v>0</v>
      </c>
      <c r="AB211" s="199">
        <f t="shared" si="301"/>
        <v>0</v>
      </c>
      <c r="AC211" s="199">
        <f t="shared" si="301"/>
        <v>0</v>
      </c>
      <c r="AD211" s="199">
        <f t="shared" si="301"/>
        <v>0</v>
      </c>
      <c r="AE211" s="198">
        <f t="shared" ref="AE211:AE221" si="302">SUMIF(S211:AD211,"&gt;0",S211:AD211)</f>
        <v>0</v>
      </c>
      <c r="AF211" s="62"/>
    </row>
    <row r="212" spans="1:32" x14ac:dyDescent="0.2">
      <c r="A212" s="280"/>
      <c r="B212" s="55" t="s">
        <v>48</v>
      </c>
      <c r="C212" s="197">
        <f>$E206*C$18</f>
        <v>0</v>
      </c>
      <c r="D212" s="197">
        <f t="shared" ref="D212:N212" si="303">$E206*D$18</f>
        <v>0</v>
      </c>
      <c r="E212" s="197">
        <f t="shared" si="303"/>
        <v>0</v>
      </c>
      <c r="F212" s="197">
        <f t="shared" si="303"/>
        <v>0</v>
      </c>
      <c r="G212" s="197">
        <f t="shared" si="303"/>
        <v>0</v>
      </c>
      <c r="H212" s="197">
        <f t="shared" si="303"/>
        <v>0</v>
      </c>
      <c r="I212" s="197">
        <f t="shared" si="303"/>
        <v>0</v>
      </c>
      <c r="J212" s="197">
        <f t="shared" si="303"/>
        <v>0</v>
      </c>
      <c r="K212" s="197">
        <f t="shared" si="303"/>
        <v>0</v>
      </c>
      <c r="L212" s="197">
        <f t="shared" si="303"/>
        <v>0</v>
      </c>
      <c r="M212" s="197">
        <f t="shared" si="303"/>
        <v>0</v>
      </c>
      <c r="N212" s="197">
        <f t="shared" si="303"/>
        <v>0</v>
      </c>
      <c r="O212" s="198">
        <f t="shared" si="300"/>
        <v>0</v>
      </c>
      <c r="Q212" s="280"/>
      <c r="R212" s="55" t="s">
        <v>48</v>
      </c>
      <c r="S212" s="199">
        <f>IF(ISNUMBER(S$18),C212*S$18,0)</f>
        <v>0</v>
      </c>
      <c r="T212" s="199">
        <f t="shared" ref="T212:AD212" si="304">IF(ISNUMBER(T$18),D212*T$18,0)</f>
        <v>0</v>
      </c>
      <c r="U212" s="199">
        <f t="shared" si="304"/>
        <v>0</v>
      </c>
      <c r="V212" s="199">
        <f t="shared" si="304"/>
        <v>0</v>
      </c>
      <c r="W212" s="199">
        <f t="shared" si="304"/>
        <v>0</v>
      </c>
      <c r="X212" s="199">
        <f t="shared" si="304"/>
        <v>0</v>
      </c>
      <c r="Y212" s="199">
        <f t="shared" si="304"/>
        <v>0</v>
      </c>
      <c r="Z212" s="199">
        <f t="shared" si="304"/>
        <v>0</v>
      </c>
      <c r="AA212" s="199">
        <f t="shared" si="304"/>
        <v>0</v>
      </c>
      <c r="AB212" s="199">
        <f t="shared" si="304"/>
        <v>0</v>
      </c>
      <c r="AC212" s="199">
        <f t="shared" si="304"/>
        <v>0</v>
      </c>
      <c r="AD212" s="199">
        <f t="shared" si="304"/>
        <v>0</v>
      </c>
      <c r="AE212" s="198">
        <f t="shared" si="302"/>
        <v>0</v>
      </c>
      <c r="AF212" s="62"/>
    </row>
    <row r="213" spans="1:32" x14ac:dyDescent="0.2">
      <c r="A213" s="280"/>
      <c r="B213" s="54" t="s">
        <v>49</v>
      </c>
      <c r="C213" s="197">
        <f>$F206*C$19</f>
        <v>0</v>
      </c>
      <c r="D213" s="197">
        <f t="shared" ref="D213:N213" si="305">$F206*D$19</f>
        <v>0</v>
      </c>
      <c r="E213" s="197">
        <f t="shared" si="305"/>
        <v>0</v>
      </c>
      <c r="F213" s="197">
        <f t="shared" si="305"/>
        <v>0</v>
      </c>
      <c r="G213" s="197">
        <f t="shared" si="305"/>
        <v>0</v>
      </c>
      <c r="H213" s="197">
        <f t="shared" si="305"/>
        <v>0</v>
      </c>
      <c r="I213" s="197">
        <f t="shared" si="305"/>
        <v>0</v>
      </c>
      <c r="J213" s="197">
        <f t="shared" si="305"/>
        <v>0</v>
      </c>
      <c r="K213" s="197">
        <f t="shared" si="305"/>
        <v>0</v>
      </c>
      <c r="L213" s="197">
        <f t="shared" si="305"/>
        <v>0</v>
      </c>
      <c r="M213" s="197">
        <f t="shared" si="305"/>
        <v>0</v>
      </c>
      <c r="N213" s="197">
        <f t="shared" si="305"/>
        <v>0</v>
      </c>
      <c r="O213" s="198">
        <f t="shared" si="300"/>
        <v>0</v>
      </c>
      <c r="Q213" s="280"/>
      <c r="R213" s="54" t="s">
        <v>49</v>
      </c>
      <c r="S213" s="199">
        <f>IF(ISNUMBER(S$19),C213*S$19,0)</f>
        <v>0</v>
      </c>
      <c r="T213" s="199">
        <f t="shared" ref="T213:AD213" si="306">IF(ISNUMBER(T$19),D213*T$19,0)</f>
        <v>0</v>
      </c>
      <c r="U213" s="199">
        <f t="shared" si="306"/>
        <v>0</v>
      </c>
      <c r="V213" s="199">
        <f t="shared" si="306"/>
        <v>0</v>
      </c>
      <c r="W213" s="199">
        <f t="shared" si="306"/>
        <v>0</v>
      </c>
      <c r="X213" s="199">
        <f t="shared" si="306"/>
        <v>0</v>
      </c>
      <c r="Y213" s="199">
        <f t="shared" si="306"/>
        <v>0</v>
      </c>
      <c r="Z213" s="199">
        <f t="shared" si="306"/>
        <v>0</v>
      </c>
      <c r="AA213" s="199">
        <f t="shared" si="306"/>
        <v>0</v>
      </c>
      <c r="AB213" s="199">
        <f t="shared" si="306"/>
        <v>0</v>
      </c>
      <c r="AC213" s="199">
        <f t="shared" si="306"/>
        <v>0</v>
      </c>
      <c r="AD213" s="199">
        <f t="shared" si="306"/>
        <v>0</v>
      </c>
      <c r="AE213" s="198">
        <f t="shared" si="302"/>
        <v>0</v>
      </c>
      <c r="AF213" s="62"/>
    </row>
    <row r="214" spans="1:32" x14ac:dyDescent="0.2">
      <c r="A214" s="280"/>
      <c r="B214" s="172" t="s">
        <v>50</v>
      </c>
      <c r="C214" s="197">
        <f>$G206*C$20</f>
        <v>0</v>
      </c>
      <c r="D214" s="197">
        <f t="shared" ref="D214:N214" si="307">$G206*D$20</f>
        <v>0</v>
      </c>
      <c r="E214" s="197">
        <f t="shared" si="307"/>
        <v>0</v>
      </c>
      <c r="F214" s="197">
        <f t="shared" si="307"/>
        <v>0</v>
      </c>
      <c r="G214" s="197">
        <f t="shared" si="307"/>
        <v>0</v>
      </c>
      <c r="H214" s="197">
        <f t="shared" si="307"/>
        <v>0</v>
      </c>
      <c r="I214" s="197">
        <f t="shared" si="307"/>
        <v>0</v>
      </c>
      <c r="J214" s="197">
        <f t="shared" si="307"/>
        <v>0</v>
      </c>
      <c r="K214" s="197">
        <f t="shared" si="307"/>
        <v>0</v>
      </c>
      <c r="L214" s="197">
        <f t="shared" si="307"/>
        <v>0</v>
      </c>
      <c r="M214" s="197">
        <f t="shared" si="307"/>
        <v>0</v>
      </c>
      <c r="N214" s="197">
        <f t="shared" si="307"/>
        <v>0</v>
      </c>
      <c r="O214" s="198">
        <f t="shared" si="300"/>
        <v>0</v>
      </c>
      <c r="Q214" s="280"/>
      <c r="R214" s="172" t="s">
        <v>50</v>
      </c>
      <c r="S214" s="199">
        <f>IF(ISNUMBER(S$20),C214*S$20,0)</f>
        <v>0</v>
      </c>
      <c r="T214" s="199">
        <f t="shared" ref="T214:AD214" si="308">IF(ISNUMBER(T$20),D214*T$20,0)</f>
        <v>0</v>
      </c>
      <c r="U214" s="199">
        <f t="shared" si="308"/>
        <v>0</v>
      </c>
      <c r="V214" s="199">
        <f t="shared" si="308"/>
        <v>0</v>
      </c>
      <c r="W214" s="199">
        <f t="shared" si="308"/>
        <v>0</v>
      </c>
      <c r="X214" s="199">
        <f t="shared" si="308"/>
        <v>0</v>
      </c>
      <c r="Y214" s="199">
        <f t="shared" si="308"/>
        <v>0</v>
      </c>
      <c r="Z214" s="199">
        <f t="shared" si="308"/>
        <v>0</v>
      </c>
      <c r="AA214" s="199">
        <f t="shared" si="308"/>
        <v>0</v>
      </c>
      <c r="AB214" s="199">
        <f t="shared" si="308"/>
        <v>0</v>
      </c>
      <c r="AC214" s="199">
        <f t="shared" si="308"/>
        <v>0</v>
      </c>
      <c r="AD214" s="199">
        <f t="shared" si="308"/>
        <v>0</v>
      </c>
      <c r="AE214" s="198">
        <f t="shared" si="302"/>
        <v>0</v>
      </c>
      <c r="AF214" s="62"/>
    </row>
    <row r="215" spans="1:32" x14ac:dyDescent="0.2">
      <c r="A215" s="280"/>
      <c r="B215" s="172" t="s">
        <v>51</v>
      </c>
      <c r="C215" s="197">
        <f>$H206*C$21</f>
        <v>0</v>
      </c>
      <c r="D215" s="197">
        <f t="shared" ref="D215:N215" si="309">$H206*D$21</f>
        <v>0</v>
      </c>
      <c r="E215" s="197">
        <f t="shared" si="309"/>
        <v>0</v>
      </c>
      <c r="F215" s="197">
        <f t="shared" si="309"/>
        <v>0</v>
      </c>
      <c r="G215" s="197">
        <f t="shared" si="309"/>
        <v>0</v>
      </c>
      <c r="H215" s="197">
        <f t="shared" si="309"/>
        <v>0</v>
      </c>
      <c r="I215" s="197">
        <f t="shared" si="309"/>
        <v>0</v>
      </c>
      <c r="J215" s="197">
        <f t="shared" si="309"/>
        <v>0</v>
      </c>
      <c r="K215" s="197">
        <f t="shared" si="309"/>
        <v>0</v>
      </c>
      <c r="L215" s="197">
        <f t="shared" si="309"/>
        <v>0</v>
      </c>
      <c r="M215" s="197">
        <f t="shared" si="309"/>
        <v>0</v>
      </c>
      <c r="N215" s="197">
        <f t="shared" si="309"/>
        <v>0</v>
      </c>
      <c r="O215" s="198">
        <f t="shared" si="300"/>
        <v>0</v>
      </c>
      <c r="Q215" s="280"/>
      <c r="R215" s="172" t="s">
        <v>51</v>
      </c>
      <c r="S215" s="199">
        <f>IF(ISNUMBER(S$21),C215*S$21,0)</f>
        <v>0</v>
      </c>
      <c r="T215" s="199">
        <f t="shared" ref="T215:AD215" si="310">IF(ISNUMBER(T$21),D215*T$21,0)</f>
        <v>0</v>
      </c>
      <c r="U215" s="199">
        <f t="shared" si="310"/>
        <v>0</v>
      </c>
      <c r="V215" s="199">
        <f t="shared" si="310"/>
        <v>0</v>
      </c>
      <c r="W215" s="199">
        <f t="shared" si="310"/>
        <v>0</v>
      </c>
      <c r="X215" s="199">
        <f t="shared" si="310"/>
        <v>0</v>
      </c>
      <c r="Y215" s="199">
        <f t="shared" si="310"/>
        <v>0</v>
      </c>
      <c r="Z215" s="199">
        <f t="shared" si="310"/>
        <v>0</v>
      </c>
      <c r="AA215" s="199">
        <f t="shared" si="310"/>
        <v>0</v>
      </c>
      <c r="AB215" s="199">
        <f t="shared" si="310"/>
        <v>0</v>
      </c>
      <c r="AC215" s="199">
        <f t="shared" si="310"/>
        <v>0</v>
      </c>
      <c r="AD215" s="199">
        <f t="shared" si="310"/>
        <v>0</v>
      </c>
      <c r="AE215" s="198">
        <f t="shared" si="302"/>
        <v>0</v>
      </c>
      <c r="AF215" s="62"/>
    </row>
    <row r="216" spans="1:32" x14ac:dyDescent="0.2">
      <c r="A216" s="280"/>
      <c r="B216" s="172" t="s">
        <v>52</v>
      </c>
      <c r="C216" s="197">
        <f>$I206*C$22</f>
        <v>0</v>
      </c>
      <c r="D216" s="197">
        <f t="shared" ref="D216:N216" si="311">$I206*D$22</f>
        <v>0</v>
      </c>
      <c r="E216" s="197">
        <f t="shared" si="311"/>
        <v>0</v>
      </c>
      <c r="F216" s="197">
        <f t="shared" si="311"/>
        <v>0</v>
      </c>
      <c r="G216" s="197">
        <f t="shared" si="311"/>
        <v>0</v>
      </c>
      <c r="H216" s="197">
        <f t="shared" si="311"/>
        <v>0</v>
      </c>
      <c r="I216" s="197">
        <f t="shared" si="311"/>
        <v>0</v>
      </c>
      <c r="J216" s="197">
        <f t="shared" si="311"/>
        <v>0</v>
      </c>
      <c r="K216" s="197">
        <f t="shared" si="311"/>
        <v>0</v>
      </c>
      <c r="L216" s="197">
        <f t="shared" si="311"/>
        <v>0</v>
      </c>
      <c r="M216" s="197">
        <f t="shared" si="311"/>
        <v>0</v>
      </c>
      <c r="N216" s="197">
        <f t="shared" si="311"/>
        <v>0</v>
      </c>
      <c r="O216" s="198">
        <f t="shared" si="300"/>
        <v>0</v>
      </c>
      <c r="Q216" s="280"/>
      <c r="R216" s="172" t="s">
        <v>52</v>
      </c>
      <c r="S216" s="199">
        <f>IF(ISNUMBER(S$22),C216*S$22,0)</f>
        <v>0</v>
      </c>
      <c r="T216" s="199">
        <f t="shared" ref="T216:AD216" si="312">IF(ISNUMBER(T$22),D216*T$22,0)</f>
        <v>0</v>
      </c>
      <c r="U216" s="199">
        <f t="shared" si="312"/>
        <v>0</v>
      </c>
      <c r="V216" s="199">
        <f t="shared" si="312"/>
        <v>0</v>
      </c>
      <c r="W216" s="199">
        <f t="shared" si="312"/>
        <v>0</v>
      </c>
      <c r="X216" s="199">
        <f t="shared" si="312"/>
        <v>0</v>
      </c>
      <c r="Y216" s="199">
        <f t="shared" si="312"/>
        <v>0</v>
      </c>
      <c r="Z216" s="199">
        <f t="shared" si="312"/>
        <v>0</v>
      </c>
      <c r="AA216" s="199">
        <f t="shared" si="312"/>
        <v>0</v>
      </c>
      <c r="AB216" s="199">
        <f t="shared" si="312"/>
        <v>0</v>
      </c>
      <c r="AC216" s="199">
        <f t="shared" si="312"/>
        <v>0</v>
      </c>
      <c r="AD216" s="199">
        <f t="shared" si="312"/>
        <v>0</v>
      </c>
      <c r="AE216" s="198">
        <f t="shared" si="302"/>
        <v>0</v>
      </c>
      <c r="AF216" s="62"/>
    </row>
    <row r="217" spans="1:32" x14ac:dyDescent="0.2">
      <c r="A217" s="280"/>
      <c r="B217" s="172" t="s">
        <v>53</v>
      </c>
      <c r="C217" s="197">
        <f>$J206*C$23</f>
        <v>0</v>
      </c>
      <c r="D217" s="197">
        <f t="shared" ref="D217:N217" si="313">$J206*D$23</f>
        <v>0</v>
      </c>
      <c r="E217" s="197">
        <f t="shared" si="313"/>
        <v>0</v>
      </c>
      <c r="F217" s="197">
        <f t="shared" si="313"/>
        <v>0</v>
      </c>
      <c r="G217" s="197">
        <f t="shared" si="313"/>
        <v>0</v>
      </c>
      <c r="H217" s="197">
        <f t="shared" si="313"/>
        <v>0</v>
      </c>
      <c r="I217" s="197">
        <f t="shared" si="313"/>
        <v>0</v>
      </c>
      <c r="J217" s="197">
        <f t="shared" si="313"/>
        <v>0</v>
      </c>
      <c r="K217" s="197">
        <f t="shared" si="313"/>
        <v>0</v>
      </c>
      <c r="L217" s="197">
        <f t="shared" si="313"/>
        <v>0</v>
      </c>
      <c r="M217" s="197">
        <f t="shared" si="313"/>
        <v>0</v>
      </c>
      <c r="N217" s="197">
        <f t="shared" si="313"/>
        <v>0</v>
      </c>
      <c r="O217" s="198">
        <f t="shared" si="300"/>
        <v>0</v>
      </c>
      <c r="Q217" s="280"/>
      <c r="R217" s="172" t="s">
        <v>53</v>
      </c>
      <c r="S217" s="199">
        <f>IF(ISNUMBER(S$23),C217*S$23,0)</f>
        <v>0</v>
      </c>
      <c r="T217" s="199">
        <f t="shared" ref="T217:AD217" si="314">IF(ISNUMBER(T$23),D217*T$23,0)</f>
        <v>0</v>
      </c>
      <c r="U217" s="199">
        <f t="shared" si="314"/>
        <v>0</v>
      </c>
      <c r="V217" s="199">
        <f t="shared" si="314"/>
        <v>0</v>
      </c>
      <c r="W217" s="199">
        <f t="shared" si="314"/>
        <v>0</v>
      </c>
      <c r="X217" s="199">
        <f t="shared" si="314"/>
        <v>0</v>
      </c>
      <c r="Y217" s="199">
        <f t="shared" si="314"/>
        <v>0</v>
      </c>
      <c r="Z217" s="199">
        <f t="shared" si="314"/>
        <v>0</v>
      </c>
      <c r="AA217" s="199">
        <f t="shared" si="314"/>
        <v>0</v>
      </c>
      <c r="AB217" s="199">
        <f t="shared" si="314"/>
        <v>0</v>
      </c>
      <c r="AC217" s="199">
        <f t="shared" si="314"/>
        <v>0</v>
      </c>
      <c r="AD217" s="199">
        <f t="shared" si="314"/>
        <v>0</v>
      </c>
      <c r="AE217" s="198">
        <f t="shared" si="302"/>
        <v>0</v>
      </c>
      <c r="AF217" s="62"/>
    </row>
    <row r="218" spans="1:32" x14ac:dyDescent="0.2">
      <c r="A218" s="280"/>
      <c r="B218" s="172" t="s">
        <v>54</v>
      </c>
      <c r="C218" s="197">
        <f>$K206*C$24</f>
        <v>0</v>
      </c>
      <c r="D218" s="197">
        <f t="shared" ref="D218:N218" si="315">$K206*D$24</f>
        <v>0</v>
      </c>
      <c r="E218" s="197">
        <f t="shared" si="315"/>
        <v>0</v>
      </c>
      <c r="F218" s="197">
        <f t="shared" si="315"/>
        <v>0</v>
      </c>
      <c r="G218" s="197">
        <f t="shared" si="315"/>
        <v>0</v>
      </c>
      <c r="H218" s="197">
        <f t="shared" si="315"/>
        <v>0</v>
      </c>
      <c r="I218" s="197">
        <f t="shared" si="315"/>
        <v>0</v>
      </c>
      <c r="J218" s="197">
        <f t="shared" si="315"/>
        <v>0</v>
      </c>
      <c r="K218" s="197">
        <f t="shared" si="315"/>
        <v>0</v>
      </c>
      <c r="L218" s="197">
        <f t="shared" si="315"/>
        <v>0</v>
      </c>
      <c r="M218" s="197">
        <f t="shared" si="315"/>
        <v>0</v>
      </c>
      <c r="N218" s="197">
        <f t="shared" si="315"/>
        <v>0</v>
      </c>
      <c r="O218" s="198">
        <f t="shared" si="300"/>
        <v>0</v>
      </c>
      <c r="Q218" s="280"/>
      <c r="R218" s="172" t="s">
        <v>54</v>
      </c>
      <c r="S218" s="199">
        <f>IF(ISNUMBER(S$24),C218*S$24,0)</f>
        <v>0</v>
      </c>
      <c r="T218" s="199">
        <f t="shared" ref="T218:AD218" si="316">IF(ISNUMBER(T$24),D218*T$24,0)</f>
        <v>0</v>
      </c>
      <c r="U218" s="199">
        <f t="shared" si="316"/>
        <v>0</v>
      </c>
      <c r="V218" s="199">
        <f t="shared" si="316"/>
        <v>0</v>
      </c>
      <c r="W218" s="199">
        <f t="shared" si="316"/>
        <v>0</v>
      </c>
      <c r="X218" s="199">
        <f t="shared" si="316"/>
        <v>0</v>
      </c>
      <c r="Y218" s="199">
        <f t="shared" si="316"/>
        <v>0</v>
      </c>
      <c r="Z218" s="199">
        <f t="shared" si="316"/>
        <v>0</v>
      </c>
      <c r="AA218" s="199">
        <f t="shared" si="316"/>
        <v>0</v>
      </c>
      <c r="AB218" s="199">
        <f t="shared" si="316"/>
        <v>0</v>
      </c>
      <c r="AC218" s="199">
        <f t="shared" si="316"/>
        <v>0</v>
      </c>
      <c r="AD218" s="199">
        <f t="shared" si="316"/>
        <v>0</v>
      </c>
      <c r="AE218" s="198">
        <f t="shared" si="302"/>
        <v>0</v>
      </c>
      <c r="AF218" s="62"/>
    </row>
    <row r="219" spans="1:32" x14ac:dyDescent="0.2">
      <c r="A219" s="280"/>
      <c r="B219" s="172" t="s">
        <v>55</v>
      </c>
      <c r="C219" s="197">
        <f>$L206*C$25</f>
        <v>0</v>
      </c>
      <c r="D219" s="197">
        <f t="shared" ref="D219:N219" si="317">$L206*D$25</f>
        <v>0</v>
      </c>
      <c r="E219" s="197">
        <f t="shared" si="317"/>
        <v>0</v>
      </c>
      <c r="F219" s="197">
        <f t="shared" si="317"/>
        <v>0</v>
      </c>
      <c r="G219" s="197">
        <f t="shared" si="317"/>
        <v>0</v>
      </c>
      <c r="H219" s="197">
        <f t="shared" si="317"/>
        <v>0</v>
      </c>
      <c r="I219" s="197">
        <f t="shared" si="317"/>
        <v>0</v>
      </c>
      <c r="J219" s="197">
        <f t="shared" si="317"/>
        <v>0</v>
      </c>
      <c r="K219" s="197">
        <f t="shared" si="317"/>
        <v>0</v>
      </c>
      <c r="L219" s="197">
        <f t="shared" si="317"/>
        <v>0</v>
      </c>
      <c r="M219" s="197">
        <f t="shared" si="317"/>
        <v>0</v>
      </c>
      <c r="N219" s="197">
        <f t="shared" si="317"/>
        <v>0</v>
      </c>
      <c r="O219" s="198">
        <f t="shared" si="300"/>
        <v>0</v>
      </c>
      <c r="Q219" s="280"/>
      <c r="R219" s="172" t="s">
        <v>55</v>
      </c>
      <c r="S219" s="199">
        <f>IF(ISNUMBER(S$25),C219*S$25,0)</f>
        <v>0</v>
      </c>
      <c r="T219" s="199">
        <f t="shared" ref="T219:AD219" si="318">IF(ISNUMBER(T$25),D219*T$25,0)</f>
        <v>0</v>
      </c>
      <c r="U219" s="199">
        <f t="shared" si="318"/>
        <v>0</v>
      </c>
      <c r="V219" s="199">
        <f t="shared" si="318"/>
        <v>0</v>
      </c>
      <c r="W219" s="199">
        <f t="shared" si="318"/>
        <v>0</v>
      </c>
      <c r="X219" s="199">
        <f t="shared" si="318"/>
        <v>0</v>
      </c>
      <c r="Y219" s="199">
        <f t="shared" si="318"/>
        <v>0</v>
      </c>
      <c r="Z219" s="199">
        <f t="shared" si="318"/>
        <v>0</v>
      </c>
      <c r="AA219" s="199">
        <f t="shared" si="318"/>
        <v>0</v>
      </c>
      <c r="AB219" s="199">
        <f t="shared" si="318"/>
        <v>0</v>
      </c>
      <c r="AC219" s="199">
        <f t="shared" si="318"/>
        <v>0</v>
      </c>
      <c r="AD219" s="199">
        <f t="shared" si="318"/>
        <v>0</v>
      </c>
      <c r="AE219" s="198">
        <f t="shared" si="302"/>
        <v>0</v>
      </c>
      <c r="AF219" s="62"/>
    </row>
    <row r="220" spans="1:32" x14ac:dyDescent="0.2">
      <c r="A220" s="280"/>
      <c r="B220" s="172" t="s">
        <v>56</v>
      </c>
      <c r="C220" s="197">
        <f>$M206*C$26</f>
        <v>0</v>
      </c>
      <c r="D220" s="197">
        <f t="shared" ref="D220:N220" si="319">$M206*D$26</f>
        <v>0</v>
      </c>
      <c r="E220" s="197">
        <f t="shared" si="319"/>
        <v>0</v>
      </c>
      <c r="F220" s="197">
        <f t="shared" si="319"/>
        <v>0</v>
      </c>
      <c r="G220" s="197">
        <f t="shared" si="319"/>
        <v>0</v>
      </c>
      <c r="H220" s="197">
        <f t="shared" si="319"/>
        <v>0</v>
      </c>
      <c r="I220" s="197">
        <f t="shared" si="319"/>
        <v>0</v>
      </c>
      <c r="J220" s="197">
        <f t="shared" si="319"/>
        <v>0</v>
      </c>
      <c r="K220" s="197">
        <f t="shared" si="319"/>
        <v>0</v>
      </c>
      <c r="L220" s="197">
        <f t="shared" si="319"/>
        <v>0</v>
      </c>
      <c r="M220" s="197">
        <f t="shared" si="319"/>
        <v>0</v>
      </c>
      <c r="N220" s="197">
        <f t="shared" si="319"/>
        <v>0</v>
      </c>
      <c r="O220" s="198">
        <f t="shared" si="300"/>
        <v>0</v>
      </c>
      <c r="Q220" s="280"/>
      <c r="R220" s="172" t="s">
        <v>56</v>
      </c>
      <c r="S220" s="199">
        <f>IF(ISNUMBER(S$26),C220*S$26,0)</f>
        <v>0</v>
      </c>
      <c r="T220" s="199">
        <f t="shared" ref="T220:AD220" si="320">IF(ISNUMBER(T$26),D220*T$26,0)</f>
        <v>0</v>
      </c>
      <c r="U220" s="199">
        <f t="shared" si="320"/>
        <v>0</v>
      </c>
      <c r="V220" s="199">
        <f t="shared" si="320"/>
        <v>0</v>
      </c>
      <c r="W220" s="199">
        <f t="shared" si="320"/>
        <v>0</v>
      </c>
      <c r="X220" s="199">
        <f t="shared" si="320"/>
        <v>0</v>
      </c>
      <c r="Y220" s="199">
        <f t="shared" si="320"/>
        <v>0</v>
      </c>
      <c r="Z220" s="199">
        <f t="shared" si="320"/>
        <v>0</v>
      </c>
      <c r="AA220" s="199">
        <f t="shared" si="320"/>
        <v>0</v>
      </c>
      <c r="AB220" s="199">
        <f t="shared" si="320"/>
        <v>0</v>
      </c>
      <c r="AC220" s="199">
        <f t="shared" si="320"/>
        <v>0</v>
      </c>
      <c r="AD220" s="199">
        <f t="shared" si="320"/>
        <v>0</v>
      </c>
      <c r="AE220" s="198">
        <f t="shared" si="302"/>
        <v>0</v>
      </c>
      <c r="AF220" s="62"/>
    </row>
    <row r="221" spans="1:32" x14ac:dyDescent="0.2">
      <c r="A221" s="280"/>
      <c r="B221" s="172" t="s">
        <v>147</v>
      </c>
      <c r="C221" s="197">
        <f>$N206*C$27</f>
        <v>0</v>
      </c>
      <c r="D221" s="197">
        <f t="shared" ref="D221:N221" si="321">$N206*D$27</f>
        <v>0</v>
      </c>
      <c r="E221" s="197">
        <f t="shared" si="321"/>
        <v>0</v>
      </c>
      <c r="F221" s="197">
        <f t="shared" si="321"/>
        <v>0</v>
      </c>
      <c r="G221" s="197">
        <f t="shared" si="321"/>
        <v>0</v>
      </c>
      <c r="H221" s="197">
        <f t="shared" si="321"/>
        <v>0</v>
      </c>
      <c r="I221" s="197">
        <f t="shared" si="321"/>
        <v>0</v>
      </c>
      <c r="J221" s="197">
        <f t="shared" si="321"/>
        <v>0</v>
      </c>
      <c r="K221" s="197">
        <f t="shared" si="321"/>
        <v>0</v>
      </c>
      <c r="L221" s="197">
        <f t="shared" si="321"/>
        <v>0</v>
      </c>
      <c r="M221" s="197">
        <f t="shared" si="321"/>
        <v>0</v>
      </c>
      <c r="N221" s="197">
        <f t="shared" si="321"/>
        <v>0</v>
      </c>
      <c r="O221" s="198">
        <f t="shared" si="300"/>
        <v>0</v>
      </c>
      <c r="Q221" s="280"/>
      <c r="R221" s="172" t="s">
        <v>147</v>
      </c>
      <c r="S221" s="199">
        <f>IF(ISNUMBER(S$27),C221*S$27,0)</f>
        <v>0</v>
      </c>
      <c r="T221" s="199">
        <f t="shared" ref="T221:AD221" si="322">IF(ISNUMBER(T$27),D221*T$27,0)</f>
        <v>0</v>
      </c>
      <c r="U221" s="199">
        <f t="shared" si="322"/>
        <v>0</v>
      </c>
      <c r="V221" s="199">
        <f t="shared" si="322"/>
        <v>0</v>
      </c>
      <c r="W221" s="199">
        <f t="shared" si="322"/>
        <v>0</v>
      </c>
      <c r="X221" s="199">
        <f t="shared" si="322"/>
        <v>0</v>
      </c>
      <c r="Y221" s="199">
        <f t="shared" si="322"/>
        <v>0</v>
      </c>
      <c r="Z221" s="199">
        <f t="shared" si="322"/>
        <v>0</v>
      </c>
      <c r="AA221" s="199">
        <f t="shared" si="322"/>
        <v>0</v>
      </c>
      <c r="AB221" s="199">
        <f t="shared" si="322"/>
        <v>0</v>
      </c>
      <c r="AC221" s="199">
        <f t="shared" si="322"/>
        <v>0</v>
      </c>
      <c r="AD221" s="199">
        <f t="shared" si="322"/>
        <v>0</v>
      </c>
      <c r="AE221" s="198">
        <f t="shared" si="302"/>
        <v>0</v>
      </c>
      <c r="AF221" s="62"/>
    </row>
    <row r="222" spans="1:32" x14ac:dyDescent="0.2">
      <c r="A222" s="280"/>
      <c r="B222" s="54" t="s">
        <v>57</v>
      </c>
      <c r="C222" s="197">
        <f>+SUM(C210:C221)</f>
        <v>0</v>
      </c>
      <c r="D222" s="197">
        <f t="shared" ref="D222:N222" si="323">+SUM(D210:D221)</f>
        <v>0</v>
      </c>
      <c r="E222" s="197">
        <f t="shared" si="323"/>
        <v>0</v>
      </c>
      <c r="F222" s="197">
        <f t="shared" si="323"/>
        <v>0</v>
      </c>
      <c r="G222" s="197">
        <f t="shared" si="323"/>
        <v>0</v>
      </c>
      <c r="H222" s="197">
        <f t="shared" si="323"/>
        <v>0</v>
      </c>
      <c r="I222" s="197">
        <f t="shared" si="323"/>
        <v>0</v>
      </c>
      <c r="J222" s="197">
        <f t="shared" si="323"/>
        <v>0</v>
      </c>
      <c r="K222" s="197">
        <f t="shared" si="323"/>
        <v>0</v>
      </c>
      <c r="L222" s="197">
        <f t="shared" si="323"/>
        <v>0</v>
      </c>
      <c r="M222" s="197">
        <f t="shared" si="323"/>
        <v>0</v>
      </c>
      <c r="N222" s="197">
        <f t="shared" si="323"/>
        <v>0</v>
      </c>
      <c r="O222" s="198"/>
      <c r="Q222" s="280"/>
      <c r="R222" s="54" t="s">
        <v>57</v>
      </c>
      <c r="S222" s="197"/>
      <c r="T222" s="197"/>
      <c r="U222" s="197"/>
      <c r="V222" s="197"/>
      <c r="W222" s="197"/>
      <c r="X222" s="197"/>
      <c r="Y222" s="197"/>
      <c r="Z222" s="197"/>
      <c r="AA222" s="197"/>
      <c r="AB222" s="197"/>
      <c r="AC222" s="197"/>
      <c r="AD222" s="197"/>
      <c r="AE222" s="198">
        <f>SUM(AE210:AE221)</f>
        <v>0</v>
      </c>
      <c r="AF222" s="200">
        <f>AE222*44/12</f>
        <v>0</v>
      </c>
    </row>
  </sheetData>
  <sheetProtection algorithmName="SHA-512" hashValue="DFLP/djv57HI0STZg8khwO/n++BZgcThbNTggmIzbf1PxMF4mG+1ymwC1s9wrdFHePBg6ewNEg2XoJGKsvbukQ==" saltValue="3bAMnP3TJQtmHafUQP2zvQ==" spinCount="100000" sheet="1" objects="1" scenarios="1" formatCells="0" formatRows="0"/>
  <mergeCells count="109">
    <mergeCell ref="A4:B4"/>
    <mergeCell ref="C4:N4"/>
    <mergeCell ref="A5:B5"/>
    <mergeCell ref="C5:N5"/>
    <mergeCell ref="A6:B6"/>
    <mergeCell ref="C6:N6"/>
    <mergeCell ref="A13:B13"/>
    <mergeCell ref="C13:N13"/>
    <mergeCell ref="Q13:R13"/>
    <mergeCell ref="S13:AD13"/>
    <mergeCell ref="A14:B15"/>
    <mergeCell ref="C14:N14"/>
    <mergeCell ref="Q14:R15"/>
    <mergeCell ref="S14:AD14"/>
    <mergeCell ref="A7:B7"/>
    <mergeCell ref="A11:B11"/>
    <mergeCell ref="C11:N11"/>
    <mergeCell ref="Q11:R11"/>
    <mergeCell ref="S11:AD11"/>
    <mergeCell ref="A12:B12"/>
    <mergeCell ref="C12:N12"/>
    <mergeCell ref="Q12:R12"/>
    <mergeCell ref="S12:AD12"/>
    <mergeCell ref="A30:B30"/>
    <mergeCell ref="C30:O30"/>
    <mergeCell ref="Q30:R30"/>
    <mergeCell ref="S30:AE30"/>
    <mergeCell ref="A31:B31"/>
    <mergeCell ref="C31:O31"/>
    <mergeCell ref="Q31:R31"/>
    <mergeCell ref="S31:AE31"/>
    <mergeCell ref="A16:A27"/>
    <mergeCell ref="Q16:Q27"/>
    <mergeCell ref="A29:B29"/>
    <mergeCell ref="C29:O29"/>
    <mergeCell ref="Q29:R29"/>
    <mergeCell ref="S29:AE29"/>
    <mergeCell ref="A48:B49"/>
    <mergeCell ref="C48:O48"/>
    <mergeCell ref="Q48:R49"/>
    <mergeCell ref="S48:AE48"/>
    <mergeCell ref="A50:A62"/>
    <mergeCell ref="Q50:Q62"/>
    <mergeCell ref="A32:B33"/>
    <mergeCell ref="C32:O32"/>
    <mergeCell ref="Q32:R33"/>
    <mergeCell ref="S32:AE32"/>
    <mergeCell ref="A34:A46"/>
    <mergeCell ref="Q34:Q46"/>
    <mergeCell ref="A80:B81"/>
    <mergeCell ref="C80:O80"/>
    <mergeCell ref="Q80:R81"/>
    <mergeCell ref="S80:AE80"/>
    <mergeCell ref="A82:A94"/>
    <mergeCell ref="Q82:Q94"/>
    <mergeCell ref="A64:B65"/>
    <mergeCell ref="C64:O64"/>
    <mergeCell ref="Q64:R65"/>
    <mergeCell ref="S64:AE64"/>
    <mergeCell ref="A66:A78"/>
    <mergeCell ref="Q66:Q78"/>
    <mergeCell ref="A112:B113"/>
    <mergeCell ref="C112:O112"/>
    <mergeCell ref="Q112:R113"/>
    <mergeCell ref="S112:AE112"/>
    <mergeCell ref="A114:A126"/>
    <mergeCell ref="Q114:Q126"/>
    <mergeCell ref="A96:B97"/>
    <mergeCell ref="C96:O96"/>
    <mergeCell ref="Q96:R97"/>
    <mergeCell ref="S96:AE96"/>
    <mergeCell ref="A98:A110"/>
    <mergeCell ref="Q98:Q110"/>
    <mergeCell ref="A144:B145"/>
    <mergeCell ref="C144:O144"/>
    <mergeCell ref="Q144:R145"/>
    <mergeCell ref="S144:AE144"/>
    <mergeCell ref="A146:A158"/>
    <mergeCell ref="Q146:Q158"/>
    <mergeCell ref="A128:B129"/>
    <mergeCell ref="C128:O128"/>
    <mergeCell ref="Q128:R129"/>
    <mergeCell ref="S128:AE128"/>
    <mergeCell ref="A130:A142"/>
    <mergeCell ref="Q130:Q142"/>
    <mergeCell ref="A176:B177"/>
    <mergeCell ref="C176:O176"/>
    <mergeCell ref="Q176:R177"/>
    <mergeCell ref="S176:AE176"/>
    <mergeCell ref="A178:A190"/>
    <mergeCell ref="Q178:Q190"/>
    <mergeCell ref="A160:B161"/>
    <mergeCell ref="C160:O160"/>
    <mergeCell ref="Q160:R161"/>
    <mergeCell ref="S160:AE160"/>
    <mergeCell ref="A162:A174"/>
    <mergeCell ref="Q162:Q174"/>
    <mergeCell ref="A208:B209"/>
    <mergeCell ref="C208:O208"/>
    <mergeCell ref="Q208:R209"/>
    <mergeCell ref="S208:AE208"/>
    <mergeCell ref="A210:A222"/>
    <mergeCell ref="Q210:Q222"/>
    <mergeCell ref="A192:B193"/>
    <mergeCell ref="C192:O192"/>
    <mergeCell ref="Q192:R193"/>
    <mergeCell ref="S192:AE192"/>
    <mergeCell ref="A194:A206"/>
    <mergeCell ref="Q194:Q206"/>
  </mergeCells>
  <phoneticPr fontId="9"/>
  <pageMargins left="0.70866141732283472" right="0.70866141732283472" top="0.74803149606299213" bottom="0.74803149606299213" header="0.31496062992125984" footer="0.31496062992125984"/>
  <pageSetup scale="50" pageOrder="overThenDown" orientation="portrait" r:id="rId1"/>
  <rowBreaks count="3" manualBreakCount="3">
    <brk id="28" max="16383" man="1"/>
    <brk id="95" max="16383" man="1"/>
    <brk id="159" max="16383" man="1"/>
  </rowBreaks>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0C6C8-F8A8-4271-9065-8C069E52C223}">
  <sheetPr>
    <tabColor theme="5" tint="0.59999389629810485"/>
  </sheetPr>
  <dimension ref="A1:AF197"/>
  <sheetViews>
    <sheetView view="pageBreakPreview" zoomScale="70" zoomScaleNormal="100" zoomScaleSheetLayoutView="70" workbookViewId="0"/>
  </sheetViews>
  <sheetFormatPr defaultColWidth="8.90625" defaultRowHeight="14" x14ac:dyDescent="0.2"/>
  <cols>
    <col min="1" max="1" width="6" style="49" customWidth="1"/>
    <col min="2" max="2" width="17.08984375" style="49" customWidth="1"/>
    <col min="3" max="15" width="10.6328125" style="50" customWidth="1"/>
    <col min="16" max="17" width="6.6328125" style="49" customWidth="1"/>
    <col min="18" max="18" width="16.453125" style="49" customWidth="1"/>
    <col min="19" max="31" width="10.6328125" style="49" customWidth="1"/>
    <col min="32" max="32" width="21.08984375" style="49" hidden="1" customWidth="1"/>
    <col min="33" max="101" width="6.6328125" style="49" customWidth="1"/>
    <col min="102" max="16384" width="8.90625" style="49"/>
  </cols>
  <sheetData>
    <row r="1" spans="1:32" x14ac:dyDescent="0.2">
      <c r="AE1" s="4" t="str">
        <f>'MPS(input_Option1)'!K1</f>
        <v>Monitoring Spreadsheet: JCM_KH_AM004_ver01.0</v>
      </c>
    </row>
    <row r="2" spans="1:32" x14ac:dyDescent="0.2">
      <c r="AE2" s="4" t="str">
        <f>'MPS(input_Option1)'!K2</f>
        <v>Reference Number:</v>
      </c>
    </row>
    <row r="3" spans="1:32" s="203" customFormat="1" x14ac:dyDescent="0.2">
      <c r="A3" s="202" t="s">
        <v>102</v>
      </c>
      <c r="C3" s="204"/>
      <c r="D3" s="204"/>
      <c r="E3" s="204"/>
      <c r="F3" s="204"/>
      <c r="G3" s="204"/>
      <c r="H3" s="204"/>
      <c r="I3" s="204"/>
      <c r="J3" s="204"/>
      <c r="K3" s="204"/>
      <c r="L3" s="204"/>
      <c r="M3" s="204"/>
      <c r="N3" s="204"/>
      <c r="O3" s="204"/>
    </row>
    <row r="4" spans="1:32" x14ac:dyDescent="0.2">
      <c r="A4" s="256" t="s">
        <v>85</v>
      </c>
      <c r="B4" s="256"/>
      <c r="C4" s="260" t="s">
        <v>397</v>
      </c>
      <c r="D4" s="260"/>
      <c r="E4" s="260"/>
      <c r="F4" s="260"/>
      <c r="G4" s="260"/>
      <c r="H4" s="260"/>
      <c r="I4" s="260"/>
      <c r="J4" s="260"/>
      <c r="K4" s="260"/>
      <c r="L4" s="260"/>
      <c r="M4" s="260"/>
      <c r="N4" s="260"/>
      <c r="O4" s="260"/>
      <c r="Q4" s="256" t="s">
        <v>85</v>
      </c>
      <c r="R4" s="256"/>
      <c r="S4" s="260" t="s">
        <v>399</v>
      </c>
      <c r="T4" s="260"/>
      <c r="U4" s="260"/>
      <c r="V4" s="260"/>
      <c r="W4" s="260"/>
      <c r="X4" s="260"/>
      <c r="Y4" s="260"/>
      <c r="Z4" s="260"/>
      <c r="AA4" s="260"/>
      <c r="AB4" s="260"/>
      <c r="AC4" s="260"/>
      <c r="AD4" s="260"/>
      <c r="AE4" s="260"/>
      <c r="AF4" s="205" t="s">
        <v>101</v>
      </c>
    </row>
    <row r="5" spans="1:32" ht="17.149999999999999" customHeight="1" x14ac:dyDescent="0.2">
      <c r="A5" s="256" t="s">
        <v>86</v>
      </c>
      <c r="B5" s="256"/>
      <c r="C5" s="260" t="s">
        <v>398</v>
      </c>
      <c r="D5" s="260"/>
      <c r="E5" s="260"/>
      <c r="F5" s="260"/>
      <c r="G5" s="260"/>
      <c r="H5" s="260"/>
      <c r="I5" s="260"/>
      <c r="J5" s="260"/>
      <c r="K5" s="260"/>
      <c r="L5" s="260"/>
      <c r="M5" s="260"/>
      <c r="N5" s="260"/>
      <c r="O5" s="260"/>
      <c r="Q5" s="256" t="s">
        <v>86</v>
      </c>
      <c r="R5" s="256"/>
      <c r="S5" s="260" t="s">
        <v>437</v>
      </c>
      <c r="T5" s="260"/>
      <c r="U5" s="260"/>
      <c r="V5" s="260"/>
      <c r="W5" s="260"/>
      <c r="X5" s="260"/>
      <c r="Y5" s="260"/>
      <c r="Z5" s="260"/>
      <c r="AA5" s="260"/>
      <c r="AB5" s="260"/>
      <c r="AC5" s="260"/>
      <c r="AD5" s="260"/>
      <c r="AE5" s="260"/>
      <c r="AF5" s="206" t="s">
        <v>152</v>
      </c>
    </row>
    <row r="6" spans="1:32" x14ac:dyDescent="0.2">
      <c r="A6" s="256" t="s">
        <v>87</v>
      </c>
      <c r="B6" s="256"/>
      <c r="C6" s="260" t="s">
        <v>40</v>
      </c>
      <c r="D6" s="260"/>
      <c r="E6" s="260"/>
      <c r="F6" s="260"/>
      <c r="G6" s="260"/>
      <c r="H6" s="260"/>
      <c r="I6" s="260"/>
      <c r="J6" s="260"/>
      <c r="K6" s="260"/>
      <c r="L6" s="260"/>
      <c r="M6" s="260"/>
      <c r="N6" s="260"/>
      <c r="O6" s="260"/>
      <c r="Q6" s="256" t="s">
        <v>87</v>
      </c>
      <c r="R6" s="256"/>
      <c r="S6" s="260" t="s">
        <v>36</v>
      </c>
      <c r="T6" s="260"/>
      <c r="U6" s="260"/>
      <c r="V6" s="260"/>
      <c r="W6" s="260"/>
      <c r="X6" s="260"/>
      <c r="Y6" s="260"/>
      <c r="Z6" s="260"/>
      <c r="AA6" s="260"/>
      <c r="AB6" s="260"/>
      <c r="AC6" s="260"/>
      <c r="AD6" s="260"/>
      <c r="AE6" s="260"/>
      <c r="AF6" s="206" t="s">
        <v>104</v>
      </c>
    </row>
    <row r="7" spans="1:32" ht="14.15" customHeight="1" x14ac:dyDescent="0.2">
      <c r="A7" s="293" t="str">
        <f>'MRS(input_RL_Opt2)'!A32</f>
        <v>Year 2019</v>
      </c>
      <c r="B7" s="293"/>
      <c r="C7" s="261" t="str">
        <f>'MRS(input_RL_Opt2)'!C32</f>
        <v>Land use category in year 2019</v>
      </c>
      <c r="D7" s="261"/>
      <c r="E7" s="261"/>
      <c r="F7" s="261"/>
      <c r="G7" s="261"/>
      <c r="H7" s="261"/>
      <c r="I7" s="261"/>
      <c r="J7" s="261"/>
      <c r="K7" s="261"/>
      <c r="L7" s="261"/>
      <c r="M7" s="261"/>
      <c r="N7" s="261"/>
      <c r="O7" s="261"/>
      <c r="Q7" s="293" t="str">
        <f>'MRS(input_RL_Opt2)'!Q32</f>
        <v>Year 2019</v>
      </c>
      <c r="R7" s="293"/>
      <c r="S7" s="261" t="str">
        <f>'MRS(input_RL_Opt2)'!S32</f>
        <v>Land use category in year 2019</v>
      </c>
      <c r="T7" s="261"/>
      <c r="U7" s="261"/>
      <c r="V7" s="261"/>
      <c r="W7" s="261"/>
      <c r="X7" s="261"/>
      <c r="Y7" s="261"/>
      <c r="Z7" s="261"/>
      <c r="AA7" s="261"/>
      <c r="AB7" s="261"/>
      <c r="AC7" s="261"/>
      <c r="AD7" s="261"/>
      <c r="AE7" s="261"/>
      <c r="AF7" s="62"/>
    </row>
    <row r="8" spans="1:32" ht="42" x14ac:dyDescent="0.2">
      <c r="A8" s="293"/>
      <c r="B8" s="293"/>
      <c r="C8" s="54" t="s">
        <v>46</v>
      </c>
      <c r="D8" s="54" t="s">
        <v>47</v>
      </c>
      <c r="E8" s="55" t="s">
        <v>48</v>
      </c>
      <c r="F8" s="54" t="s">
        <v>49</v>
      </c>
      <c r="G8" s="54" t="s">
        <v>50</v>
      </c>
      <c r="H8" s="54" t="s">
        <v>51</v>
      </c>
      <c r="I8" s="54" t="s">
        <v>52</v>
      </c>
      <c r="J8" s="54" t="s">
        <v>53</v>
      </c>
      <c r="K8" s="54" t="s">
        <v>54</v>
      </c>
      <c r="L8" s="54" t="s">
        <v>55</v>
      </c>
      <c r="M8" s="54" t="s">
        <v>56</v>
      </c>
      <c r="N8" s="54" t="s">
        <v>39</v>
      </c>
      <c r="O8" s="172" t="s">
        <v>57</v>
      </c>
      <c r="Q8" s="293"/>
      <c r="R8" s="293"/>
      <c r="S8" s="54" t="s">
        <v>46</v>
      </c>
      <c r="T8" s="54" t="s">
        <v>47</v>
      </c>
      <c r="U8" s="55" t="s">
        <v>48</v>
      </c>
      <c r="V8" s="54" t="s">
        <v>49</v>
      </c>
      <c r="W8" s="54" t="s">
        <v>50</v>
      </c>
      <c r="X8" s="54" t="s">
        <v>51</v>
      </c>
      <c r="Y8" s="54" t="s">
        <v>52</v>
      </c>
      <c r="Z8" s="54" t="s">
        <v>53</v>
      </c>
      <c r="AA8" s="54" t="s">
        <v>54</v>
      </c>
      <c r="AB8" s="54" t="s">
        <v>55</v>
      </c>
      <c r="AC8" s="54" t="s">
        <v>56</v>
      </c>
      <c r="AD8" s="54" t="s">
        <v>39</v>
      </c>
      <c r="AE8" s="172" t="s">
        <v>57</v>
      </c>
      <c r="AF8" s="62"/>
    </row>
    <row r="9" spans="1:32" ht="14.15" customHeight="1" x14ac:dyDescent="0.2">
      <c r="A9" s="280" t="str">
        <f>'MRS(input_RL_Opt2)'!A34</f>
        <v>Land use category in year 2018</v>
      </c>
      <c r="B9" s="54" t="s">
        <v>46</v>
      </c>
      <c r="C9" s="201"/>
      <c r="D9" s="201"/>
      <c r="E9" s="201"/>
      <c r="F9" s="201"/>
      <c r="G9" s="201"/>
      <c r="H9" s="201"/>
      <c r="I9" s="201"/>
      <c r="J9" s="201"/>
      <c r="K9" s="201"/>
      <c r="L9" s="201"/>
      <c r="M9" s="201"/>
      <c r="N9" s="201"/>
      <c r="O9" s="198">
        <f>SUM(C9:N9)</f>
        <v>0</v>
      </c>
      <c r="Q9" s="280" t="str">
        <f>'MRS(input_RL_Opt2)'!Q34</f>
        <v>Land use category in year 2018</v>
      </c>
      <c r="R9" s="54" t="s">
        <v>46</v>
      </c>
      <c r="S9" s="199">
        <f>IF(ISNUMBER('MRS(input_RL_Opt2)'!S$16),C9*'MRS(input_RL_Opt2)'!S$16,0)</f>
        <v>0</v>
      </c>
      <c r="T9" s="199">
        <f>IF(ISNUMBER('MRS(input_RL_Opt2)'!T$16),D9*'MRS(input_RL_Opt2)'!T$16,0)</f>
        <v>0</v>
      </c>
      <c r="U9" s="199">
        <f>IF(ISNUMBER('MRS(input_RL_Opt2)'!U$16),E9*'MRS(input_RL_Opt2)'!U$16,0)</f>
        <v>0</v>
      </c>
      <c r="V9" s="199">
        <f>IF(ISNUMBER('MRS(input_RL_Opt2)'!V$16),F9*'MRS(input_RL_Opt2)'!V$16,0)</f>
        <v>0</v>
      </c>
      <c r="W9" s="199">
        <f>IF(ISNUMBER('MRS(input_RL_Opt2)'!W$16),G9*'MRS(input_RL_Opt2)'!W$16,0)</f>
        <v>0</v>
      </c>
      <c r="X9" s="199">
        <f>IF(ISNUMBER('MRS(input_RL_Opt2)'!X$16),H9*'MRS(input_RL_Opt2)'!X$16,0)</f>
        <v>0</v>
      </c>
      <c r="Y9" s="199">
        <f>IF(ISNUMBER('MRS(input_RL_Opt2)'!Y$16),I9*'MRS(input_RL_Opt2)'!Y$16,0)</f>
        <v>0</v>
      </c>
      <c r="Z9" s="199">
        <f>IF(ISNUMBER('MRS(input_RL_Opt2)'!Z$16),J9*'MRS(input_RL_Opt2)'!Z$16,0)</f>
        <v>0</v>
      </c>
      <c r="AA9" s="199">
        <f>IF(ISNUMBER('MRS(input_RL_Opt2)'!AA$16),K9*'MRS(input_RL_Opt2)'!AA$16,0)</f>
        <v>0</v>
      </c>
      <c r="AB9" s="199">
        <f>IF(ISNUMBER('MRS(input_RL_Opt2)'!AB$16),L9*'MRS(input_RL_Opt2)'!AB$16,0)</f>
        <v>0</v>
      </c>
      <c r="AC9" s="199">
        <f>IF(ISNUMBER('MRS(input_RL_Opt2)'!AC$16),M9*'MRS(input_RL_Opt2)'!AC$16,0)</f>
        <v>0</v>
      </c>
      <c r="AD9" s="199">
        <f>IF(ISNUMBER('MRS(input_RL_Opt2)'!AD$16),N9*'MRS(input_RL_Opt2)'!AD$16,0)</f>
        <v>0</v>
      </c>
      <c r="AE9" s="198">
        <f>SUMIF(S9:AD9,"&gt;0",S9:AD9)</f>
        <v>0</v>
      </c>
      <c r="AF9" s="62"/>
    </row>
    <row r="10" spans="1:32" ht="28" x14ac:dyDescent="0.2">
      <c r="A10" s="280"/>
      <c r="B10" s="54" t="s">
        <v>47</v>
      </c>
      <c r="C10" s="201"/>
      <c r="D10" s="201"/>
      <c r="E10" s="201"/>
      <c r="F10" s="201"/>
      <c r="G10" s="201"/>
      <c r="H10" s="201"/>
      <c r="I10" s="201"/>
      <c r="J10" s="201"/>
      <c r="K10" s="201"/>
      <c r="L10" s="201"/>
      <c r="M10" s="201"/>
      <c r="N10" s="201"/>
      <c r="O10" s="198">
        <f t="shared" ref="O10:O20" si="0">SUM(C10:N10)</f>
        <v>0</v>
      </c>
      <c r="Q10" s="280"/>
      <c r="R10" s="54" t="s">
        <v>47</v>
      </c>
      <c r="S10" s="199">
        <f>IF(ISNUMBER('MRS(input_RL_Opt2)'!S$17),C10*'MRS(input_RL_Opt2)'!S$17,0)</f>
        <v>0</v>
      </c>
      <c r="T10" s="199">
        <f>IF(ISNUMBER('MRS(input_RL_Opt2)'!T$17),D10*'MRS(input_RL_Opt2)'!T$17,0)</f>
        <v>0</v>
      </c>
      <c r="U10" s="199">
        <f>IF(ISNUMBER('MRS(input_RL_Opt2)'!U$17),E10*'MRS(input_RL_Opt2)'!U$17,0)</f>
        <v>0</v>
      </c>
      <c r="V10" s="199">
        <f>IF(ISNUMBER('MRS(input_RL_Opt2)'!V$17),F10*'MRS(input_RL_Opt2)'!V$17,0)</f>
        <v>0</v>
      </c>
      <c r="W10" s="199">
        <f>IF(ISNUMBER('MRS(input_RL_Opt2)'!W$17),G10*'MRS(input_RL_Opt2)'!W$17,0)</f>
        <v>0</v>
      </c>
      <c r="X10" s="199">
        <f>IF(ISNUMBER('MRS(input_RL_Opt2)'!X$17),H10*'MRS(input_RL_Opt2)'!X$17,0)</f>
        <v>0</v>
      </c>
      <c r="Y10" s="199">
        <f>IF(ISNUMBER('MRS(input_RL_Opt2)'!Y$17),I10*'MRS(input_RL_Opt2)'!Y$17,0)</f>
        <v>0</v>
      </c>
      <c r="Z10" s="199">
        <f>IF(ISNUMBER('MRS(input_RL_Opt2)'!Z$17),J10*'MRS(input_RL_Opt2)'!Z$17,0)</f>
        <v>0</v>
      </c>
      <c r="AA10" s="199">
        <f>IF(ISNUMBER('MRS(input_RL_Opt2)'!AA$17),K10*'MRS(input_RL_Opt2)'!AA$17,0)</f>
        <v>0</v>
      </c>
      <c r="AB10" s="199">
        <f>IF(ISNUMBER('MRS(input_RL_Opt2)'!AB$17),L10*'MRS(input_RL_Opt2)'!AB$17,0)</f>
        <v>0</v>
      </c>
      <c r="AC10" s="199">
        <f>IF(ISNUMBER('MRS(input_RL_Opt2)'!AC$17),M10*'MRS(input_RL_Opt2)'!AC$17,0)</f>
        <v>0</v>
      </c>
      <c r="AD10" s="199">
        <f>IF(ISNUMBER('MRS(input_RL_Opt2)'!AD$17),N10*'MRS(input_RL_Opt2)'!AD$17,0)</f>
        <v>0</v>
      </c>
      <c r="AE10" s="198">
        <f t="shared" ref="AE10:AE20" si="1">SUMIF(S10:AD10,"&gt;0",S10:AD10)</f>
        <v>0</v>
      </c>
      <c r="AF10" s="62"/>
    </row>
    <row r="11" spans="1:32" x14ac:dyDescent="0.2">
      <c r="A11" s="280"/>
      <c r="B11" s="55" t="s">
        <v>48</v>
      </c>
      <c r="C11" s="201"/>
      <c r="D11" s="201"/>
      <c r="E11" s="201"/>
      <c r="F11" s="201"/>
      <c r="G11" s="201"/>
      <c r="H11" s="201"/>
      <c r="I11" s="201"/>
      <c r="J11" s="201"/>
      <c r="K11" s="201"/>
      <c r="L11" s="201"/>
      <c r="M11" s="201"/>
      <c r="N11" s="201"/>
      <c r="O11" s="198">
        <f t="shared" si="0"/>
        <v>0</v>
      </c>
      <c r="Q11" s="280"/>
      <c r="R11" s="55" t="s">
        <v>48</v>
      </c>
      <c r="S11" s="199">
        <f>IF(ISNUMBER('MRS(input_RL_Opt2)'!S$18),C11*'MRS(input_RL_Opt2)'!S$18, 0)</f>
        <v>0</v>
      </c>
      <c r="T11" s="199">
        <f>IF(ISNUMBER('MRS(input_RL_Opt2)'!T$18),D11*'MRS(input_RL_Opt2)'!T$18, 0)</f>
        <v>0</v>
      </c>
      <c r="U11" s="199">
        <f>IF(ISNUMBER('MRS(input_RL_Opt2)'!U$18),E11*'MRS(input_RL_Opt2)'!U$18, 0)</f>
        <v>0</v>
      </c>
      <c r="V11" s="199">
        <f>IF(ISNUMBER('MRS(input_RL_Opt2)'!V$18),F11*'MRS(input_RL_Opt2)'!V$18, 0)</f>
        <v>0</v>
      </c>
      <c r="W11" s="199">
        <f>IF(ISNUMBER('MRS(input_RL_Opt2)'!W$18),G11*'MRS(input_RL_Opt2)'!W$18, 0)</f>
        <v>0</v>
      </c>
      <c r="X11" s="199">
        <f>IF(ISNUMBER('MRS(input_RL_Opt2)'!X$18),H11*'MRS(input_RL_Opt2)'!X$18, 0)</f>
        <v>0</v>
      </c>
      <c r="Y11" s="199">
        <f>IF(ISNUMBER('MRS(input_RL_Opt2)'!Y$18),I11*'MRS(input_RL_Opt2)'!Y$18, 0)</f>
        <v>0</v>
      </c>
      <c r="Z11" s="199">
        <f>IF(ISNUMBER('MRS(input_RL_Opt2)'!Z$18),J11*'MRS(input_RL_Opt2)'!Z$18, 0)</f>
        <v>0</v>
      </c>
      <c r="AA11" s="199">
        <f>IF(ISNUMBER('MRS(input_RL_Opt2)'!AA$18),K11*'MRS(input_RL_Opt2)'!AA$18, 0)</f>
        <v>0</v>
      </c>
      <c r="AB11" s="199">
        <f>IF(ISNUMBER('MRS(input_RL_Opt2)'!AB$18),L11*'MRS(input_RL_Opt2)'!AB$18, 0)</f>
        <v>0</v>
      </c>
      <c r="AC11" s="199">
        <f>IF(ISNUMBER('MRS(input_RL_Opt2)'!AC$18),M11*'MRS(input_RL_Opt2)'!AC$18, 0)</f>
        <v>0</v>
      </c>
      <c r="AD11" s="199">
        <f>IF(ISNUMBER('MRS(input_RL_Opt2)'!AD$18),N11*'MRS(input_RL_Opt2)'!AD$18, 0)</f>
        <v>0</v>
      </c>
      <c r="AE11" s="198">
        <f t="shared" si="1"/>
        <v>0</v>
      </c>
      <c r="AF11" s="62"/>
    </row>
    <row r="12" spans="1:32" x14ac:dyDescent="0.2">
      <c r="A12" s="280"/>
      <c r="B12" s="54" t="s">
        <v>49</v>
      </c>
      <c r="C12" s="201"/>
      <c r="D12" s="201"/>
      <c r="E12" s="201"/>
      <c r="F12" s="201"/>
      <c r="G12" s="201"/>
      <c r="H12" s="201"/>
      <c r="I12" s="201"/>
      <c r="J12" s="201"/>
      <c r="K12" s="201"/>
      <c r="L12" s="201"/>
      <c r="M12" s="201"/>
      <c r="N12" s="201"/>
      <c r="O12" s="198">
        <f t="shared" si="0"/>
        <v>0</v>
      </c>
      <c r="Q12" s="280"/>
      <c r="R12" s="54" t="s">
        <v>49</v>
      </c>
      <c r="S12" s="199">
        <f>IF(ISNUMBER('MRS(input_RL_Opt2)'!S$19),C12*'MRS(input_RL_Opt2)'!S$19,0)</f>
        <v>0</v>
      </c>
      <c r="T12" s="199">
        <f>IF(ISNUMBER('MRS(input_RL_Opt2)'!T$19),D12*'MRS(input_RL_Opt2)'!T$19,0)</f>
        <v>0</v>
      </c>
      <c r="U12" s="199">
        <f>IF(ISNUMBER('MRS(input_RL_Opt2)'!U$19),E12*'MRS(input_RL_Opt2)'!U$19,0)</f>
        <v>0</v>
      </c>
      <c r="V12" s="199">
        <f>IF(ISNUMBER('MRS(input_RL_Opt2)'!V$19),F12*'MRS(input_RL_Opt2)'!V$19,0)</f>
        <v>0</v>
      </c>
      <c r="W12" s="199">
        <f>IF(ISNUMBER('MRS(input_RL_Opt2)'!W$19),G12*'MRS(input_RL_Opt2)'!W$19,0)</f>
        <v>0</v>
      </c>
      <c r="X12" s="199">
        <f>IF(ISNUMBER('MRS(input_RL_Opt2)'!X$19),H12*'MRS(input_RL_Opt2)'!X$19,0)</f>
        <v>0</v>
      </c>
      <c r="Y12" s="199">
        <f>IF(ISNUMBER('MRS(input_RL_Opt2)'!Y$19),I12*'MRS(input_RL_Opt2)'!Y$19,0)</f>
        <v>0</v>
      </c>
      <c r="Z12" s="199">
        <f>IF(ISNUMBER('MRS(input_RL_Opt2)'!Z$19),J12*'MRS(input_RL_Opt2)'!Z$19,0)</f>
        <v>0</v>
      </c>
      <c r="AA12" s="199">
        <f>IF(ISNUMBER('MRS(input_RL_Opt2)'!AA$19),K12*'MRS(input_RL_Opt2)'!AA$19,0)</f>
        <v>0</v>
      </c>
      <c r="AB12" s="199">
        <f>IF(ISNUMBER('MRS(input_RL_Opt2)'!AB$19),L12*'MRS(input_RL_Opt2)'!AB$19,0)</f>
        <v>0</v>
      </c>
      <c r="AC12" s="199">
        <f>IF(ISNUMBER('MRS(input_RL_Opt2)'!AC$19),M12*'MRS(input_RL_Opt2)'!AC$19,0)</f>
        <v>0</v>
      </c>
      <c r="AD12" s="199">
        <f>IF(ISNUMBER('MRS(input_RL_Opt2)'!AD$19),N12*'MRS(input_RL_Opt2)'!AD$19,0)</f>
        <v>0</v>
      </c>
      <c r="AE12" s="198">
        <f t="shared" si="1"/>
        <v>0</v>
      </c>
      <c r="AF12" s="62"/>
    </row>
    <row r="13" spans="1:32" x14ac:dyDescent="0.2">
      <c r="A13" s="280"/>
      <c r="B13" s="172" t="s">
        <v>50</v>
      </c>
      <c r="C13" s="201"/>
      <c r="D13" s="201"/>
      <c r="E13" s="201"/>
      <c r="F13" s="201"/>
      <c r="G13" s="201"/>
      <c r="H13" s="201"/>
      <c r="I13" s="201"/>
      <c r="J13" s="201"/>
      <c r="K13" s="201"/>
      <c r="L13" s="201"/>
      <c r="M13" s="201"/>
      <c r="N13" s="201"/>
      <c r="O13" s="198">
        <f t="shared" si="0"/>
        <v>0</v>
      </c>
      <c r="Q13" s="280"/>
      <c r="R13" s="172" t="s">
        <v>50</v>
      </c>
      <c r="S13" s="199">
        <f>IF(ISNUMBER('MRS(input_RL_Opt2)'!S$20),C13*'MRS(input_RL_Opt2)'!S$20,0)</f>
        <v>0</v>
      </c>
      <c r="T13" s="199">
        <f>IF(ISNUMBER('MRS(input_RL_Opt2)'!T$20),D13*'MRS(input_RL_Opt2)'!T$20,0)</f>
        <v>0</v>
      </c>
      <c r="U13" s="199">
        <f>IF(ISNUMBER('MRS(input_RL_Opt2)'!U$20),E13*'MRS(input_RL_Opt2)'!U$20,0)</f>
        <v>0</v>
      </c>
      <c r="V13" s="199">
        <f>IF(ISNUMBER('MRS(input_RL_Opt2)'!V$20),F13*'MRS(input_RL_Opt2)'!V$20,0)</f>
        <v>0</v>
      </c>
      <c r="W13" s="199">
        <f>IF(ISNUMBER('MRS(input_RL_Opt2)'!W$20),G13*'MRS(input_RL_Opt2)'!W$20,0)</f>
        <v>0</v>
      </c>
      <c r="X13" s="199">
        <f>IF(ISNUMBER('MRS(input_RL_Opt2)'!X$20),H13*'MRS(input_RL_Opt2)'!X$20,0)</f>
        <v>0</v>
      </c>
      <c r="Y13" s="199">
        <f>IF(ISNUMBER('MRS(input_RL_Opt2)'!Y$20),I13*'MRS(input_RL_Opt2)'!Y$20,0)</f>
        <v>0</v>
      </c>
      <c r="Z13" s="199">
        <f>IF(ISNUMBER('MRS(input_RL_Opt2)'!Z$20),J13*'MRS(input_RL_Opt2)'!Z$20,0)</f>
        <v>0</v>
      </c>
      <c r="AA13" s="199">
        <f>IF(ISNUMBER('MRS(input_RL_Opt2)'!AA$20),K13*'MRS(input_RL_Opt2)'!AA$20,0)</f>
        <v>0</v>
      </c>
      <c r="AB13" s="199">
        <f>IF(ISNUMBER('MRS(input_RL_Opt2)'!AB$20),L13*'MRS(input_RL_Opt2)'!AB$20,0)</f>
        <v>0</v>
      </c>
      <c r="AC13" s="199">
        <f>IF(ISNUMBER('MRS(input_RL_Opt2)'!AC$20),M13*'MRS(input_RL_Opt2)'!AC$20,0)</f>
        <v>0</v>
      </c>
      <c r="AD13" s="199">
        <f>IF(ISNUMBER('MRS(input_RL_Opt2)'!AD$20),N13*'MRS(input_RL_Opt2)'!AD$20,0)</f>
        <v>0</v>
      </c>
      <c r="AE13" s="198">
        <f t="shared" si="1"/>
        <v>0</v>
      </c>
      <c r="AF13" s="62"/>
    </row>
    <row r="14" spans="1:32" x14ac:dyDescent="0.2">
      <c r="A14" s="280"/>
      <c r="B14" s="172" t="s">
        <v>51</v>
      </c>
      <c r="C14" s="201"/>
      <c r="D14" s="201"/>
      <c r="E14" s="201"/>
      <c r="F14" s="201"/>
      <c r="G14" s="201"/>
      <c r="H14" s="201"/>
      <c r="I14" s="201"/>
      <c r="J14" s="201"/>
      <c r="K14" s="201"/>
      <c r="L14" s="201"/>
      <c r="M14" s="201"/>
      <c r="N14" s="201"/>
      <c r="O14" s="198">
        <f t="shared" si="0"/>
        <v>0</v>
      </c>
      <c r="Q14" s="280"/>
      <c r="R14" s="172" t="s">
        <v>51</v>
      </c>
      <c r="S14" s="199">
        <f>IF(ISNUMBER('MRS(input_RL_Opt2)'!S$21),C14*'MRS(input_RL_Opt2)'!S$21,0)</f>
        <v>0</v>
      </c>
      <c r="T14" s="199">
        <f>IF(ISNUMBER('MRS(input_RL_Opt2)'!T$21),D14*'MRS(input_RL_Opt2)'!T$21,0)</f>
        <v>0</v>
      </c>
      <c r="U14" s="199">
        <f>IF(ISNUMBER('MRS(input_RL_Opt2)'!U$21),E14*'MRS(input_RL_Opt2)'!U$21,0)</f>
        <v>0</v>
      </c>
      <c r="V14" s="199">
        <f>IF(ISNUMBER('MRS(input_RL_Opt2)'!V$21),F14*'MRS(input_RL_Opt2)'!V$21,0)</f>
        <v>0</v>
      </c>
      <c r="W14" s="199">
        <f>IF(ISNUMBER('MRS(input_RL_Opt2)'!W$21),G14*'MRS(input_RL_Opt2)'!W$21,0)</f>
        <v>0</v>
      </c>
      <c r="X14" s="199">
        <f>IF(ISNUMBER('MRS(input_RL_Opt2)'!X$21),H14*'MRS(input_RL_Opt2)'!X$21,0)</f>
        <v>0</v>
      </c>
      <c r="Y14" s="199">
        <f>IF(ISNUMBER('MRS(input_RL_Opt2)'!Y$21),I14*'MRS(input_RL_Opt2)'!Y$21,0)</f>
        <v>0</v>
      </c>
      <c r="Z14" s="199">
        <f>IF(ISNUMBER('MRS(input_RL_Opt2)'!Z$21),J14*'MRS(input_RL_Opt2)'!Z$21,0)</f>
        <v>0</v>
      </c>
      <c r="AA14" s="199">
        <f>IF(ISNUMBER('MRS(input_RL_Opt2)'!AA$21),K14*'MRS(input_RL_Opt2)'!AA$21,0)</f>
        <v>0</v>
      </c>
      <c r="AB14" s="199">
        <f>IF(ISNUMBER('MRS(input_RL_Opt2)'!AB$21),L14*'MRS(input_RL_Opt2)'!AB$21,0)</f>
        <v>0</v>
      </c>
      <c r="AC14" s="199">
        <f>IF(ISNUMBER('MRS(input_RL_Opt2)'!AC$21),M14*'MRS(input_RL_Opt2)'!AC$21,0)</f>
        <v>0</v>
      </c>
      <c r="AD14" s="199">
        <f>IF(ISNUMBER('MRS(input_RL_Opt2)'!AD$21),N14*'MRS(input_RL_Opt2)'!AD$21,0)</f>
        <v>0</v>
      </c>
      <c r="AE14" s="198">
        <f t="shared" si="1"/>
        <v>0</v>
      </c>
      <c r="AF14" s="62"/>
    </row>
    <row r="15" spans="1:32" x14ac:dyDescent="0.2">
      <c r="A15" s="280"/>
      <c r="B15" s="172" t="s">
        <v>52</v>
      </c>
      <c r="C15" s="201"/>
      <c r="D15" s="201"/>
      <c r="E15" s="201"/>
      <c r="F15" s="201"/>
      <c r="G15" s="201"/>
      <c r="H15" s="201"/>
      <c r="I15" s="201"/>
      <c r="J15" s="201"/>
      <c r="K15" s="201"/>
      <c r="L15" s="201"/>
      <c r="M15" s="201"/>
      <c r="N15" s="201"/>
      <c r="O15" s="198">
        <f t="shared" si="0"/>
        <v>0</v>
      </c>
      <c r="Q15" s="280"/>
      <c r="R15" s="172" t="s">
        <v>52</v>
      </c>
      <c r="S15" s="199">
        <f>IF(ISNUMBER('MRS(input_RL_Opt2)'!S$22),C15*'MRS(input_RL_Opt2)'!S$22,0)</f>
        <v>0</v>
      </c>
      <c r="T15" s="199">
        <f>IF(ISNUMBER('MRS(input_RL_Opt2)'!T$22),D15*'MRS(input_RL_Opt2)'!T$22,0)</f>
        <v>0</v>
      </c>
      <c r="U15" s="199">
        <f>IF(ISNUMBER('MRS(input_RL_Opt2)'!U$22),E15*'MRS(input_RL_Opt2)'!U$22,0)</f>
        <v>0</v>
      </c>
      <c r="V15" s="199">
        <f>IF(ISNUMBER('MRS(input_RL_Opt2)'!V$22),F15*'MRS(input_RL_Opt2)'!V$22,0)</f>
        <v>0</v>
      </c>
      <c r="W15" s="199">
        <f>IF(ISNUMBER('MRS(input_RL_Opt2)'!W$22),G15*'MRS(input_RL_Opt2)'!W$22,0)</f>
        <v>0</v>
      </c>
      <c r="X15" s="199">
        <f>IF(ISNUMBER('MRS(input_RL_Opt2)'!X$22),H15*'MRS(input_RL_Opt2)'!X$22,0)</f>
        <v>0</v>
      </c>
      <c r="Y15" s="199">
        <f>IF(ISNUMBER('MRS(input_RL_Opt2)'!Y$22),I15*'MRS(input_RL_Opt2)'!Y$22,0)</f>
        <v>0</v>
      </c>
      <c r="Z15" s="199">
        <f>IF(ISNUMBER('MRS(input_RL_Opt2)'!Z$22),J15*'MRS(input_RL_Opt2)'!Z$22,0)</f>
        <v>0</v>
      </c>
      <c r="AA15" s="199">
        <f>IF(ISNUMBER('MRS(input_RL_Opt2)'!AA$22),K15*'MRS(input_RL_Opt2)'!AA$22,0)</f>
        <v>0</v>
      </c>
      <c r="AB15" s="199">
        <f>IF(ISNUMBER('MRS(input_RL_Opt2)'!AB$22),L15*'MRS(input_RL_Opt2)'!AB$22,0)</f>
        <v>0</v>
      </c>
      <c r="AC15" s="199">
        <f>IF(ISNUMBER('MRS(input_RL_Opt2)'!AC$22),M15*'MRS(input_RL_Opt2)'!AC$22,0)</f>
        <v>0</v>
      </c>
      <c r="AD15" s="199">
        <f>IF(ISNUMBER('MRS(input_RL_Opt2)'!AD$22),N15*'MRS(input_RL_Opt2)'!AD$22,0)</f>
        <v>0</v>
      </c>
      <c r="AE15" s="198">
        <f t="shared" si="1"/>
        <v>0</v>
      </c>
      <c r="AF15" s="62"/>
    </row>
    <row r="16" spans="1:32" x14ac:dyDescent="0.2">
      <c r="A16" s="280"/>
      <c r="B16" s="172" t="s">
        <v>53</v>
      </c>
      <c r="C16" s="201"/>
      <c r="D16" s="201"/>
      <c r="E16" s="201"/>
      <c r="F16" s="201"/>
      <c r="G16" s="201"/>
      <c r="H16" s="201"/>
      <c r="I16" s="201"/>
      <c r="J16" s="201"/>
      <c r="K16" s="201"/>
      <c r="L16" s="201"/>
      <c r="M16" s="201"/>
      <c r="N16" s="201"/>
      <c r="O16" s="198">
        <f t="shared" si="0"/>
        <v>0</v>
      </c>
      <c r="Q16" s="280"/>
      <c r="R16" s="172" t="s">
        <v>53</v>
      </c>
      <c r="S16" s="199">
        <f>IF(ISNUMBER('MRS(input_RL_Opt2)'!S$23),C16*'MRS(input_RL_Opt2)'!S$23,0)</f>
        <v>0</v>
      </c>
      <c r="T16" s="199">
        <f>IF(ISNUMBER('MRS(input_RL_Opt2)'!T$23),D16*'MRS(input_RL_Opt2)'!T$23,0)</f>
        <v>0</v>
      </c>
      <c r="U16" s="199">
        <f>IF(ISNUMBER('MRS(input_RL_Opt2)'!U$23),E16*'MRS(input_RL_Opt2)'!U$23,0)</f>
        <v>0</v>
      </c>
      <c r="V16" s="199">
        <f>IF(ISNUMBER('MRS(input_RL_Opt2)'!V$23),F16*'MRS(input_RL_Opt2)'!V$23,0)</f>
        <v>0</v>
      </c>
      <c r="W16" s="199">
        <f>IF(ISNUMBER('MRS(input_RL_Opt2)'!W$23),G16*'MRS(input_RL_Opt2)'!W$23,0)</f>
        <v>0</v>
      </c>
      <c r="X16" s="199">
        <f>IF(ISNUMBER('MRS(input_RL_Opt2)'!X$23),H16*'MRS(input_RL_Opt2)'!X$23,0)</f>
        <v>0</v>
      </c>
      <c r="Y16" s="199">
        <f>IF(ISNUMBER('MRS(input_RL_Opt2)'!Y$23),I16*'MRS(input_RL_Opt2)'!Y$23,0)</f>
        <v>0</v>
      </c>
      <c r="Z16" s="199">
        <f>IF(ISNUMBER('MRS(input_RL_Opt2)'!Z$23),J16*'MRS(input_RL_Opt2)'!Z$23,0)</f>
        <v>0</v>
      </c>
      <c r="AA16" s="199">
        <f>IF(ISNUMBER('MRS(input_RL_Opt2)'!AA$23),K16*'MRS(input_RL_Opt2)'!AA$23,0)</f>
        <v>0</v>
      </c>
      <c r="AB16" s="199">
        <f>IF(ISNUMBER('MRS(input_RL_Opt2)'!AB$23),L16*'MRS(input_RL_Opt2)'!AB$23,0)</f>
        <v>0</v>
      </c>
      <c r="AC16" s="199">
        <f>IF(ISNUMBER('MRS(input_RL_Opt2)'!AC$23),M16*'MRS(input_RL_Opt2)'!AC$23,0)</f>
        <v>0</v>
      </c>
      <c r="AD16" s="199">
        <f>IF(ISNUMBER('MRS(input_RL_Opt2)'!AD$23),N16*'MRS(input_RL_Opt2)'!AD$23,0)</f>
        <v>0</v>
      </c>
      <c r="AE16" s="198">
        <f t="shared" si="1"/>
        <v>0</v>
      </c>
      <c r="AF16" s="62"/>
    </row>
    <row r="17" spans="1:32" x14ac:dyDescent="0.2">
      <c r="A17" s="280"/>
      <c r="B17" s="172" t="s">
        <v>54</v>
      </c>
      <c r="C17" s="201"/>
      <c r="D17" s="201"/>
      <c r="E17" s="201"/>
      <c r="F17" s="201"/>
      <c r="G17" s="201"/>
      <c r="H17" s="201"/>
      <c r="I17" s="201"/>
      <c r="J17" s="201"/>
      <c r="K17" s="201"/>
      <c r="L17" s="201"/>
      <c r="M17" s="201"/>
      <c r="N17" s="201"/>
      <c r="O17" s="198">
        <f t="shared" si="0"/>
        <v>0</v>
      </c>
      <c r="Q17" s="280"/>
      <c r="R17" s="172" t="s">
        <v>54</v>
      </c>
      <c r="S17" s="199">
        <f>IF(ISNUMBER('MRS(input_RL_Opt2)'!S$24),C17*'MRS(input_RL_Opt2)'!S$24,0)</f>
        <v>0</v>
      </c>
      <c r="T17" s="199">
        <f>IF(ISNUMBER('MRS(input_RL_Opt2)'!T$24),D17*'MRS(input_RL_Opt2)'!T$24,0)</f>
        <v>0</v>
      </c>
      <c r="U17" s="199">
        <f>IF(ISNUMBER('MRS(input_RL_Opt2)'!U$24),E17*'MRS(input_RL_Opt2)'!U$24,0)</f>
        <v>0</v>
      </c>
      <c r="V17" s="199">
        <f>IF(ISNUMBER('MRS(input_RL_Opt2)'!V$24),F17*'MRS(input_RL_Opt2)'!V$24,0)</f>
        <v>0</v>
      </c>
      <c r="W17" s="199">
        <f>IF(ISNUMBER('MRS(input_RL_Opt2)'!W$24),G17*'MRS(input_RL_Opt2)'!W$24,0)</f>
        <v>0</v>
      </c>
      <c r="X17" s="199">
        <f>IF(ISNUMBER('MRS(input_RL_Opt2)'!X$24),H17*'MRS(input_RL_Opt2)'!X$24,0)</f>
        <v>0</v>
      </c>
      <c r="Y17" s="199">
        <f>IF(ISNUMBER('MRS(input_RL_Opt2)'!Y$24),I17*'MRS(input_RL_Opt2)'!Y$24,0)</f>
        <v>0</v>
      </c>
      <c r="Z17" s="199">
        <f>IF(ISNUMBER('MRS(input_RL_Opt2)'!Z$24),J17*'MRS(input_RL_Opt2)'!Z$24,0)</f>
        <v>0</v>
      </c>
      <c r="AA17" s="199">
        <f>IF(ISNUMBER('MRS(input_RL_Opt2)'!AA$24),K17*'MRS(input_RL_Opt2)'!AA$24,0)</f>
        <v>0</v>
      </c>
      <c r="AB17" s="199">
        <f>IF(ISNUMBER('MRS(input_RL_Opt2)'!AB$24),L17*'MRS(input_RL_Opt2)'!AB$24,0)</f>
        <v>0</v>
      </c>
      <c r="AC17" s="199">
        <f>IF(ISNUMBER('MRS(input_RL_Opt2)'!AC$24),M17*'MRS(input_RL_Opt2)'!AC$24,0)</f>
        <v>0</v>
      </c>
      <c r="AD17" s="199">
        <f>IF(ISNUMBER('MRS(input_RL_Opt2)'!AD$24),N17*'MRS(input_RL_Opt2)'!AD$24,0)</f>
        <v>0</v>
      </c>
      <c r="AE17" s="198">
        <f t="shared" si="1"/>
        <v>0</v>
      </c>
      <c r="AF17" s="62"/>
    </row>
    <row r="18" spans="1:32" x14ac:dyDescent="0.2">
      <c r="A18" s="280"/>
      <c r="B18" s="172" t="s">
        <v>55</v>
      </c>
      <c r="C18" s="201"/>
      <c r="D18" s="201"/>
      <c r="E18" s="201"/>
      <c r="F18" s="201"/>
      <c r="G18" s="201"/>
      <c r="H18" s="201"/>
      <c r="I18" s="201"/>
      <c r="J18" s="201"/>
      <c r="K18" s="201"/>
      <c r="L18" s="201"/>
      <c r="M18" s="201"/>
      <c r="N18" s="201"/>
      <c r="O18" s="198">
        <f t="shared" si="0"/>
        <v>0</v>
      </c>
      <c r="Q18" s="280"/>
      <c r="R18" s="172" t="s">
        <v>55</v>
      </c>
      <c r="S18" s="199">
        <f>IF(ISNUMBER('MRS(input_RL_Opt2)'!S$25),C18*'MRS(input_RL_Opt2)'!S$25,0)</f>
        <v>0</v>
      </c>
      <c r="T18" s="199">
        <f>IF(ISNUMBER('MRS(input_RL_Opt2)'!T$25),D18*'MRS(input_RL_Opt2)'!T$25,0)</f>
        <v>0</v>
      </c>
      <c r="U18" s="199">
        <f>IF(ISNUMBER('MRS(input_RL_Opt2)'!U$25),E18*'MRS(input_RL_Opt2)'!U$25,0)</f>
        <v>0</v>
      </c>
      <c r="V18" s="199">
        <f>IF(ISNUMBER('MRS(input_RL_Opt2)'!V$25),F18*'MRS(input_RL_Opt2)'!V$25,0)</f>
        <v>0</v>
      </c>
      <c r="W18" s="199">
        <f>IF(ISNUMBER('MRS(input_RL_Opt2)'!W$25),G18*'MRS(input_RL_Opt2)'!W$25,0)</f>
        <v>0</v>
      </c>
      <c r="X18" s="199">
        <f>IF(ISNUMBER('MRS(input_RL_Opt2)'!X$25),H18*'MRS(input_RL_Opt2)'!X$25,0)</f>
        <v>0</v>
      </c>
      <c r="Y18" s="199">
        <f>IF(ISNUMBER('MRS(input_RL_Opt2)'!Y$25),I18*'MRS(input_RL_Opt2)'!Y$25,0)</f>
        <v>0</v>
      </c>
      <c r="Z18" s="199">
        <f>IF(ISNUMBER('MRS(input_RL_Opt2)'!Z$25),J18*'MRS(input_RL_Opt2)'!Z$25,0)</f>
        <v>0</v>
      </c>
      <c r="AA18" s="199">
        <f>IF(ISNUMBER('MRS(input_RL_Opt2)'!AA$25),K18*'MRS(input_RL_Opt2)'!AA$25,0)</f>
        <v>0</v>
      </c>
      <c r="AB18" s="199">
        <f>IF(ISNUMBER('MRS(input_RL_Opt2)'!AB$25),L18*'MRS(input_RL_Opt2)'!AB$25,0)</f>
        <v>0</v>
      </c>
      <c r="AC18" s="199">
        <f>IF(ISNUMBER('MRS(input_RL_Opt2)'!AC$25),M18*'MRS(input_RL_Opt2)'!AC$25,0)</f>
        <v>0</v>
      </c>
      <c r="AD18" s="199">
        <f>IF(ISNUMBER('MRS(input_RL_Opt2)'!AD$25),N18*'MRS(input_RL_Opt2)'!AD$25,0)</f>
        <v>0</v>
      </c>
      <c r="AE18" s="198">
        <f t="shared" si="1"/>
        <v>0</v>
      </c>
      <c r="AF18" s="62"/>
    </row>
    <row r="19" spans="1:32" x14ac:dyDescent="0.2">
      <c r="A19" s="280"/>
      <c r="B19" s="172" t="s">
        <v>56</v>
      </c>
      <c r="C19" s="201"/>
      <c r="D19" s="201"/>
      <c r="E19" s="201"/>
      <c r="F19" s="201"/>
      <c r="G19" s="201"/>
      <c r="H19" s="201"/>
      <c r="I19" s="201"/>
      <c r="J19" s="201"/>
      <c r="K19" s="201"/>
      <c r="L19" s="201"/>
      <c r="M19" s="201"/>
      <c r="N19" s="201"/>
      <c r="O19" s="198">
        <f t="shared" si="0"/>
        <v>0</v>
      </c>
      <c r="Q19" s="280"/>
      <c r="R19" s="172" t="s">
        <v>56</v>
      </c>
      <c r="S19" s="199">
        <f>IF(ISNUMBER('MRS(input_RL_Opt2)'!S$26),C19*'MRS(input_RL_Opt2)'!S$26,0)</f>
        <v>0</v>
      </c>
      <c r="T19" s="199">
        <f>IF(ISNUMBER('MRS(input_RL_Opt2)'!T$26),D19*'MRS(input_RL_Opt2)'!T$26,0)</f>
        <v>0</v>
      </c>
      <c r="U19" s="199">
        <f>IF(ISNUMBER('MRS(input_RL_Opt2)'!U$26),E19*'MRS(input_RL_Opt2)'!U$26,0)</f>
        <v>0</v>
      </c>
      <c r="V19" s="199">
        <f>IF(ISNUMBER('MRS(input_RL_Opt2)'!V$26),F19*'MRS(input_RL_Opt2)'!V$26,0)</f>
        <v>0</v>
      </c>
      <c r="W19" s="199">
        <f>IF(ISNUMBER('MRS(input_RL_Opt2)'!W$26),G19*'MRS(input_RL_Opt2)'!W$26,0)</f>
        <v>0</v>
      </c>
      <c r="X19" s="199">
        <f>IF(ISNUMBER('MRS(input_RL_Opt2)'!X$26),H19*'MRS(input_RL_Opt2)'!X$26,0)</f>
        <v>0</v>
      </c>
      <c r="Y19" s="199">
        <f>IF(ISNUMBER('MRS(input_RL_Opt2)'!Y$26),I19*'MRS(input_RL_Opt2)'!Y$26,0)</f>
        <v>0</v>
      </c>
      <c r="Z19" s="199">
        <f>IF(ISNUMBER('MRS(input_RL_Opt2)'!Z$26),J19*'MRS(input_RL_Opt2)'!Z$26,0)</f>
        <v>0</v>
      </c>
      <c r="AA19" s="199">
        <f>IF(ISNUMBER('MRS(input_RL_Opt2)'!AA$26),K19*'MRS(input_RL_Opt2)'!AA$26,0)</f>
        <v>0</v>
      </c>
      <c r="AB19" s="199">
        <f>IF(ISNUMBER('MRS(input_RL_Opt2)'!AB$26),L19*'MRS(input_RL_Opt2)'!AB$26,0)</f>
        <v>0</v>
      </c>
      <c r="AC19" s="199">
        <f>IF(ISNUMBER('MRS(input_RL_Opt2)'!AC$26),M19*'MRS(input_RL_Opt2)'!AC$26,0)</f>
        <v>0</v>
      </c>
      <c r="AD19" s="199">
        <f>IF(ISNUMBER('MRS(input_RL_Opt2)'!AD$26),N19*'MRS(input_RL_Opt2)'!AD$26,0)</f>
        <v>0</v>
      </c>
      <c r="AE19" s="198">
        <f t="shared" si="1"/>
        <v>0</v>
      </c>
      <c r="AF19" s="62"/>
    </row>
    <row r="20" spans="1:32" x14ac:dyDescent="0.2">
      <c r="A20" s="280"/>
      <c r="B20" s="172" t="s">
        <v>147</v>
      </c>
      <c r="C20" s="201"/>
      <c r="D20" s="201"/>
      <c r="E20" s="201"/>
      <c r="F20" s="201"/>
      <c r="G20" s="201"/>
      <c r="H20" s="201"/>
      <c r="I20" s="201"/>
      <c r="J20" s="201"/>
      <c r="K20" s="201"/>
      <c r="L20" s="201"/>
      <c r="M20" s="201"/>
      <c r="N20" s="201"/>
      <c r="O20" s="198">
        <f t="shared" si="0"/>
        <v>0</v>
      </c>
      <c r="Q20" s="280"/>
      <c r="R20" s="172" t="s">
        <v>147</v>
      </c>
      <c r="S20" s="199">
        <f>IF(ISNUMBER('MRS(input_RL_Opt2)'!S$27),C20*'MRS(input_RL_Opt2)'!S$27,0)</f>
        <v>0</v>
      </c>
      <c r="T20" s="199">
        <f>IF(ISNUMBER('MRS(input_RL_Opt2)'!T$27),D20*'MRS(input_RL_Opt2)'!T$27,0)</f>
        <v>0</v>
      </c>
      <c r="U20" s="199">
        <f>IF(ISNUMBER('MRS(input_RL_Opt2)'!U$27),E20*'MRS(input_RL_Opt2)'!U$27,0)</f>
        <v>0</v>
      </c>
      <c r="V20" s="199">
        <f>IF(ISNUMBER('MRS(input_RL_Opt2)'!V$27),F20*'MRS(input_RL_Opt2)'!V$27,0)</f>
        <v>0</v>
      </c>
      <c r="W20" s="199">
        <f>IF(ISNUMBER('MRS(input_RL_Opt2)'!W$27),G20*'MRS(input_RL_Opt2)'!W$27,0)</f>
        <v>0</v>
      </c>
      <c r="X20" s="199">
        <f>IF(ISNUMBER('MRS(input_RL_Opt2)'!X$27),H20*'MRS(input_RL_Opt2)'!X$27,0)</f>
        <v>0</v>
      </c>
      <c r="Y20" s="199">
        <f>IF(ISNUMBER('MRS(input_RL_Opt2)'!Y$27),I20*'MRS(input_RL_Opt2)'!Y$27,0)</f>
        <v>0</v>
      </c>
      <c r="Z20" s="199">
        <f>IF(ISNUMBER('MRS(input_RL_Opt2)'!Z$27),J20*'MRS(input_RL_Opt2)'!Z$27,0)</f>
        <v>0</v>
      </c>
      <c r="AA20" s="199">
        <f>IF(ISNUMBER('MRS(input_RL_Opt2)'!AA$27),K20*'MRS(input_RL_Opt2)'!AA$27,0)</f>
        <v>0</v>
      </c>
      <c r="AB20" s="199">
        <f>IF(ISNUMBER('MRS(input_RL_Opt2)'!AB$27),L20*'MRS(input_RL_Opt2)'!AB$27,0)</f>
        <v>0</v>
      </c>
      <c r="AC20" s="199">
        <f>IF(ISNUMBER('MRS(input_RL_Opt2)'!AC$27),M20*'MRS(input_RL_Opt2)'!AC$27,0)</f>
        <v>0</v>
      </c>
      <c r="AD20" s="199">
        <f>IF(ISNUMBER('MRS(input_RL_Opt2)'!AD$27),N20*'MRS(input_RL_Opt2)'!AD$27,0)</f>
        <v>0</v>
      </c>
      <c r="AE20" s="198">
        <f t="shared" si="1"/>
        <v>0</v>
      </c>
      <c r="AF20" s="62"/>
    </row>
    <row r="21" spans="1:32" x14ac:dyDescent="0.2">
      <c r="A21" s="280"/>
      <c r="B21" s="54" t="s">
        <v>57</v>
      </c>
      <c r="C21" s="197">
        <f>+SUM(C9:C20)</f>
        <v>0</v>
      </c>
      <c r="D21" s="197">
        <f t="shared" ref="D21:N21" si="2">+SUM(D9:D20)</f>
        <v>0</v>
      </c>
      <c r="E21" s="197">
        <f t="shared" si="2"/>
        <v>0</v>
      </c>
      <c r="F21" s="197">
        <f t="shared" si="2"/>
        <v>0</v>
      </c>
      <c r="G21" s="197">
        <f t="shared" si="2"/>
        <v>0</v>
      </c>
      <c r="H21" s="197">
        <f t="shared" si="2"/>
        <v>0</v>
      </c>
      <c r="I21" s="197">
        <f t="shared" si="2"/>
        <v>0</v>
      </c>
      <c r="J21" s="197">
        <f t="shared" si="2"/>
        <v>0</v>
      </c>
      <c r="K21" s="197">
        <f t="shared" si="2"/>
        <v>0</v>
      </c>
      <c r="L21" s="197">
        <f t="shared" si="2"/>
        <v>0</v>
      </c>
      <c r="M21" s="197">
        <f t="shared" si="2"/>
        <v>0</v>
      </c>
      <c r="N21" s="197">
        <f t="shared" si="2"/>
        <v>0</v>
      </c>
      <c r="O21" s="198"/>
      <c r="Q21" s="280"/>
      <c r="R21" s="54" t="s">
        <v>57</v>
      </c>
      <c r="S21" s="197"/>
      <c r="T21" s="197"/>
      <c r="U21" s="197"/>
      <c r="V21" s="197"/>
      <c r="W21" s="197"/>
      <c r="X21" s="197"/>
      <c r="Y21" s="197"/>
      <c r="Z21" s="197"/>
      <c r="AA21" s="197"/>
      <c r="AB21" s="197"/>
      <c r="AC21" s="197"/>
      <c r="AD21" s="197"/>
      <c r="AE21" s="198">
        <f>SUM(AE9:AE20)</f>
        <v>0</v>
      </c>
      <c r="AF21" s="207">
        <f>ROUND(AE21*44/12,0)</f>
        <v>0</v>
      </c>
    </row>
    <row r="23" spans="1:32" ht="14.15" customHeight="1" x14ac:dyDescent="0.2">
      <c r="A23" s="293" t="str">
        <f>'MRS(input_RL_Opt2)'!A48</f>
        <v>Year 2020</v>
      </c>
      <c r="B23" s="293"/>
      <c r="C23" s="261" t="str">
        <f>'MRS(input_RL_Opt2)'!C48</f>
        <v>Land use category in year 2020</v>
      </c>
      <c r="D23" s="261"/>
      <c r="E23" s="261"/>
      <c r="F23" s="261"/>
      <c r="G23" s="261"/>
      <c r="H23" s="261"/>
      <c r="I23" s="261"/>
      <c r="J23" s="261"/>
      <c r="K23" s="261"/>
      <c r="L23" s="261"/>
      <c r="M23" s="261"/>
      <c r="N23" s="261"/>
      <c r="O23" s="261"/>
      <c r="Q23" s="293" t="str">
        <f>'MRS(input_RL_Opt2)'!Q48</f>
        <v>Year 2020</v>
      </c>
      <c r="R23" s="293"/>
      <c r="S23" s="261" t="str">
        <f>'MRS(input_RL_Opt2)'!S48</f>
        <v>Land use category in year 2020</v>
      </c>
      <c r="T23" s="261"/>
      <c r="U23" s="261"/>
      <c r="V23" s="261"/>
      <c r="W23" s="261"/>
      <c r="X23" s="261"/>
      <c r="Y23" s="261"/>
      <c r="Z23" s="261"/>
      <c r="AA23" s="261"/>
      <c r="AB23" s="261"/>
      <c r="AC23" s="261"/>
      <c r="AD23" s="261"/>
      <c r="AE23" s="261"/>
      <c r="AF23" s="62"/>
    </row>
    <row r="24" spans="1:32" ht="42" x14ac:dyDescent="0.2">
      <c r="A24" s="293"/>
      <c r="B24" s="293"/>
      <c r="C24" s="54" t="s">
        <v>46</v>
      </c>
      <c r="D24" s="54" t="s">
        <v>47</v>
      </c>
      <c r="E24" s="55" t="s">
        <v>48</v>
      </c>
      <c r="F24" s="54" t="s">
        <v>49</v>
      </c>
      <c r="G24" s="54" t="s">
        <v>50</v>
      </c>
      <c r="H24" s="54" t="s">
        <v>51</v>
      </c>
      <c r="I24" s="54" t="s">
        <v>52</v>
      </c>
      <c r="J24" s="54" t="s">
        <v>53</v>
      </c>
      <c r="K24" s="54" t="s">
        <v>54</v>
      </c>
      <c r="L24" s="54" t="s">
        <v>55</v>
      </c>
      <c r="M24" s="54" t="s">
        <v>56</v>
      </c>
      <c r="N24" s="54" t="s">
        <v>39</v>
      </c>
      <c r="O24" s="172" t="s">
        <v>57</v>
      </c>
      <c r="Q24" s="293"/>
      <c r="R24" s="293"/>
      <c r="S24" s="54" t="s">
        <v>46</v>
      </c>
      <c r="T24" s="54" t="s">
        <v>47</v>
      </c>
      <c r="U24" s="55" t="s">
        <v>48</v>
      </c>
      <c r="V24" s="54" t="s">
        <v>49</v>
      </c>
      <c r="W24" s="54" t="s">
        <v>50</v>
      </c>
      <c r="X24" s="54" t="s">
        <v>51</v>
      </c>
      <c r="Y24" s="54" t="s">
        <v>52</v>
      </c>
      <c r="Z24" s="54" t="s">
        <v>53</v>
      </c>
      <c r="AA24" s="54" t="s">
        <v>54</v>
      </c>
      <c r="AB24" s="54" t="s">
        <v>55</v>
      </c>
      <c r="AC24" s="54" t="s">
        <v>56</v>
      </c>
      <c r="AD24" s="54" t="s">
        <v>39</v>
      </c>
      <c r="AE24" s="172" t="s">
        <v>57</v>
      </c>
      <c r="AF24" s="62"/>
    </row>
    <row r="25" spans="1:32" ht="14.15" customHeight="1" x14ac:dyDescent="0.2">
      <c r="A25" s="280" t="str">
        <f>'MRS(input_RL_Opt2)'!A50</f>
        <v>Land use category in year 2019</v>
      </c>
      <c r="B25" s="54" t="s">
        <v>46</v>
      </c>
      <c r="C25" s="201"/>
      <c r="D25" s="201"/>
      <c r="E25" s="201"/>
      <c r="F25" s="201"/>
      <c r="G25" s="201"/>
      <c r="H25" s="201"/>
      <c r="I25" s="201"/>
      <c r="J25" s="201"/>
      <c r="K25" s="201"/>
      <c r="L25" s="201"/>
      <c r="M25" s="201"/>
      <c r="N25" s="201"/>
      <c r="O25" s="198">
        <f>SUM(C25:N25)</f>
        <v>0</v>
      </c>
      <c r="Q25" s="280" t="str">
        <f>'MRS(input_RL_Opt2)'!Q50</f>
        <v>Land use category in year 2019</v>
      </c>
      <c r="R25" s="54" t="s">
        <v>46</v>
      </c>
      <c r="S25" s="199">
        <f>IF(ISNUMBER('MRS(input_RL_Opt2)'!S$16),C25*'MRS(input_RL_Opt2)'!S$16,0)</f>
        <v>0</v>
      </c>
      <c r="T25" s="199">
        <f>IF(ISNUMBER('MRS(input_RL_Opt2)'!T$16),D25*'MRS(input_RL_Opt2)'!T$16,0)</f>
        <v>0</v>
      </c>
      <c r="U25" s="199">
        <f>IF(ISNUMBER('MRS(input_RL_Opt2)'!U$16),E25*'MRS(input_RL_Opt2)'!U$16,0)</f>
        <v>0</v>
      </c>
      <c r="V25" s="199">
        <f>IF(ISNUMBER('MRS(input_RL_Opt2)'!V$16),F25*'MRS(input_RL_Opt2)'!V$16,0)</f>
        <v>0</v>
      </c>
      <c r="W25" s="199">
        <f>IF(ISNUMBER('MRS(input_RL_Opt2)'!W$16),G25*'MRS(input_RL_Opt2)'!W$16,0)</f>
        <v>0</v>
      </c>
      <c r="X25" s="199">
        <f>IF(ISNUMBER('MRS(input_RL_Opt2)'!X$16),H25*'MRS(input_RL_Opt2)'!X$16,0)</f>
        <v>0</v>
      </c>
      <c r="Y25" s="199">
        <f>IF(ISNUMBER('MRS(input_RL_Opt2)'!Y$16),I25*'MRS(input_RL_Opt2)'!Y$16,0)</f>
        <v>0</v>
      </c>
      <c r="Z25" s="199">
        <f>IF(ISNUMBER('MRS(input_RL_Opt2)'!Z$16),J25*'MRS(input_RL_Opt2)'!Z$16,0)</f>
        <v>0</v>
      </c>
      <c r="AA25" s="199">
        <f>IF(ISNUMBER('MRS(input_RL_Opt2)'!AA$16),K25*'MRS(input_RL_Opt2)'!AA$16,0)</f>
        <v>0</v>
      </c>
      <c r="AB25" s="199">
        <f>IF(ISNUMBER('MRS(input_RL_Opt2)'!AB$16),L25*'MRS(input_RL_Opt2)'!AB$16,0)</f>
        <v>0</v>
      </c>
      <c r="AC25" s="199">
        <f>IF(ISNUMBER('MRS(input_RL_Opt2)'!AC$16),M25*'MRS(input_RL_Opt2)'!AC$16,0)</f>
        <v>0</v>
      </c>
      <c r="AD25" s="199">
        <f>IF(ISNUMBER('MRS(input_RL_Opt2)'!AD$16),N25*'MRS(input_RL_Opt2)'!AD$16,0)</f>
        <v>0</v>
      </c>
      <c r="AE25" s="198">
        <f>SUMIF(S25:AD25,"&gt;0",S25:AD25)</f>
        <v>0</v>
      </c>
      <c r="AF25" s="62"/>
    </row>
    <row r="26" spans="1:32" ht="28" x14ac:dyDescent="0.2">
      <c r="A26" s="280"/>
      <c r="B26" s="54" t="s">
        <v>47</v>
      </c>
      <c r="C26" s="201"/>
      <c r="D26" s="201"/>
      <c r="E26" s="201"/>
      <c r="F26" s="201"/>
      <c r="G26" s="201"/>
      <c r="H26" s="201"/>
      <c r="I26" s="201"/>
      <c r="J26" s="201"/>
      <c r="K26" s="201"/>
      <c r="L26" s="201"/>
      <c r="M26" s="201"/>
      <c r="N26" s="201"/>
      <c r="O26" s="198">
        <f t="shared" ref="O26:O36" si="3">SUM(C26:N26)</f>
        <v>0</v>
      </c>
      <c r="Q26" s="280"/>
      <c r="R26" s="54" t="s">
        <v>47</v>
      </c>
      <c r="S26" s="199">
        <f>IF(ISNUMBER('MRS(input_RL_Opt2)'!S$17),C26*'MRS(input_RL_Opt2)'!S$17,0)</f>
        <v>0</v>
      </c>
      <c r="T26" s="199">
        <f>IF(ISNUMBER('MRS(input_RL_Opt2)'!T$17),D26*'MRS(input_RL_Opt2)'!T$17,0)</f>
        <v>0</v>
      </c>
      <c r="U26" s="199">
        <f>IF(ISNUMBER('MRS(input_RL_Opt2)'!U$17),E26*'MRS(input_RL_Opt2)'!U$17,0)</f>
        <v>0</v>
      </c>
      <c r="V26" s="199">
        <f>IF(ISNUMBER('MRS(input_RL_Opt2)'!V$17),F26*'MRS(input_RL_Opt2)'!V$17,0)</f>
        <v>0</v>
      </c>
      <c r="W26" s="199">
        <f>IF(ISNUMBER('MRS(input_RL_Opt2)'!W$17),G26*'MRS(input_RL_Opt2)'!W$17,0)</f>
        <v>0</v>
      </c>
      <c r="X26" s="199">
        <f>IF(ISNUMBER('MRS(input_RL_Opt2)'!X$17),H26*'MRS(input_RL_Opt2)'!X$17,0)</f>
        <v>0</v>
      </c>
      <c r="Y26" s="199">
        <f>IF(ISNUMBER('MRS(input_RL_Opt2)'!Y$17),I26*'MRS(input_RL_Opt2)'!Y$17,0)</f>
        <v>0</v>
      </c>
      <c r="Z26" s="199">
        <f>IF(ISNUMBER('MRS(input_RL_Opt2)'!Z$17),J26*'MRS(input_RL_Opt2)'!Z$17,0)</f>
        <v>0</v>
      </c>
      <c r="AA26" s="199">
        <f>IF(ISNUMBER('MRS(input_RL_Opt2)'!AA$17),K26*'MRS(input_RL_Opt2)'!AA$17,0)</f>
        <v>0</v>
      </c>
      <c r="AB26" s="199">
        <f>IF(ISNUMBER('MRS(input_RL_Opt2)'!AB$17),L26*'MRS(input_RL_Opt2)'!AB$17,0)</f>
        <v>0</v>
      </c>
      <c r="AC26" s="199">
        <f>IF(ISNUMBER('MRS(input_RL_Opt2)'!AC$17),M26*'MRS(input_RL_Opt2)'!AC$17,0)</f>
        <v>0</v>
      </c>
      <c r="AD26" s="199">
        <f>IF(ISNUMBER('MRS(input_RL_Opt2)'!AD$17),N26*'MRS(input_RL_Opt2)'!AD$17,0)</f>
        <v>0</v>
      </c>
      <c r="AE26" s="198">
        <f t="shared" ref="AE26:AE36" si="4">SUMIF(S26:AD26,"&gt;0",S26:AD26)</f>
        <v>0</v>
      </c>
      <c r="AF26" s="62"/>
    </row>
    <row r="27" spans="1:32" x14ac:dyDescent="0.2">
      <c r="A27" s="280"/>
      <c r="B27" s="55" t="s">
        <v>48</v>
      </c>
      <c r="C27" s="201"/>
      <c r="D27" s="201"/>
      <c r="E27" s="201"/>
      <c r="F27" s="201"/>
      <c r="G27" s="201"/>
      <c r="H27" s="201"/>
      <c r="I27" s="201"/>
      <c r="J27" s="201"/>
      <c r="K27" s="201"/>
      <c r="L27" s="201"/>
      <c r="M27" s="201"/>
      <c r="N27" s="201"/>
      <c r="O27" s="198">
        <f t="shared" si="3"/>
        <v>0</v>
      </c>
      <c r="Q27" s="280"/>
      <c r="R27" s="55" t="s">
        <v>48</v>
      </c>
      <c r="S27" s="199">
        <f>IF(ISNUMBER('MRS(input_RL_Opt2)'!S$18),C27*'MRS(input_RL_Opt2)'!S$18, 0)</f>
        <v>0</v>
      </c>
      <c r="T27" s="199">
        <f>IF(ISNUMBER('MRS(input_RL_Opt2)'!T$18),D27*'MRS(input_RL_Opt2)'!T$18, 0)</f>
        <v>0</v>
      </c>
      <c r="U27" s="199">
        <f>IF(ISNUMBER('MRS(input_RL_Opt2)'!U$18),E27*'MRS(input_RL_Opt2)'!U$18, 0)</f>
        <v>0</v>
      </c>
      <c r="V27" s="199">
        <f>IF(ISNUMBER('MRS(input_RL_Opt2)'!V$18),F27*'MRS(input_RL_Opt2)'!V$18, 0)</f>
        <v>0</v>
      </c>
      <c r="W27" s="199">
        <f>IF(ISNUMBER('MRS(input_RL_Opt2)'!W$18),G27*'MRS(input_RL_Opt2)'!W$18, 0)</f>
        <v>0</v>
      </c>
      <c r="X27" s="199">
        <f>IF(ISNUMBER('MRS(input_RL_Opt2)'!X$18),H27*'MRS(input_RL_Opt2)'!X$18, 0)</f>
        <v>0</v>
      </c>
      <c r="Y27" s="199">
        <f>IF(ISNUMBER('MRS(input_RL_Opt2)'!Y$18),I27*'MRS(input_RL_Opt2)'!Y$18, 0)</f>
        <v>0</v>
      </c>
      <c r="Z27" s="199">
        <f>IF(ISNUMBER('MRS(input_RL_Opt2)'!Z$18),J27*'MRS(input_RL_Opt2)'!Z$18, 0)</f>
        <v>0</v>
      </c>
      <c r="AA27" s="199">
        <f>IF(ISNUMBER('MRS(input_RL_Opt2)'!AA$18),K27*'MRS(input_RL_Opt2)'!AA$18, 0)</f>
        <v>0</v>
      </c>
      <c r="AB27" s="199">
        <f>IF(ISNUMBER('MRS(input_RL_Opt2)'!AB$18),L27*'MRS(input_RL_Opt2)'!AB$18, 0)</f>
        <v>0</v>
      </c>
      <c r="AC27" s="199">
        <f>IF(ISNUMBER('MRS(input_RL_Opt2)'!AC$18),M27*'MRS(input_RL_Opt2)'!AC$18, 0)</f>
        <v>0</v>
      </c>
      <c r="AD27" s="199">
        <f>IF(ISNUMBER('MRS(input_RL_Opt2)'!AD$18),N27*'MRS(input_RL_Opt2)'!AD$18, 0)</f>
        <v>0</v>
      </c>
      <c r="AE27" s="198">
        <f t="shared" si="4"/>
        <v>0</v>
      </c>
      <c r="AF27" s="62"/>
    </row>
    <row r="28" spans="1:32" x14ac:dyDescent="0.2">
      <c r="A28" s="280"/>
      <c r="B28" s="54" t="s">
        <v>49</v>
      </c>
      <c r="C28" s="201"/>
      <c r="D28" s="201"/>
      <c r="E28" s="201"/>
      <c r="F28" s="201"/>
      <c r="G28" s="201"/>
      <c r="H28" s="201"/>
      <c r="I28" s="201"/>
      <c r="J28" s="201"/>
      <c r="K28" s="201"/>
      <c r="L28" s="201"/>
      <c r="M28" s="201"/>
      <c r="N28" s="201"/>
      <c r="O28" s="198">
        <f t="shared" si="3"/>
        <v>0</v>
      </c>
      <c r="Q28" s="280"/>
      <c r="R28" s="54" t="s">
        <v>49</v>
      </c>
      <c r="S28" s="199">
        <f>IF(ISNUMBER('MRS(input_RL_Opt2)'!S$19),C28*'MRS(input_RL_Opt2)'!S$19,0)</f>
        <v>0</v>
      </c>
      <c r="T28" s="199">
        <f>IF(ISNUMBER('MRS(input_RL_Opt2)'!T$19),D28*'MRS(input_RL_Opt2)'!T$19,0)</f>
        <v>0</v>
      </c>
      <c r="U28" s="199">
        <f>IF(ISNUMBER('MRS(input_RL_Opt2)'!U$19),E28*'MRS(input_RL_Opt2)'!U$19,0)</f>
        <v>0</v>
      </c>
      <c r="V28" s="199">
        <f>IF(ISNUMBER('MRS(input_RL_Opt2)'!V$19),F28*'MRS(input_RL_Opt2)'!V$19,0)</f>
        <v>0</v>
      </c>
      <c r="W28" s="199">
        <f>IF(ISNUMBER('MRS(input_RL_Opt2)'!W$19),G28*'MRS(input_RL_Opt2)'!W$19,0)</f>
        <v>0</v>
      </c>
      <c r="X28" s="199">
        <f>IF(ISNUMBER('MRS(input_RL_Opt2)'!X$19),H28*'MRS(input_RL_Opt2)'!X$19,0)</f>
        <v>0</v>
      </c>
      <c r="Y28" s="199">
        <f>IF(ISNUMBER('MRS(input_RL_Opt2)'!Y$19),I28*'MRS(input_RL_Opt2)'!Y$19,0)</f>
        <v>0</v>
      </c>
      <c r="Z28" s="199">
        <f>IF(ISNUMBER('MRS(input_RL_Opt2)'!Z$19),J28*'MRS(input_RL_Opt2)'!Z$19,0)</f>
        <v>0</v>
      </c>
      <c r="AA28" s="199">
        <f>IF(ISNUMBER('MRS(input_RL_Opt2)'!AA$19),K28*'MRS(input_RL_Opt2)'!AA$19,0)</f>
        <v>0</v>
      </c>
      <c r="AB28" s="199">
        <f>IF(ISNUMBER('MRS(input_RL_Opt2)'!AB$19),L28*'MRS(input_RL_Opt2)'!AB$19,0)</f>
        <v>0</v>
      </c>
      <c r="AC28" s="199">
        <f>IF(ISNUMBER('MRS(input_RL_Opt2)'!AC$19),M28*'MRS(input_RL_Opt2)'!AC$19,0)</f>
        <v>0</v>
      </c>
      <c r="AD28" s="199">
        <f>IF(ISNUMBER('MRS(input_RL_Opt2)'!AD$19),N28*'MRS(input_RL_Opt2)'!AD$19,0)</f>
        <v>0</v>
      </c>
      <c r="AE28" s="198">
        <f t="shared" si="4"/>
        <v>0</v>
      </c>
      <c r="AF28" s="62"/>
    </row>
    <row r="29" spans="1:32" x14ac:dyDescent="0.2">
      <c r="A29" s="280"/>
      <c r="B29" s="172" t="s">
        <v>50</v>
      </c>
      <c r="C29" s="201"/>
      <c r="D29" s="201"/>
      <c r="E29" s="201"/>
      <c r="F29" s="201"/>
      <c r="G29" s="201"/>
      <c r="H29" s="201"/>
      <c r="I29" s="201"/>
      <c r="J29" s="201"/>
      <c r="K29" s="201"/>
      <c r="L29" s="201"/>
      <c r="M29" s="201"/>
      <c r="N29" s="201"/>
      <c r="O29" s="198">
        <f t="shared" si="3"/>
        <v>0</v>
      </c>
      <c r="Q29" s="280"/>
      <c r="R29" s="172" t="s">
        <v>50</v>
      </c>
      <c r="S29" s="199">
        <f>IF(ISNUMBER('MRS(input_RL_Opt2)'!S$20),C29*'MRS(input_RL_Opt2)'!S$20,0)</f>
        <v>0</v>
      </c>
      <c r="T29" s="199">
        <f>IF(ISNUMBER('MRS(input_RL_Opt2)'!T$20),D29*'MRS(input_RL_Opt2)'!T$20,0)</f>
        <v>0</v>
      </c>
      <c r="U29" s="199">
        <f>IF(ISNUMBER('MRS(input_RL_Opt2)'!U$20),E29*'MRS(input_RL_Opt2)'!U$20,0)</f>
        <v>0</v>
      </c>
      <c r="V29" s="199">
        <f>IF(ISNUMBER('MRS(input_RL_Opt2)'!V$20),F29*'MRS(input_RL_Opt2)'!V$20,0)</f>
        <v>0</v>
      </c>
      <c r="W29" s="199">
        <f>IF(ISNUMBER('MRS(input_RL_Opt2)'!W$20),G29*'MRS(input_RL_Opt2)'!W$20,0)</f>
        <v>0</v>
      </c>
      <c r="X29" s="199">
        <f>IF(ISNUMBER('MRS(input_RL_Opt2)'!X$20),H29*'MRS(input_RL_Opt2)'!X$20,0)</f>
        <v>0</v>
      </c>
      <c r="Y29" s="199">
        <f>IF(ISNUMBER('MRS(input_RL_Opt2)'!Y$20),I29*'MRS(input_RL_Opt2)'!Y$20,0)</f>
        <v>0</v>
      </c>
      <c r="Z29" s="199">
        <f>IF(ISNUMBER('MRS(input_RL_Opt2)'!Z$20),J29*'MRS(input_RL_Opt2)'!Z$20,0)</f>
        <v>0</v>
      </c>
      <c r="AA29" s="199">
        <f>IF(ISNUMBER('MRS(input_RL_Opt2)'!AA$20),K29*'MRS(input_RL_Opt2)'!AA$20,0)</f>
        <v>0</v>
      </c>
      <c r="AB29" s="199">
        <f>IF(ISNUMBER('MRS(input_RL_Opt2)'!AB$20),L29*'MRS(input_RL_Opt2)'!AB$20,0)</f>
        <v>0</v>
      </c>
      <c r="AC29" s="199">
        <f>IF(ISNUMBER('MRS(input_RL_Opt2)'!AC$20),M29*'MRS(input_RL_Opt2)'!AC$20,0)</f>
        <v>0</v>
      </c>
      <c r="AD29" s="199">
        <f>IF(ISNUMBER('MRS(input_RL_Opt2)'!AD$20),N29*'MRS(input_RL_Opt2)'!AD$20,0)</f>
        <v>0</v>
      </c>
      <c r="AE29" s="198">
        <f t="shared" si="4"/>
        <v>0</v>
      </c>
      <c r="AF29" s="62"/>
    </row>
    <row r="30" spans="1:32" x14ac:dyDescent="0.2">
      <c r="A30" s="280"/>
      <c r="B30" s="172" t="s">
        <v>51</v>
      </c>
      <c r="C30" s="201"/>
      <c r="D30" s="201"/>
      <c r="E30" s="201"/>
      <c r="F30" s="201"/>
      <c r="G30" s="201"/>
      <c r="H30" s="201"/>
      <c r="I30" s="201"/>
      <c r="J30" s="201"/>
      <c r="K30" s="201"/>
      <c r="L30" s="201"/>
      <c r="M30" s="201"/>
      <c r="N30" s="201"/>
      <c r="O30" s="198">
        <f t="shared" si="3"/>
        <v>0</v>
      </c>
      <c r="Q30" s="280"/>
      <c r="R30" s="172" t="s">
        <v>51</v>
      </c>
      <c r="S30" s="199">
        <f>IF(ISNUMBER('MRS(input_RL_Opt2)'!S$21),C30*'MRS(input_RL_Opt2)'!S$21,0)</f>
        <v>0</v>
      </c>
      <c r="T30" s="199">
        <f>IF(ISNUMBER('MRS(input_RL_Opt2)'!T$21),D30*'MRS(input_RL_Opt2)'!T$21,0)</f>
        <v>0</v>
      </c>
      <c r="U30" s="199">
        <f>IF(ISNUMBER('MRS(input_RL_Opt2)'!U$21),E30*'MRS(input_RL_Opt2)'!U$21,0)</f>
        <v>0</v>
      </c>
      <c r="V30" s="199">
        <f>IF(ISNUMBER('MRS(input_RL_Opt2)'!V$21),F30*'MRS(input_RL_Opt2)'!V$21,0)</f>
        <v>0</v>
      </c>
      <c r="W30" s="199">
        <f>IF(ISNUMBER('MRS(input_RL_Opt2)'!W$21),G30*'MRS(input_RL_Opt2)'!W$21,0)</f>
        <v>0</v>
      </c>
      <c r="X30" s="199">
        <f>IF(ISNUMBER('MRS(input_RL_Opt2)'!X$21),H30*'MRS(input_RL_Opt2)'!X$21,0)</f>
        <v>0</v>
      </c>
      <c r="Y30" s="199">
        <f>IF(ISNUMBER('MRS(input_RL_Opt2)'!Y$21),I30*'MRS(input_RL_Opt2)'!Y$21,0)</f>
        <v>0</v>
      </c>
      <c r="Z30" s="199">
        <f>IF(ISNUMBER('MRS(input_RL_Opt2)'!Z$21),J30*'MRS(input_RL_Opt2)'!Z$21,0)</f>
        <v>0</v>
      </c>
      <c r="AA30" s="199">
        <f>IF(ISNUMBER('MRS(input_RL_Opt2)'!AA$21),K30*'MRS(input_RL_Opt2)'!AA$21,0)</f>
        <v>0</v>
      </c>
      <c r="AB30" s="199">
        <f>IF(ISNUMBER('MRS(input_RL_Opt2)'!AB$21),L30*'MRS(input_RL_Opt2)'!AB$21,0)</f>
        <v>0</v>
      </c>
      <c r="AC30" s="199">
        <f>IF(ISNUMBER('MRS(input_RL_Opt2)'!AC$21),M30*'MRS(input_RL_Opt2)'!AC$21,0)</f>
        <v>0</v>
      </c>
      <c r="AD30" s="199">
        <f>IF(ISNUMBER('MRS(input_RL_Opt2)'!AD$21),N30*'MRS(input_RL_Opt2)'!AD$21,0)</f>
        <v>0</v>
      </c>
      <c r="AE30" s="198">
        <f t="shared" si="4"/>
        <v>0</v>
      </c>
      <c r="AF30" s="62"/>
    </row>
    <row r="31" spans="1:32" x14ac:dyDescent="0.2">
      <c r="A31" s="280"/>
      <c r="B31" s="172" t="s">
        <v>52</v>
      </c>
      <c r="C31" s="201"/>
      <c r="D31" s="201"/>
      <c r="E31" s="201"/>
      <c r="F31" s="201"/>
      <c r="G31" s="201"/>
      <c r="H31" s="201"/>
      <c r="I31" s="201"/>
      <c r="J31" s="201"/>
      <c r="K31" s="201"/>
      <c r="L31" s="201"/>
      <c r="M31" s="201"/>
      <c r="N31" s="201"/>
      <c r="O31" s="198">
        <f t="shared" si="3"/>
        <v>0</v>
      </c>
      <c r="Q31" s="280"/>
      <c r="R31" s="172" t="s">
        <v>52</v>
      </c>
      <c r="S31" s="199">
        <f>IF(ISNUMBER('MRS(input_RL_Opt2)'!S$22),C31*'MRS(input_RL_Opt2)'!S$22,0)</f>
        <v>0</v>
      </c>
      <c r="T31" s="199">
        <f>IF(ISNUMBER('MRS(input_RL_Opt2)'!T$22),D31*'MRS(input_RL_Opt2)'!T$22,0)</f>
        <v>0</v>
      </c>
      <c r="U31" s="199">
        <f>IF(ISNUMBER('MRS(input_RL_Opt2)'!U$22),E31*'MRS(input_RL_Opt2)'!U$22,0)</f>
        <v>0</v>
      </c>
      <c r="V31" s="199">
        <f>IF(ISNUMBER('MRS(input_RL_Opt2)'!V$22),F31*'MRS(input_RL_Opt2)'!V$22,0)</f>
        <v>0</v>
      </c>
      <c r="W31" s="199">
        <f>IF(ISNUMBER('MRS(input_RL_Opt2)'!W$22),G31*'MRS(input_RL_Opt2)'!W$22,0)</f>
        <v>0</v>
      </c>
      <c r="X31" s="199">
        <f>IF(ISNUMBER('MRS(input_RL_Opt2)'!X$22),H31*'MRS(input_RL_Opt2)'!X$22,0)</f>
        <v>0</v>
      </c>
      <c r="Y31" s="199">
        <f>IF(ISNUMBER('MRS(input_RL_Opt2)'!Y$22),I31*'MRS(input_RL_Opt2)'!Y$22,0)</f>
        <v>0</v>
      </c>
      <c r="Z31" s="199">
        <f>IF(ISNUMBER('MRS(input_RL_Opt2)'!Z$22),J31*'MRS(input_RL_Opt2)'!Z$22,0)</f>
        <v>0</v>
      </c>
      <c r="AA31" s="199">
        <f>IF(ISNUMBER('MRS(input_RL_Opt2)'!AA$22),K31*'MRS(input_RL_Opt2)'!AA$22,0)</f>
        <v>0</v>
      </c>
      <c r="AB31" s="199">
        <f>IF(ISNUMBER('MRS(input_RL_Opt2)'!AB$22),L31*'MRS(input_RL_Opt2)'!AB$22,0)</f>
        <v>0</v>
      </c>
      <c r="AC31" s="199">
        <f>IF(ISNUMBER('MRS(input_RL_Opt2)'!AC$22),M31*'MRS(input_RL_Opt2)'!AC$22,0)</f>
        <v>0</v>
      </c>
      <c r="AD31" s="199">
        <f>IF(ISNUMBER('MRS(input_RL_Opt2)'!AD$22),N31*'MRS(input_RL_Opt2)'!AD$22,0)</f>
        <v>0</v>
      </c>
      <c r="AE31" s="198">
        <f t="shared" si="4"/>
        <v>0</v>
      </c>
      <c r="AF31" s="62"/>
    </row>
    <row r="32" spans="1:32" x14ac:dyDescent="0.2">
      <c r="A32" s="280"/>
      <c r="B32" s="172" t="s">
        <v>53</v>
      </c>
      <c r="C32" s="201"/>
      <c r="D32" s="201"/>
      <c r="E32" s="201"/>
      <c r="F32" s="201"/>
      <c r="G32" s="201"/>
      <c r="H32" s="201"/>
      <c r="I32" s="201"/>
      <c r="J32" s="201"/>
      <c r="K32" s="201"/>
      <c r="L32" s="201"/>
      <c r="M32" s="201"/>
      <c r="N32" s="201"/>
      <c r="O32" s="198">
        <f t="shared" si="3"/>
        <v>0</v>
      </c>
      <c r="Q32" s="280"/>
      <c r="R32" s="172" t="s">
        <v>53</v>
      </c>
      <c r="S32" s="199">
        <f>IF(ISNUMBER('MRS(input_RL_Opt2)'!S$23),C32*'MRS(input_RL_Opt2)'!S$23,0)</f>
        <v>0</v>
      </c>
      <c r="T32" s="199">
        <f>IF(ISNUMBER('MRS(input_RL_Opt2)'!T$23),D32*'MRS(input_RL_Opt2)'!T$23,0)</f>
        <v>0</v>
      </c>
      <c r="U32" s="199">
        <f>IF(ISNUMBER('MRS(input_RL_Opt2)'!U$23),E32*'MRS(input_RL_Opt2)'!U$23,0)</f>
        <v>0</v>
      </c>
      <c r="V32" s="199">
        <f>IF(ISNUMBER('MRS(input_RL_Opt2)'!V$23),F32*'MRS(input_RL_Opt2)'!V$23,0)</f>
        <v>0</v>
      </c>
      <c r="W32" s="199">
        <f>IF(ISNUMBER('MRS(input_RL_Opt2)'!W$23),G32*'MRS(input_RL_Opt2)'!W$23,0)</f>
        <v>0</v>
      </c>
      <c r="X32" s="199">
        <f>IF(ISNUMBER('MRS(input_RL_Opt2)'!X$23),H32*'MRS(input_RL_Opt2)'!X$23,0)</f>
        <v>0</v>
      </c>
      <c r="Y32" s="199">
        <f>IF(ISNUMBER('MRS(input_RL_Opt2)'!Y$23),I32*'MRS(input_RL_Opt2)'!Y$23,0)</f>
        <v>0</v>
      </c>
      <c r="Z32" s="199">
        <f>IF(ISNUMBER('MRS(input_RL_Opt2)'!Z$23),J32*'MRS(input_RL_Opt2)'!Z$23,0)</f>
        <v>0</v>
      </c>
      <c r="AA32" s="199">
        <f>IF(ISNUMBER('MRS(input_RL_Opt2)'!AA$23),K32*'MRS(input_RL_Opt2)'!AA$23,0)</f>
        <v>0</v>
      </c>
      <c r="AB32" s="199">
        <f>IF(ISNUMBER('MRS(input_RL_Opt2)'!AB$23),L32*'MRS(input_RL_Opt2)'!AB$23,0)</f>
        <v>0</v>
      </c>
      <c r="AC32" s="199">
        <f>IF(ISNUMBER('MRS(input_RL_Opt2)'!AC$23),M32*'MRS(input_RL_Opt2)'!AC$23,0)</f>
        <v>0</v>
      </c>
      <c r="AD32" s="199">
        <f>IF(ISNUMBER('MRS(input_RL_Opt2)'!AD$23),N32*'MRS(input_RL_Opt2)'!AD$23,0)</f>
        <v>0</v>
      </c>
      <c r="AE32" s="198">
        <f t="shared" si="4"/>
        <v>0</v>
      </c>
      <c r="AF32" s="62"/>
    </row>
    <row r="33" spans="1:32" x14ac:dyDescent="0.2">
      <c r="A33" s="280"/>
      <c r="B33" s="172" t="s">
        <v>54</v>
      </c>
      <c r="C33" s="201"/>
      <c r="D33" s="201"/>
      <c r="E33" s="201"/>
      <c r="F33" s="201"/>
      <c r="G33" s="201"/>
      <c r="H33" s="201"/>
      <c r="I33" s="201"/>
      <c r="J33" s="201"/>
      <c r="K33" s="201"/>
      <c r="L33" s="201"/>
      <c r="M33" s="201"/>
      <c r="N33" s="201"/>
      <c r="O33" s="198">
        <f t="shared" si="3"/>
        <v>0</v>
      </c>
      <c r="Q33" s="280"/>
      <c r="R33" s="172" t="s">
        <v>54</v>
      </c>
      <c r="S33" s="199">
        <f>IF(ISNUMBER('MRS(input_RL_Opt2)'!S$24),C33*'MRS(input_RL_Opt2)'!S$24,0)</f>
        <v>0</v>
      </c>
      <c r="T33" s="199">
        <f>IF(ISNUMBER('MRS(input_RL_Opt2)'!T$24),D33*'MRS(input_RL_Opt2)'!T$24,0)</f>
        <v>0</v>
      </c>
      <c r="U33" s="199">
        <f>IF(ISNUMBER('MRS(input_RL_Opt2)'!U$24),E33*'MRS(input_RL_Opt2)'!U$24,0)</f>
        <v>0</v>
      </c>
      <c r="V33" s="199">
        <f>IF(ISNUMBER('MRS(input_RL_Opt2)'!V$24),F33*'MRS(input_RL_Opt2)'!V$24,0)</f>
        <v>0</v>
      </c>
      <c r="W33" s="199">
        <f>IF(ISNUMBER('MRS(input_RL_Opt2)'!W$24),G33*'MRS(input_RL_Opt2)'!W$24,0)</f>
        <v>0</v>
      </c>
      <c r="X33" s="199">
        <f>IF(ISNUMBER('MRS(input_RL_Opt2)'!X$24),H33*'MRS(input_RL_Opt2)'!X$24,0)</f>
        <v>0</v>
      </c>
      <c r="Y33" s="199">
        <f>IF(ISNUMBER('MRS(input_RL_Opt2)'!Y$24),I33*'MRS(input_RL_Opt2)'!Y$24,0)</f>
        <v>0</v>
      </c>
      <c r="Z33" s="199">
        <f>IF(ISNUMBER('MRS(input_RL_Opt2)'!Z$24),J33*'MRS(input_RL_Opt2)'!Z$24,0)</f>
        <v>0</v>
      </c>
      <c r="AA33" s="199">
        <f>IF(ISNUMBER('MRS(input_RL_Opt2)'!AA$24),K33*'MRS(input_RL_Opt2)'!AA$24,0)</f>
        <v>0</v>
      </c>
      <c r="AB33" s="199">
        <f>IF(ISNUMBER('MRS(input_RL_Opt2)'!AB$24),L33*'MRS(input_RL_Opt2)'!AB$24,0)</f>
        <v>0</v>
      </c>
      <c r="AC33" s="199">
        <f>IF(ISNUMBER('MRS(input_RL_Opt2)'!AC$24),M33*'MRS(input_RL_Opt2)'!AC$24,0)</f>
        <v>0</v>
      </c>
      <c r="AD33" s="199">
        <f>IF(ISNUMBER('MRS(input_RL_Opt2)'!AD$24),N33*'MRS(input_RL_Opt2)'!AD$24,0)</f>
        <v>0</v>
      </c>
      <c r="AE33" s="198">
        <f t="shared" si="4"/>
        <v>0</v>
      </c>
      <c r="AF33" s="62"/>
    </row>
    <row r="34" spans="1:32" x14ac:dyDescent="0.2">
      <c r="A34" s="280"/>
      <c r="B34" s="172" t="s">
        <v>55</v>
      </c>
      <c r="C34" s="201"/>
      <c r="D34" s="201"/>
      <c r="E34" s="201"/>
      <c r="F34" s="201"/>
      <c r="G34" s="201"/>
      <c r="H34" s="201"/>
      <c r="I34" s="201"/>
      <c r="J34" s="201"/>
      <c r="K34" s="201"/>
      <c r="L34" s="201"/>
      <c r="M34" s="201"/>
      <c r="N34" s="201"/>
      <c r="O34" s="198">
        <f t="shared" si="3"/>
        <v>0</v>
      </c>
      <c r="Q34" s="280"/>
      <c r="R34" s="172" t="s">
        <v>55</v>
      </c>
      <c r="S34" s="199">
        <f>IF(ISNUMBER('MRS(input_RL_Opt2)'!S$25),C34*'MRS(input_RL_Opt2)'!S$25,0)</f>
        <v>0</v>
      </c>
      <c r="T34" s="199">
        <f>IF(ISNUMBER('MRS(input_RL_Opt2)'!T$25),D34*'MRS(input_RL_Opt2)'!T$25,0)</f>
        <v>0</v>
      </c>
      <c r="U34" s="199">
        <f>IF(ISNUMBER('MRS(input_RL_Opt2)'!U$25),E34*'MRS(input_RL_Opt2)'!U$25,0)</f>
        <v>0</v>
      </c>
      <c r="V34" s="199">
        <f>IF(ISNUMBER('MRS(input_RL_Opt2)'!V$25),F34*'MRS(input_RL_Opt2)'!V$25,0)</f>
        <v>0</v>
      </c>
      <c r="W34" s="199">
        <f>IF(ISNUMBER('MRS(input_RL_Opt2)'!W$25),G34*'MRS(input_RL_Opt2)'!W$25,0)</f>
        <v>0</v>
      </c>
      <c r="X34" s="199">
        <f>IF(ISNUMBER('MRS(input_RL_Opt2)'!X$25),H34*'MRS(input_RL_Opt2)'!X$25,0)</f>
        <v>0</v>
      </c>
      <c r="Y34" s="199">
        <f>IF(ISNUMBER('MRS(input_RL_Opt2)'!Y$25),I34*'MRS(input_RL_Opt2)'!Y$25,0)</f>
        <v>0</v>
      </c>
      <c r="Z34" s="199">
        <f>IF(ISNUMBER('MRS(input_RL_Opt2)'!Z$25),J34*'MRS(input_RL_Opt2)'!Z$25,0)</f>
        <v>0</v>
      </c>
      <c r="AA34" s="199">
        <f>IF(ISNUMBER('MRS(input_RL_Opt2)'!AA$25),K34*'MRS(input_RL_Opt2)'!AA$25,0)</f>
        <v>0</v>
      </c>
      <c r="AB34" s="199">
        <f>IF(ISNUMBER('MRS(input_RL_Opt2)'!AB$25),L34*'MRS(input_RL_Opt2)'!AB$25,0)</f>
        <v>0</v>
      </c>
      <c r="AC34" s="199">
        <f>IF(ISNUMBER('MRS(input_RL_Opt2)'!AC$25),M34*'MRS(input_RL_Opt2)'!AC$25,0)</f>
        <v>0</v>
      </c>
      <c r="AD34" s="199">
        <f>IF(ISNUMBER('MRS(input_RL_Opt2)'!AD$25),N34*'MRS(input_RL_Opt2)'!AD$25,0)</f>
        <v>0</v>
      </c>
      <c r="AE34" s="198">
        <f t="shared" si="4"/>
        <v>0</v>
      </c>
      <c r="AF34" s="62"/>
    </row>
    <row r="35" spans="1:32" x14ac:dyDescent="0.2">
      <c r="A35" s="280"/>
      <c r="B35" s="172" t="s">
        <v>56</v>
      </c>
      <c r="C35" s="201"/>
      <c r="D35" s="201"/>
      <c r="E35" s="201"/>
      <c r="F35" s="201"/>
      <c r="G35" s="201"/>
      <c r="H35" s="201"/>
      <c r="I35" s="201"/>
      <c r="J35" s="201"/>
      <c r="K35" s="201"/>
      <c r="L35" s="201"/>
      <c r="M35" s="201"/>
      <c r="N35" s="201"/>
      <c r="O35" s="198">
        <f t="shared" si="3"/>
        <v>0</v>
      </c>
      <c r="Q35" s="280"/>
      <c r="R35" s="172" t="s">
        <v>56</v>
      </c>
      <c r="S35" s="199">
        <f>IF(ISNUMBER('MRS(input_RL_Opt2)'!S$26),C35*'MRS(input_RL_Opt2)'!S$26,0)</f>
        <v>0</v>
      </c>
      <c r="T35" s="199">
        <f>IF(ISNUMBER('MRS(input_RL_Opt2)'!T$26),D35*'MRS(input_RL_Opt2)'!T$26,0)</f>
        <v>0</v>
      </c>
      <c r="U35" s="199">
        <f>IF(ISNUMBER('MRS(input_RL_Opt2)'!U$26),E35*'MRS(input_RL_Opt2)'!U$26,0)</f>
        <v>0</v>
      </c>
      <c r="V35" s="199">
        <f>IF(ISNUMBER('MRS(input_RL_Opt2)'!V$26),F35*'MRS(input_RL_Opt2)'!V$26,0)</f>
        <v>0</v>
      </c>
      <c r="W35" s="199">
        <f>IF(ISNUMBER('MRS(input_RL_Opt2)'!W$26),G35*'MRS(input_RL_Opt2)'!W$26,0)</f>
        <v>0</v>
      </c>
      <c r="X35" s="199">
        <f>IF(ISNUMBER('MRS(input_RL_Opt2)'!X$26),H35*'MRS(input_RL_Opt2)'!X$26,0)</f>
        <v>0</v>
      </c>
      <c r="Y35" s="199">
        <f>IF(ISNUMBER('MRS(input_RL_Opt2)'!Y$26),I35*'MRS(input_RL_Opt2)'!Y$26,0)</f>
        <v>0</v>
      </c>
      <c r="Z35" s="199">
        <f>IF(ISNUMBER('MRS(input_RL_Opt2)'!Z$26),J35*'MRS(input_RL_Opt2)'!Z$26,0)</f>
        <v>0</v>
      </c>
      <c r="AA35" s="199">
        <f>IF(ISNUMBER('MRS(input_RL_Opt2)'!AA$26),K35*'MRS(input_RL_Opt2)'!AA$26,0)</f>
        <v>0</v>
      </c>
      <c r="AB35" s="199">
        <f>IF(ISNUMBER('MRS(input_RL_Opt2)'!AB$26),L35*'MRS(input_RL_Opt2)'!AB$26,0)</f>
        <v>0</v>
      </c>
      <c r="AC35" s="199">
        <f>IF(ISNUMBER('MRS(input_RL_Opt2)'!AC$26),M35*'MRS(input_RL_Opt2)'!AC$26,0)</f>
        <v>0</v>
      </c>
      <c r="AD35" s="199">
        <f>IF(ISNUMBER('MRS(input_RL_Opt2)'!AD$26),N35*'MRS(input_RL_Opt2)'!AD$26,0)</f>
        <v>0</v>
      </c>
      <c r="AE35" s="198">
        <f t="shared" si="4"/>
        <v>0</v>
      </c>
      <c r="AF35" s="62"/>
    </row>
    <row r="36" spans="1:32" x14ac:dyDescent="0.2">
      <c r="A36" s="280"/>
      <c r="B36" s="172" t="s">
        <v>147</v>
      </c>
      <c r="C36" s="201"/>
      <c r="D36" s="201"/>
      <c r="E36" s="201"/>
      <c r="F36" s="201"/>
      <c r="G36" s="201"/>
      <c r="H36" s="201"/>
      <c r="I36" s="201"/>
      <c r="J36" s="201"/>
      <c r="K36" s="201"/>
      <c r="L36" s="201"/>
      <c r="M36" s="201"/>
      <c r="N36" s="201"/>
      <c r="O36" s="198">
        <f t="shared" si="3"/>
        <v>0</v>
      </c>
      <c r="Q36" s="280"/>
      <c r="R36" s="172" t="s">
        <v>147</v>
      </c>
      <c r="S36" s="199">
        <f>IF(ISNUMBER('MRS(input_RL_Opt2)'!S$27),C36*'MRS(input_RL_Opt2)'!S$27,0)</f>
        <v>0</v>
      </c>
      <c r="T36" s="199">
        <f>IF(ISNUMBER('MRS(input_RL_Opt2)'!T$27),D36*'MRS(input_RL_Opt2)'!T$27,0)</f>
        <v>0</v>
      </c>
      <c r="U36" s="199">
        <f>IF(ISNUMBER('MRS(input_RL_Opt2)'!U$27),E36*'MRS(input_RL_Opt2)'!U$27,0)</f>
        <v>0</v>
      </c>
      <c r="V36" s="199">
        <f>IF(ISNUMBER('MRS(input_RL_Opt2)'!V$27),F36*'MRS(input_RL_Opt2)'!V$27,0)</f>
        <v>0</v>
      </c>
      <c r="W36" s="199">
        <f>IF(ISNUMBER('MRS(input_RL_Opt2)'!W$27),G36*'MRS(input_RL_Opt2)'!W$27,0)</f>
        <v>0</v>
      </c>
      <c r="X36" s="199">
        <f>IF(ISNUMBER('MRS(input_RL_Opt2)'!X$27),H36*'MRS(input_RL_Opt2)'!X$27,0)</f>
        <v>0</v>
      </c>
      <c r="Y36" s="199">
        <f>IF(ISNUMBER('MRS(input_RL_Opt2)'!Y$27),I36*'MRS(input_RL_Opt2)'!Y$27,0)</f>
        <v>0</v>
      </c>
      <c r="Z36" s="199">
        <f>IF(ISNUMBER('MRS(input_RL_Opt2)'!Z$27),J36*'MRS(input_RL_Opt2)'!Z$27,0)</f>
        <v>0</v>
      </c>
      <c r="AA36" s="199">
        <f>IF(ISNUMBER('MRS(input_RL_Opt2)'!AA$27),K36*'MRS(input_RL_Opt2)'!AA$27,0)</f>
        <v>0</v>
      </c>
      <c r="AB36" s="199">
        <f>IF(ISNUMBER('MRS(input_RL_Opt2)'!AB$27),L36*'MRS(input_RL_Opt2)'!AB$27,0)</f>
        <v>0</v>
      </c>
      <c r="AC36" s="199">
        <f>IF(ISNUMBER('MRS(input_RL_Opt2)'!AC$27),M36*'MRS(input_RL_Opt2)'!AC$27,0)</f>
        <v>0</v>
      </c>
      <c r="AD36" s="199">
        <f>IF(ISNUMBER('MRS(input_RL_Opt2)'!AD$27),N36*'MRS(input_RL_Opt2)'!AD$27,0)</f>
        <v>0</v>
      </c>
      <c r="AE36" s="198">
        <f t="shared" si="4"/>
        <v>0</v>
      </c>
      <c r="AF36" s="62"/>
    </row>
    <row r="37" spans="1:32" x14ac:dyDescent="0.2">
      <c r="A37" s="280"/>
      <c r="B37" s="54" t="s">
        <v>57</v>
      </c>
      <c r="C37" s="197">
        <f>+SUM(C25:C36)</f>
        <v>0</v>
      </c>
      <c r="D37" s="197">
        <f t="shared" ref="D37:N37" si="5">+SUM(D25:D36)</f>
        <v>0</v>
      </c>
      <c r="E37" s="197">
        <f t="shared" si="5"/>
        <v>0</v>
      </c>
      <c r="F37" s="197">
        <f t="shared" si="5"/>
        <v>0</v>
      </c>
      <c r="G37" s="197">
        <f t="shared" si="5"/>
        <v>0</v>
      </c>
      <c r="H37" s="197">
        <f t="shared" si="5"/>
        <v>0</v>
      </c>
      <c r="I37" s="197">
        <f t="shared" si="5"/>
        <v>0</v>
      </c>
      <c r="J37" s="197">
        <f t="shared" si="5"/>
        <v>0</v>
      </c>
      <c r="K37" s="197">
        <f t="shared" si="5"/>
        <v>0</v>
      </c>
      <c r="L37" s="197">
        <f t="shared" si="5"/>
        <v>0</v>
      </c>
      <c r="M37" s="197">
        <f t="shared" si="5"/>
        <v>0</v>
      </c>
      <c r="N37" s="197">
        <f t="shared" si="5"/>
        <v>0</v>
      </c>
      <c r="O37" s="198"/>
      <c r="Q37" s="280"/>
      <c r="R37" s="54" t="s">
        <v>57</v>
      </c>
      <c r="S37" s="197"/>
      <c r="T37" s="197"/>
      <c r="U37" s="197"/>
      <c r="V37" s="197"/>
      <c r="W37" s="197"/>
      <c r="X37" s="197"/>
      <c r="Y37" s="197"/>
      <c r="Z37" s="197"/>
      <c r="AA37" s="197"/>
      <c r="AB37" s="197"/>
      <c r="AC37" s="197"/>
      <c r="AD37" s="197"/>
      <c r="AE37" s="198">
        <f>SUM(AE25:AE36)</f>
        <v>0</v>
      </c>
      <c r="AF37" s="207">
        <f>ROUND(AE37*44/12,0)</f>
        <v>0</v>
      </c>
    </row>
    <row r="38" spans="1:32" x14ac:dyDescent="0.2">
      <c r="S38" s="50"/>
      <c r="T38" s="50"/>
      <c r="U38" s="50"/>
      <c r="V38" s="50"/>
      <c r="W38" s="50"/>
      <c r="X38" s="50"/>
      <c r="Y38" s="50"/>
      <c r="Z38" s="50"/>
      <c r="AA38" s="50"/>
      <c r="AB38" s="50"/>
      <c r="AC38" s="50"/>
      <c r="AD38" s="50"/>
      <c r="AE38" s="50"/>
    </row>
    <row r="39" spans="1:32" ht="14.15" customHeight="1" x14ac:dyDescent="0.2">
      <c r="A39" s="293" t="str">
        <f>'MRS(input_RL_Opt2)'!A64</f>
        <v>Year 2021</v>
      </c>
      <c r="B39" s="293"/>
      <c r="C39" s="261" t="str">
        <f>'MRS(input_RL_Opt2)'!C64</f>
        <v>Land use category in year 2021</v>
      </c>
      <c r="D39" s="261"/>
      <c r="E39" s="261"/>
      <c r="F39" s="261"/>
      <c r="G39" s="261"/>
      <c r="H39" s="261"/>
      <c r="I39" s="261"/>
      <c r="J39" s="261"/>
      <c r="K39" s="261"/>
      <c r="L39" s="261"/>
      <c r="M39" s="261"/>
      <c r="N39" s="261"/>
      <c r="O39" s="261"/>
      <c r="Q39" s="293" t="str">
        <f>'MRS(input_RL_Opt2)'!Q64</f>
        <v>Year 2021</v>
      </c>
      <c r="R39" s="293"/>
      <c r="S39" s="261" t="str">
        <f>'MRS(input_RL_Opt2)'!S64</f>
        <v>Land use category in year 2021</v>
      </c>
      <c r="T39" s="261"/>
      <c r="U39" s="261"/>
      <c r="V39" s="261"/>
      <c r="W39" s="261"/>
      <c r="X39" s="261"/>
      <c r="Y39" s="261"/>
      <c r="Z39" s="261"/>
      <c r="AA39" s="261"/>
      <c r="AB39" s="261"/>
      <c r="AC39" s="261"/>
      <c r="AD39" s="261"/>
      <c r="AE39" s="261"/>
      <c r="AF39" s="62"/>
    </row>
    <row r="40" spans="1:32" ht="42" x14ac:dyDescent="0.2">
      <c r="A40" s="293"/>
      <c r="B40" s="293"/>
      <c r="C40" s="54" t="s">
        <v>46</v>
      </c>
      <c r="D40" s="54" t="s">
        <v>47</v>
      </c>
      <c r="E40" s="55" t="s">
        <v>48</v>
      </c>
      <c r="F40" s="54" t="s">
        <v>49</v>
      </c>
      <c r="G40" s="54" t="s">
        <v>50</v>
      </c>
      <c r="H40" s="54" t="s">
        <v>51</v>
      </c>
      <c r="I40" s="54" t="s">
        <v>52</v>
      </c>
      <c r="J40" s="54" t="s">
        <v>53</v>
      </c>
      <c r="K40" s="54" t="s">
        <v>54</v>
      </c>
      <c r="L40" s="54" t="s">
        <v>55</v>
      </c>
      <c r="M40" s="54" t="s">
        <v>56</v>
      </c>
      <c r="N40" s="54" t="s">
        <v>39</v>
      </c>
      <c r="O40" s="172" t="s">
        <v>57</v>
      </c>
      <c r="Q40" s="293"/>
      <c r="R40" s="293"/>
      <c r="S40" s="54" t="s">
        <v>46</v>
      </c>
      <c r="T40" s="54" t="s">
        <v>47</v>
      </c>
      <c r="U40" s="55" t="s">
        <v>48</v>
      </c>
      <c r="V40" s="54" t="s">
        <v>49</v>
      </c>
      <c r="W40" s="54" t="s">
        <v>50</v>
      </c>
      <c r="X40" s="54" t="s">
        <v>51</v>
      </c>
      <c r="Y40" s="54" t="s">
        <v>52</v>
      </c>
      <c r="Z40" s="54" t="s">
        <v>53</v>
      </c>
      <c r="AA40" s="54" t="s">
        <v>54</v>
      </c>
      <c r="AB40" s="54" t="s">
        <v>55</v>
      </c>
      <c r="AC40" s="54" t="s">
        <v>56</v>
      </c>
      <c r="AD40" s="54" t="s">
        <v>39</v>
      </c>
      <c r="AE40" s="172" t="s">
        <v>57</v>
      </c>
      <c r="AF40" s="62"/>
    </row>
    <row r="41" spans="1:32" ht="14.15" customHeight="1" x14ac:dyDescent="0.2">
      <c r="A41" s="280" t="str">
        <f>'MRS(input_RL_Opt2)'!A66</f>
        <v>Land use category in year 2020</v>
      </c>
      <c r="B41" s="54" t="s">
        <v>46</v>
      </c>
      <c r="C41" s="201"/>
      <c r="D41" s="201"/>
      <c r="E41" s="201"/>
      <c r="F41" s="201"/>
      <c r="G41" s="201"/>
      <c r="H41" s="201"/>
      <c r="I41" s="201"/>
      <c r="J41" s="201"/>
      <c r="K41" s="201"/>
      <c r="L41" s="201"/>
      <c r="M41" s="201"/>
      <c r="N41" s="201"/>
      <c r="O41" s="198">
        <f>SUM(C41:N41)</f>
        <v>0</v>
      </c>
      <c r="Q41" s="280" t="str">
        <f>'MRS(input_RL_Opt2)'!Q66</f>
        <v>Land use category in year 2020</v>
      </c>
      <c r="R41" s="54" t="s">
        <v>46</v>
      </c>
      <c r="S41" s="199">
        <f>IF(ISNUMBER('MRS(input_RL_Opt2)'!S$16),C41*'MRS(input_RL_Opt2)'!S$16,0)</f>
        <v>0</v>
      </c>
      <c r="T41" s="199">
        <f>IF(ISNUMBER('MRS(input_RL_Opt2)'!T$16),D41*'MRS(input_RL_Opt2)'!T$16,0)</f>
        <v>0</v>
      </c>
      <c r="U41" s="199">
        <f>IF(ISNUMBER('MRS(input_RL_Opt2)'!U$16),E41*'MRS(input_RL_Opt2)'!U$16,0)</f>
        <v>0</v>
      </c>
      <c r="V41" s="199">
        <f>IF(ISNUMBER('MRS(input_RL_Opt2)'!V$16),F41*'MRS(input_RL_Opt2)'!V$16,0)</f>
        <v>0</v>
      </c>
      <c r="W41" s="199">
        <f>IF(ISNUMBER('MRS(input_RL_Opt2)'!W$16),G41*'MRS(input_RL_Opt2)'!W$16,0)</f>
        <v>0</v>
      </c>
      <c r="X41" s="199">
        <f>IF(ISNUMBER('MRS(input_RL_Opt2)'!X$16),H41*'MRS(input_RL_Opt2)'!X$16,0)</f>
        <v>0</v>
      </c>
      <c r="Y41" s="199">
        <f>IF(ISNUMBER('MRS(input_RL_Opt2)'!Y$16),I41*'MRS(input_RL_Opt2)'!Y$16,0)</f>
        <v>0</v>
      </c>
      <c r="Z41" s="199">
        <f>IF(ISNUMBER('MRS(input_RL_Opt2)'!Z$16),J41*'MRS(input_RL_Opt2)'!Z$16,0)</f>
        <v>0</v>
      </c>
      <c r="AA41" s="199">
        <f>IF(ISNUMBER('MRS(input_RL_Opt2)'!AA$16),K41*'MRS(input_RL_Opt2)'!AA$16,0)</f>
        <v>0</v>
      </c>
      <c r="AB41" s="199">
        <f>IF(ISNUMBER('MRS(input_RL_Opt2)'!AB$16),L41*'MRS(input_RL_Opt2)'!AB$16,0)</f>
        <v>0</v>
      </c>
      <c r="AC41" s="199">
        <f>IF(ISNUMBER('MRS(input_RL_Opt2)'!AC$16),M41*'MRS(input_RL_Opt2)'!AC$16,0)</f>
        <v>0</v>
      </c>
      <c r="AD41" s="199">
        <f>IF(ISNUMBER('MRS(input_RL_Opt2)'!AD$16),N41*'MRS(input_RL_Opt2)'!AD$16,0)</f>
        <v>0</v>
      </c>
      <c r="AE41" s="198">
        <f>SUMIF(S41:AD41,"&gt;0",S41:AD41)</f>
        <v>0</v>
      </c>
      <c r="AF41" s="62"/>
    </row>
    <row r="42" spans="1:32" ht="28" x14ac:dyDescent="0.2">
      <c r="A42" s="280"/>
      <c r="B42" s="54" t="s">
        <v>47</v>
      </c>
      <c r="C42" s="201"/>
      <c r="D42" s="201"/>
      <c r="E42" s="201"/>
      <c r="F42" s="201"/>
      <c r="G42" s="201"/>
      <c r="H42" s="201"/>
      <c r="I42" s="201"/>
      <c r="J42" s="201"/>
      <c r="K42" s="201"/>
      <c r="L42" s="201"/>
      <c r="M42" s="201"/>
      <c r="N42" s="201"/>
      <c r="O42" s="198">
        <f t="shared" ref="O42:O52" si="6">SUM(C42:N42)</f>
        <v>0</v>
      </c>
      <c r="Q42" s="280"/>
      <c r="R42" s="54" t="s">
        <v>47</v>
      </c>
      <c r="S42" s="199">
        <f>IF(ISNUMBER('MRS(input_RL_Opt2)'!S$17),C42*'MRS(input_RL_Opt2)'!S$17,0)</f>
        <v>0</v>
      </c>
      <c r="T42" s="199">
        <f>IF(ISNUMBER('MRS(input_RL_Opt2)'!T$17),D42*'MRS(input_RL_Opt2)'!T$17,0)</f>
        <v>0</v>
      </c>
      <c r="U42" s="199">
        <f>IF(ISNUMBER('MRS(input_RL_Opt2)'!U$17),E42*'MRS(input_RL_Opt2)'!U$17,0)</f>
        <v>0</v>
      </c>
      <c r="V42" s="199">
        <f>IF(ISNUMBER('MRS(input_RL_Opt2)'!V$17),F42*'MRS(input_RL_Opt2)'!V$17,0)</f>
        <v>0</v>
      </c>
      <c r="W42" s="199">
        <f>IF(ISNUMBER('MRS(input_RL_Opt2)'!W$17),G42*'MRS(input_RL_Opt2)'!W$17,0)</f>
        <v>0</v>
      </c>
      <c r="X42" s="199">
        <f>IF(ISNUMBER('MRS(input_RL_Opt2)'!X$17),H42*'MRS(input_RL_Opt2)'!X$17,0)</f>
        <v>0</v>
      </c>
      <c r="Y42" s="199">
        <f>IF(ISNUMBER('MRS(input_RL_Opt2)'!Y$17),I42*'MRS(input_RL_Opt2)'!Y$17,0)</f>
        <v>0</v>
      </c>
      <c r="Z42" s="199">
        <f>IF(ISNUMBER('MRS(input_RL_Opt2)'!Z$17),J42*'MRS(input_RL_Opt2)'!Z$17,0)</f>
        <v>0</v>
      </c>
      <c r="AA42" s="199">
        <f>IF(ISNUMBER('MRS(input_RL_Opt2)'!AA$17),K42*'MRS(input_RL_Opt2)'!AA$17,0)</f>
        <v>0</v>
      </c>
      <c r="AB42" s="199">
        <f>IF(ISNUMBER('MRS(input_RL_Opt2)'!AB$17),L42*'MRS(input_RL_Opt2)'!AB$17,0)</f>
        <v>0</v>
      </c>
      <c r="AC42" s="199">
        <f>IF(ISNUMBER('MRS(input_RL_Opt2)'!AC$17),M42*'MRS(input_RL_Opt2)'!AC$17,0)</f>
        <v>0</v>
      </c>
      <c r="AD42" s="199">
        <f>IF(ISNUMBER('MRS(input_RL_Opt2)'!AD$17),N42*'MRS(input_RL_Opt2)'!AD$17,0)</f>
        <v>0</v>
      </c>
      <c r="AE42" s="198">
        <f t="shared" ref="AE42:AE52" si="7">SUMIF(S42:AD42,"&gt;0",S42:AD42)</f>
        <v>0</v>
      </c>
      <c r="AF42" s="62"/>
    </row>
    <row r="43" spans="1:32" x14ac:dyDescent="0.2">
      <c r="A43" s="280"/>
      <c r="B43" s="55" t="s">
        <v>48</v>
      </c>
      <c r="C43" s="201"/>
      <c r="D43" s="201"/>
      <c r="E43" s="201"/>
      <c r="F43" s="201"/>
      <c r="G43" s="201"/>
      <c r="H43" s="201"/>
      <c r="I43" s="201"/>
      <c r="J43" s="201"/>
      <c r="K43" s="201"/>
      <c r="L43" s="201"/>
      <c r="M43" s="201"/>
      <c r="N43" s="201"/>
      <c r="O43" s="198">
        <f t="shared" si="6"/>
        <v>0</v>
      </c>
      <c r="Q43" s="280"/>
      <c r="R43" s="55" t="s">
        <v>48</v>
      </c>
      <c r="S43" s="199">
        <f>IF(ISNUMBER('MRS(input_RL_Opt2)'!S$18),C43*'MRS(input_RL_Opt2)'!S$18, 0)</f>
        <v>0</v>
      </c>
      <c r="T43" s="199">
        <f>IF(ISNUMBER('MRS(input_RL_Opt2)'!T$18),D43*'MRS(input_RL_Opt2)'!T$18, 0)</f>
        <v>0</v>
      </c>
      <c r="U43" s="199">
        <f>IF(ISNUMBER('MRS(input_RL_Opt2)'!U$18),E43*'MRS(input_RL_Opt2)'!U$18, 0)</f>
        <v>0</v>
      </c>
      <c r="V43" s="199">
        <f>IF(ISNUMBER('MRS(input_RL_Opt2)'!V$18),F43*'MRS(input_RL_Opt2)'!V$18, 0)</f>
        <v>0</v>
      </c>
      <c r="W43" s="199">
        <f>IF(ISNUMBER('MRS(input_RL_Opt2)'!W$18),G43*'MRS(input_RL_Opt2)'!W$18, 0)</f>
        <v>0</v>
      </c>
      <c r="X43" s="199">
        <f>IF(ISNUMBER('MRS(input_RL_Opt2)'!X$18),H43*'MRS(input_RL_Opt2)'!X$18, 0)</f>
        <v>0</v>
      </c>
      <c r="Y43" s="199">
        <f>IF(ISNUMBER('MRS(input_RL_Opt2)'!Y$18),I43*'MRS(input_RL_Opt2)'!Y$18, 0)</f>
        <v>0</v>
      </c>
      <c r="Z43" s="199">
        <f>IF(ISNUMBER('MRS(input_RL_Opt2)'!Z$18),J43*'MRS(input_RL_Opt2)'!Z$18, 0)</f>
        <v>0</v>
      </c>
      <c r="AA43" s="199">
        <f>IF(ISNUMBER('MRS(input_RL_Opt2)'!AA$18),K43*'MRS(input_RL_Opt2)'!AA$18, 0)</f>
        <v>0</v>
      </c>
      <c r="AB43" s="199">
        <f>IF(ISNUMBER('MRS(input_RL_Opt2)'!AB$18),L43*'MRS(input_RL_Opt2)'!AB$18, 0)</f>
        <v>0</v>
      </c>
      <c r="AC43" s="199">
        <f>IF(ISNUMBER('MRS(input_RL_Opt2)'!AC$18),M43*'MRS(input_RL_Opt2)'!AC$18, 0)</f>
        <v>0</v>
      </c>
      <c r="AD43" s="199">
        <f>IF(ISNUMBER('MRS(input_RL_Opt2)'!AD$18),N43*'MRS(input_RL_Opt2)'!AD$18, 0)</f>
        <v>0</v>
      </c>
      <c r="AE43" s="198">
        <f t="shared" si="7"/>
        <v>0</v>
      </c>
      <c r="AF43" s="62"/>
    </row>
    <row r="44" spans="1:32" x14ac:dyDescent="0.2">
      <c r="A44" s="280"/>
      <c r="B44" s="54" t="s">
        <v>49</v>
      </c>
      <c r="C44" s="201"/>
      <c r="D44" s="201"/>
      <c r="E44" s="201"/>
      <c r="F44" s="201"/>
      <c r="G44" s="201"/>
      <c r="H44" s="201"/>
      <c r="I44" s="201"/>
      <c r="J44" s="201"/>
      <c r="K44" s="201"/>
      <c r="L44" s="201"/>
      <c r="M44" s="201"/>
      <c r="N44" s="201"/>
      <c r="O44" s="198">
        <f t="shared" si="6"/>
        <v>0</v>
      </c>
      <c r="Q44" s="280"/>
      <c r="R44" s="54" t="s">
        <v>49</v>
      </c>
      <c r="S44" s="199">
        <f>IF(ISNUMBER('MRS(input_RL_Opt2)'!S$19),C44*'MRS(input_RL_Opt2)'!S$19,0)</f>
        <v>0</v>
      </c>
      <c r="T44" s="199">
        <f>IF(ISNUMBER('MRS(input_RL_Opt2)'!T$19),D44*'MRS(input_RL_Opt2)'!T$19,0)</f>
        <v>0</v>
      </c>
      <c r="U44" s="199">
        <f>IF(ISNUMBER('MRS(input_RL_Opt2)'!U$19),E44*'MRS(input_RL_Opt2)'!U$19,0)</f>
        <v>0</v>
      </c>
      <c r="V44" s="199">
        <f>IF(ISNUMBER('MRS(input_RL_Opt2)'!V$19),F44*'MRS(input_RL_Opt2)'!V$19,0)</f>
        <v>0</v>
      </c>
      <c r="W44" s="199">
        <f>IF(ISNUMBER('MRS(input_RL_Opt2)'!W$19),G44*'MRS(input_RL_Opt2)'!W$19,0)</f>
        <v>0</v>
      </c>
      <c r="X44" s="199">
        <f>IF(ISNUMBER('MRS(input_RL_Opt2)'!X$19),H44*'MRS(input_RL_Opt2)'!X$19,0)</f>
        <v>0</v>
      </c>
      <c r="Y44" s="199">
        <f>IF(ISNUMBER('MRS(input_RL_Opt2)'!Y$19),I44*'MRS(input_RL_Opt2)'!Y$19,0)</f>
        <v>0</v>
      </c>
      <c r="Z44" s="199">
        <f>IF(ISNUMBER('MRS(input_RL_Opt2)'!Z$19),J44*'MRS(input_RL_Opt2)'!Z$19,0)</f>
        <v>0</v>
      </c>
      <c r="AA44" s="199">
        <f>IF(ISNUMBER('MRS(input_RL_Opt2)'!AA$19),K44*'MRS(input_RL_Opt2)'!AA$19,0)</f>
        <v>0</v>
      </c>
      <c r="AB44" s="199">
        <f>IF(ISNUMBER('MRS(input_RL_Opt2)'!AB$19),L44*'MRS(input_RL_Opt2)'!AB$19,0)</f>
        <v>0</v>
      </c>
      <c r="AC44" s="199">
        <f>IF(ISNUMBER('MRS(input_RL_Opt2)'!AC$19),M44*'MRS(input_RL_Opt2)'!AC$19,0)</f>
        <v>0</v>
      </c>
      <c r="AD44" s="199">
        <f>IF(ISNUMBER('MRS(input_RL_Opt2)'!AD$19),N44*'MRS(input_RL_Opt2)'!AD$19,0)</f>
        <v>0</v>
      </c>
      <c r="AE44" s="198">
        <f t="shared" si="7"/>
        <v>0</v>
      </c>
      <c r="AF44" s="62"/>
    </row>
    <row r="45" spans="1:32" x14ac:dyDescent="0.2">
      <c r="A45" s="280"/>
      <c r="B45" s="172" t="s">
        <v>50</v>
      </c>
      <c r="C45" s="201"/>
      <c r="D45" s="201"/>
      <c r="E45" s="201"/>
      <c r="F45" s="201"/>
      <c r="G45" s="201"/>
      <c r="H45" s="201"/>
      <c r="I45" s="201"/>
      <c r="J45" s="201"/>
      <c r="K45" s="201"/>
      <c r="L45" s="201"/>
      <c r="M45" s="201"/>
      <c r="N45" s="201"/>
      <c r="O45" s="198">
        <f t="shared" si="6"/>
        <v>0</v>
      </c>
      <c r="Q45" s="280"/>
      <c r="R45" s="172" t="s">
        <v>50</v>
      </c>
      <c r="S45" s="199">
        <f>IF(ISNUMBER('MRS(input_RL_Opt2)'!S$20),C45*'MRS(input_RL_Opt2)'!S$20,0)</f>
        <v>0</v>
      </c>
      <c r="T45" s="199">
        <f>IF(ISNUMBER('MRS(input_RL_Opt2)'!T$20),D45*'MRS(input_RL_Opt2)'!T$20,0)</f>
        <v>0</v>
      </c>
      <c r="U45" s="199">
        <f>IF(ISNUMBER('MRS(input_RL_Opt2)'!U$20),E45*'MRS(input_RL_Opt2)'!U$20,0)</f>
        <v>0</v>
      </c>
      <c r="V45" s="199">
        <f>IF(ISNUMBER('MRS(input_RL_Opt2)'!V$20),F45*'MRS(input_RL_Opt2)'!V$20,0)</f>
        <v>0</v>
      </c>
      <c r="W45" s="199">
        <f>IF(ISNUMBER('MRS(input_RL_Opt2)'!W$20),G45*'MRS(input_RL_Opt2)'!W$20,0)</f>
        <v>0</v>
      </c>
      <c r="X45" s="199">
        <f>IF(ISNUMBER('MRS(input_RL_Opt2)'!X$20),H45*'MRS(input_RL_Opt2)'!X$20,0)</f>
        <v>0</v>
      </c>
      <c r="Y45" s="199">
        <f>IF(ISNUMBER('MRS(input_RL_Opt2)'!Y$20),I45*'MRS(input_RL_Opt2)'!Y$20,0)</f>
        <v>0</v>
      </c>
      <c r="Z45" s="199">
        <f>IF(ISNUMBER('MRS(input_RL_Opt2)'!Z$20),J45*'MRS(input_RL_Opt2)'!Z$20,0)</f>
        <v>0</v>
      </c>
      <c r="AA45" s="199">
        <f>IF(ISNUMBER('MRS(input_RL_Opt2)'!AA$20),K45*'MRS(input_RL_Opt2)'!AA$20,0)</f>
        <v>0</v>
      </c>
      <c r="AB45" s="199">
        <f>IF(ISNUMBER('MRS(input_RL_Opt2)'!AB$20),L45*'MRS(input_RL_Opt2)'!AB$20,0)</f>
        <v>0</v>
      </c>
      <c r="AC45" s="199">
        <f>IF(ISNUMBER('MRS(input_RL_Opt2)'!AC$20),M45*'MRS(input_RL_Opt2)'!AC$20,0)</f>
        <v>0</v>
      </c>
      <c r="AD45" s="199">
        <f>IF(ISNUMBER('MRS(input_RL_Opt2)'!AD$20),N45*'MRS(input_RL_Opt2)'!AD$20,0)</f>
        <v>0</v>
      </c>
      <c r="AE45" s="198">
        <f t="shared" si="7"/>
        <v>0</v>
      </c>
      <c r="AF45" s="62"/>
    </row>
    <row r="46" spans="1:32" x14ac:dyDescent="0.2">
      <c r="A46" s="280"/>
      <c r="B46" s="172" t="s">
        <v>51</v>
      </c>
      <c r="C46" s="201"/>
      <c r="D46" s="201"/>
      <c r="E46" s="201"/>
      <c r="F46" s="201"/>
      <c r="G46" s="201"/>
      <c r="H46" s="201"/>
      <c r="I46" s="201"/>
      <c r="J46" s="201"/>
      <c r="K46" s="201"/>
      <c r="L46" s="201"/>
      <c r="M46" s="201"/>
      <c r="N46" s="201"/>
      <c r="O46" s="198">
        <f t="shared" si="6"/>
        <v>0</v>
      </c>
      <c r="Q46" s="280"/>
      <c r="R46" s="172" t="s">
        <v>51</v>
      </c>
      <c r="S46" s="199">
        <f>IF(ISNUMBER('MRS(input_RL_Opt2)'!S$21),C46*'MRS(input_RL_Opt2)'!S$21,0)</f>
        <v>0</v>
      </c>
      <c r="T46" s="199">
        <f>IF(ISNUMBER('MRS(input_RL_Opt2)'!T$21),D46*'MRS(input_RL_Opt2)'!T$21,0)</f>
        <v>0</v>
      </c>
      <c r="U46" s="199">
        <f>IF(ISNUMBER('MRS(input_RL_Opt2)'!U$21),E46*'MRS(input_RL_Opt2)'!U$21,0)</f>
        <v>0</v>
      </c>
      <c r="V46" s="199">
        <f>IF(ISNUMBER('MRS(input_RL_Opt2)'!V$21),F46*'MRS(input_RL_Opt2)'!V$21,0)</f>
        <v>0</v>
      </c>
      <c r="W46" s="199">
        <f>IF(ISNUMBER('MRS(input_RL_Opt2)'!W$21),G46*'MRS(input_RL_Opt2)'!W$21,0)</f>
        <v>0</v>
      </c>
      <c r="X46" s="199">
        <f>IF(ISNUMBER('MRS(input_RL_Opt2)'!X$21),H46*'MRS(input_RL_Opt2)'!X$21,0)</f>
        <v>0</v>
      </c>
      <c r="Y46" s="199">
        <f>IF(ISNUMBER('MRS(input_RL_Opt2)'!Y$21),I46*'MRS(input_RL_Opt2)'!Y$21,0)</f>
        <v>0</v>
      </c>
      <c r="Z46" s="199">
        <f>IF(ISNUMBER('MRS(input_RL_Opt2)'!Z$21),J46*'MRS(input_RL_Opt2)'!Z$21,0)</f>
        <v>0</v>
      </c>
      <c r="AA46" s="199">
        <f>IF(ISNUMBER('MRS(input_RL_Opt2)'!AA$21),K46*'MRS(input_RL_Opt2)'!AA$21,0)</f>
        <v>0</v>
      </c>
      <c r="AB46" s="199">
        <f>IF(ISNUMBER('MRS(input_RL_Opt2)'!AB$21),L46*'MRS(input_RL_Opt2)'!AB$21,0)</f>
        <v>0</v>
      </c>
      <c r="AC46" s="199">
        <f>IF(ISNUMBER('MRS(input_RL_Opt2)'!AC$21),M46*'MRS(input_RL_Opt2)'!AC$21,0)</f>
        <v>0</v>
      </c>
      <c r="AD46" s="199">
        <f>IF(ISNUMBER('MRS(input_RL_Opt2)'!AD$21),N46*'MRS(input_RL_Opt2)'!AD$21,0)</f>
        <v>0</v>
      </c>
      <c r="AE46" s="198">
        <f t="shared" si="7"/>
        <v>0</v>
      </c>
      <c r="AF46" s="62"/>
    </row>
    <row r="47" spans="1:32" x14ac:dyDescent="0.2">
      <c r="A47" s="280"/>
      <c r="B47" s="172" t="s">
        <v>52</v>
      </c>
      <c r="C47" s="201"/>
      <c r="D47" s="201"/>
      <c r="E47" s="201"/>
      <c r="F47" s="201"/>
      <c r="G47" s="201"/>
      <c r="H47" s="201"/>
      <c r="I47" s="201"/>
      <c r="J47" s="201"/>
      <c r="K47" s="201"/>
      <c r="L47" s="201"/>
      <c r="M47" s="201"/>
      <c r="N47" s="201"/>
      <c r="O47" s="198">
        <f t="shared" si="6"/>
        <v>0</v>
      </c>
      <c r="Q47" s="280"/>
      <c r="R47" s="172" t="s">
        <v>52</v>
      </c>
      <c r="S47" s="199">
        <f>IF(ISNUMBER('MRS(input_RL_Opt2)'!S$22),C47*'MRS(input_RL_Opt2)'!S$22,0)</f>
        <v>0</v>
      </c>
      <c r="T47" s="199">
        <f>IF(ISNUMBER('MRS(input_RL_Opt2)'!T$22),D47*'MRS(input_RL_Opt2)'!T$22,0)</f>
        <v>0</v>
      </c>
      <c r="U47" s="199">
        <f>IF(ISNUMBER('MRS(input_RL_Opt2)'!U$22),E47*'MRS(input_RL_Opt2)'!U$22,0)</f>
        <v>0</v>
      </c>
      <c r="V47" s="199">
        <f>IF(ISNUMBER('MRS(input_RL_Opt2)'!V$22),F47*'MRS(input_RL_Opt2)'!V$22,0)</f>
        <v>0</v>
      </c>
      <c r="W47" s="199">
        <f>IF(ISNUMBER('MRS(input_RL_Opt2)'!W$22),G47*'MRS(input_RL_Opt2)'!W$22,0)</f>
        <v>0</v>
      </c>
      <c r="X47" s="199">
        <f>IF(ISNUMBER('MRS(input_RL_Opt2)'!X$22),H47*'MRS(input_RL_Opt2)'!X$22,0)</f>
        <v>0</v>
      </c>
      <c r="Y47" s="199">
        <f>IF(ISNUMBER('MRS(input_RL_Opt2)'!Y$22),I47*'MRS(input_RL_Opt2)'!Y$22,0)</f>
        <v>0</v>
      </c>
      <c r="Z47" s="199">
        <f>IF(ISNUMBER('MRS(input_RL_Opt2)'!Z$22),J47*'MRS(input_RL_Opt2)'!Z$22,0)</f>
        <v>0</v>
      </c>
      <c r="AA47" s="199">
        <f>IF(ISNUMBER('MRS(input_RL_Opt2)'!AA$22),K47*'MRS(input_RL_Opt2)'!AA$22,0)</f>
        <v>0</v>
      </c>
      <c r="AB47" s="199">
        <f>IF(ISNUMBER('MRS(input_RL_Opt2)'!AB$22),L47*'MRS(input_RL_Opt2)'!AB$22,0)</f>
        <v>0</v>
      </c>
      <c r="AC47" s="199">
        <f>IF(ISNUMBER('MRS(input_RL_Opt2)'!AC$22),M47*'MRS(input_RL_Opt2)'!AC$22,0)</f>
        <v>0</v>
      </c>
      <c r="AD47" s="199">
        <f>IF(ISNUMBER('MRS(input_RL_Opt2)'!AD$22),N47*'MRS(input_RL_Opt2)'!AD$22,0)</f>
        <v>0</v>
      </c>
      <c r="AE47" s="198">
        <f t="shared" si="7"/>
        <v>0</v>
      </c>
      <c r="AF47" s="62"/>
    </row>
    <row r="48" spans="1:32" x14ac:dyDescent="0.2">
      <c r="A48" s="280"/>
      <c r="B48" s="172" t="s">
        <v>53</v>
      </c>
      <c r="C48" s="201"/>
      <c r="D48" s="201"/>
      <c r="E48" s="201"/>
      <c r="F48" s="201"/>
      <c r="G48" s="201"/>
      <c r="H48" s="201"/>
      <c r="I48" s="201"/>
      <c r="J48" s="201"/>
      <c r="K48" s="201"/>
      <c r="L48" s="201"/>
      <c r="M48" s="201"/>
      <c r="N48" s="201"/>
      <c r="O48" s="198">
        <f t="shared" si="6"/>
        <v>0</v>
      </c>
      <c r="Q48" s="280"/>
      <c r="R48" s="172" t="s">
        <v>53</v>
      </c>
      <c r="S48" s="199">
        <f>IF(ISNUMBER('MRS(input_RL_Opt2)'!S$23),C48*'MRS(input_RL_Opt2)'!S$23,0)</f>
        <v>0</v>
      </c>
      <c r="T48" s="199">
        <f>IF(ISNUMBER('MRS(input_RL_Opt2)'!T$23),D48*'MRS(input_RL_Opt2)'!T$23,0)</f>
        <v>0</v>
      </c>
      <c r="U48" s="199">
        <f>IF(ISNUMBER('MRS(input_RL_Opt2)'!U$23),E48*'MRS(input_RL_Opt2)'!U$23,0)</f>
        <v>0</v>
      </c>
      <c r="V48" s="199">
        <f>IF(ISNUMBER('MRS(input_RL_Opt2)'!V$23),F48*'MRS(input_RL_Opt2)'!V$23,0)</f>
        <v>0</v>
      </c>
      <c r="W48" s="199">
        <f>IF(ISNUMBER('MRS(input_RL_Opt2)'!W$23),G48*'MRS(input_RL_Opt2)'!W$23,0)</f>
        <v>0</v>
      </c>
      <c r="X48" s="199">
        <f>IF(ISNUMBER('MRS(input_RL_Opt2)'!X$23),H48*'MRS(input_RL_Opt2)'!X$23,0)</f>
        <v>0</v>
      </c>
      <c r="Y48" s="199">
        <f>IF(ISNUMBER('MRS(input_RL_Opt2)'!Y$23),I48*'MRS(input_RL_Opt2)'!Y$23,0)</f>
        <v>0</v>
      </c>
      <c r="Z48" s="199">
        <f>IF(ISNUMBER('MRS(input_RL_Opt2)'!Z$23),J48*'MRS(input_RL_Opt2)'!Z$23,0)</f>
        <v>0</v>
      </c>
      <c r="AA48" s="199">
        <f>IF(ISNUMBER('MRS(input_RL_Opt2)'!AA$23),K48*'MRS(input_RL_Opt2)'!AA$23,0)</f>
        <v>0</v>
      </c>
      <c r="AB48" s="199">
        <f>IF(ISNUMBER('MRS(input_RL_Opt2)'!AB$23),L48*'MRS(input_RL_Opt2)'!AB$23,0)</f>
        <v>0</v>
      </c>
      <c r="AC48" s="199">
        <f>IF(ISNUMBER('MRS(input_RL_Opt2)'!AC$23),M48*'MRS(input_RL_Opt2)'!AC$23,0)</f>
        <v>0</v>
      </c>
      <c r="AD48" s="199">
        <f>IF(ISNUMBER('MRS(input_RL_Opt2)'!AD$23),N48*'MRS(input_RL_Opt2)'!AD$23,0)</f>
        <v>0</v>
      </c>
      <c r="AE48" s="198">
        <f t="shared" si="7"/>
        <v>0</v>
      </c>
      <c r="AF48" s="62"/>
    </row>
    <row r="49" spans="1:32" x14ac:dyDescent="0.2">
      <c r="A49" s="280"/>
      <c r="B49" s="172" t="s">
        <v>54</v>
      </c>
      <c r="C49" s="201"/>
      <c r="D49" s="201"/>
      <c r="E49" s="201"/>
      <c r="F49" s="201"/>
      <c r="G49" s="201"/>
      <c r="H49" s="201"/>
      <c r="I49" s="201"/>
      <c r="J49" s="201"/>
      <c r="K49" s="201"/>
      <c r="L49" s="201"/>
      <c r="M49" s="201"/>
      <c r="N49" s="201"/>
      <c r="O49" s="198">
        <f t="shared" si="6"/>
        <v>0</v>
      </c>
      <c r="Q49" s="280"/>
      <c r="R49" s="172" t="s">
        <v>54</v>
      </c>
      <c r="S49" s="199">
        <f>IF(ISNUMBER('MRS(input_RL_Opt2)'!S$24),C49*'MRS(input_RL_Opt2)'!S$24,0)</f>
        <v>0</v>
      </c>
      <c r="T49" s="199">
        <f>IF(ISNUMBER('MRS(input_RL_Opt2)'!T$24),D49*'MRS(input_RL_Opt2)'!T$24,0)</f>
        <v>0</v>
      </c>
      <c r="U49" s="199">
        <f>IF(ISNUMBER('MRS(input_RL_Opt2)'!U$24),E49*'MRS(input_RL_Opt2)'!U$24,0)</f>
        <v>0</v>
      </c>
      <c r="V49" s="199">
        <f>IF(ISNUMBER('MRS(input_RL_Opt2)'!V$24),F49*'MRS(input_RL_Opt2)'!V$24,0)</f>
        <v>0</v>
      </c>
      <c r="W49" s="199">
        <f>IF(ISNUMBER('MRS(input_RL_Opt2)'!W$24),G49*'MRS(input_RL_Opt2)'!W$24,0)</f>
        <v>0</v>
      </c>
      <c r="X49" s="199">
        <f>IF(ISNUMBER('MRS(input_RL_Opt2)'!X$24),H49*'MRS(input_RL_Opt2)'!X$24,0)</f>
        <v>0</v>
      </c>
      <c r="Y49" s="199">
        <f>IF(ISNUMBER('MRS(input_RL_Opt2)'!Y$24),I49*'MRS(input_RL_Opt2)'!Y$24,0)</f>
        <v>0</v>
      </c>
      <c r="Z49" s="199">
        <f>IF(ISNUMBER('MRS(input_RL_Opt2)'!Z$24),J49*'MRS(input_RL_Opt2)'!Z$24,0)</f>
        <v>0</v>
      </c>
      <c r="AA49" s="199">
        <f>IF(ISNUMBER('MRS(input_RL_Opt2)'!AA$24),K49*'MRS(input_RL_Opt2)'!AA$24,0)</f>
        <v>0</v>
      </c>
      <c r="AB49" s="199">
        <f>IF(ISNUMBER('MRS(input_RL_Opt2)'!AB$24),L49*'MRS(input_RL_Opt2)'!AB$24,0)</f>
        <v>0</v>
      </c>
      <c r="AC49" s="199">
        <f>IF(ISNUMBER('MRS(input_RL_Opt2)'!AC$24),M49*'MRS(input_RL_Opt2)'!AC$24,0)</f>
        <v>0</v>
      </c>
      <c r="AD49" s="199">
        <f>IF(ISNUMBER('MRS(input_RL_Opt2)'!AD$24),N49*'MRS(input_RL_Opt2)'!AD$24,0)</f>
        <v>0</v>
      </c>
      <c r="AE49" s="198">
        <f t="shared" si="7"/>
        <v>0</v>
      </c>
      <c r="AF49" s="62"/>
    </row>
    <row r="50" spans="1:32" x14ac:dyDescent="0.2">
      <c r="A50" s="280"/>
      <c r="B50" s="172" t="s">
        <v>55</v>
      </c>
      <c r="C50" s="201"/>
      <c r="D50" s="201"/>
      <c r="E50" s="201"/>
      <c r="F50" s="201"/>
      <c r="G50" s="201"/>
      <c r="H50" s="201"/>
      <c r="I50" s="201"/>
      <c r="J50" s="201"/>
      <c r="K50" s="201"/>
      <c r="L50" s="201"/>
      <c r="M50" s="201"/>
      <c r="N50" s="201"/>
      <c r="O50" s="198">
        <f t="shared" si="6"/>
        <v>0</v>
      </c>
      <c r="Q50" s="280"/>
      <c r="R50" s="172" t="s">
        <v>55</v>
      </c>
      <c r="S50" s="199">
        <f>IF(ISNUMBER('MRS(input_RL_Opt2)'!S$25),C50*'MRS(input_RL_Opt2)'!S$25,0)</f>
        <v>0</v>
      </c>
      <c r="T50" s="199">
        <f>IF(ISNUMBER('MRS(input_RL_Opt2)'!T$25),D50*'MRS(input_RL_Opt2)'!T$25,0)</f>
        <v>0</v>
      </c>
      <c r="U50" s="199">
        <f>IF(ISNUMBER('MRS(input_RL_Opt2)'!U$25),E50*'MRS(input_RL_Opt2)'!U$25,0)</f>
        <v>0</v>
      </c>
      <c r="V50" s="199">
        <f>IF(ISNUMBER('MRS(input_RL_Opt2)'!V$25),F50*'MRS(input_RL_Opt2)'!V$25,0)</f>
        <v>0</v>
      </c>
      <c r="W50" s="199">
        <f>IF(ISNUMBER('MRS(input_RL_Opt2)'!W$25),G50*'MRS(input_RL_Opt2)'!W$25,0)</f>
        <v>0</v>
      </c>
      <c r="X50" s="199">
        <f>IF(ISNUMBER('MRS(input_RL_Opt2)'!X$25),H50*'MRS(input_RL_Opt2)'!X$25,0)</f>
        <v>0</v>
      </c>
      <c r="Y50" s="199">
        <f>IF(ISNUMBER('MRS(input_RL_Opt2)'!Y$25),I50*'MRS(input_RL_Opt2)'!Y$25,0)</f>
        <v>0</v>
      </c>
      <c r="Z50" s="199">
        <f>IF(ISNUMBER('MRS(input_RL_Opt2)'!Z$25),J50*'MRS(input_RL_Opt2)'!Z$25,0)</f>
        <v>0</v>
      </c>
      <c r="AA50" s="199">
        <f>IF(ISNUMBER('MRS(input_RL_Opt2)'!AA$25),K50*'MRS(input_RL_Opt2)'!AA$25,0)</f>
        <v>0</v>
      </c>
      <c r="AB50" s="199">
        <f>IF(ISNUMBER('MRS(input_RL_Opt2)'!AB$25),L50*'MRS(input_RL_Opt2)'!AB$25,0)</f>
        <v>0</v>
      </c>
      <c r="AC50" s="199">
        <f>IF(ISNUMBER('MRS(input_RL_Opt2)'!AC$25),M50*'MRS(input_RL_Opt2)'!AC$25,0)</f>
        <v>0</v>
      </c>
      <c r="AD50" s="199">
        <f>IF(ISNUMBER('MRS(input_RL_Opt2)'!AD$25),N50*'MRS(input_RL_Opt2)'!AD$25,0)</f>
        <v>0</v>
      </c>
      <c r="AE50" s="198">
        <f t="shared" si="7"/>
        <v>0</v>
      </c>
      <c r="AF50" s="62"/>
    </row>
    <row r="51" spans="1:32" x14ac:dyDescent="0.2">
      <c r="A51" s="280"/>
      <c r="B51" s="172" t="s">
        <v>56</v>
      </c>
      <c r="C51" s="201"/>
      <c r="D51" s="201"/>
      <c r="E51" s="201"/>
      <c r="F51" s="201"/>
      <c r="G51" s="201"/>
      <c r="H51" s="201"/>
      <c r="I51" s="201"/>
      <c r="J51" s="201"/>
      <c r="K51" s="201"/>
      <c r="L51" s="201"/>
      <c r="M51" s="201"/>
      <c r="N51" s="201"/>
      <c r="O51" s="198">
        <f t="shared" si="6"/>
        <v>0</v>
      </c>
      <c r="Q51" s="280"/>
      <c r="R51" s="172" t="s">
        <v>56</v>
      </c>
      <c r="S51" s="199">
        <f>IF(ISNUMBER('MRS(input_RL_Opt2)'!S$26),C51*'MRS(input_RL_Opt2)'!S$26,0)</f>
        <v>0</v>
      </c>
      <c r="T51" s="199">
        <f>IF(ISNUMBER('MRS(input_RL_Opt2)'!T$26),D51*'MRS(input_RL_Opt2)'!T$26,0)</f>
        <v>0</v>
      </c>
      <c r="U51" s="199">
        <f>IF(ISNUMBER('MRS(input_RL_Opt2)'!U$26),E51*'MRS(input_RL_Opt2)'!U$26,0)</f>
        <v>0</v>
      </c>
      <c r="V51" s="199">
        <f>IF(ISNUMBER('MRS(input_RL_Opt2)'!V$26),F51*'MRS(input_RL_Opt2)'!V$26,0)</f>
        <v>0</v>
      </c>
      <c r="W51" s="199">
        <f>IF(ISNUMBER('MRS(input_RL_Opt2)'!W$26),G51*'MRS(input_RL_Opt2)'!W$26,0)</f>
        <v>0</v>
      </c>
      <c r="X51" s="199">
        <f>IF(ISNUMBER('MRS(input_RL_Opt2)'!X$26),H51*'MRS(input_RL_Opt2)'!X$26,0)</f>
        <v>0</v>
      </c>
      <c r="Y51" s="199">
        <f>IF(ISNUMBER('MRS(input_RL_Opt2)'!Y$26),I51*'MRS(input_RL_Opt2)'!Y$26,0)</f>
        <v>0</v>
      </c>
      <c r="Z51" s="199">
        <f>IF(ISNUMBER('MRS(input_RL_Opt2)'!Z$26),J51*'MRS(input_RL_Opt2)'!Z$26,0)</f>
        <v>0</v>
      </c>
      <c r="AA51" s="199">
        <f>IF(ISNUMBER('MRS(input_RL_Opt2)'!AA$26),K51*'MRS(input_RL_Opt2)'!AA$26,0)</f>
        <v>0</v>
      </c>
      <c r="AB51" s="199">
        <f>IF(ISNUMBER('MRS(input_RL_Opt2)'!AB$26),L51*'MRS(input_RL_Opt2)'!AB$26,0)</f>
        <v>0</v>
      </c>
      <c r="AC51" s="199">
        <f>IF(ISNUMBER('MRS(input_RL_Opt2)'!AC$26),M51*'MRS(input_RL_Opt2)'!AC$26,0)</f>
        <v>0</v>
      </c>
      <c r="AD51" s="199">
        <f>IF(ISNUMBER('MRS(input_RL_Opt2)'!AD$26),N51*'MRS(input_RL_Opt2)'!AD$26,0)</f>
        <v>0</v>
      </c>
      <c r="AE51" s="198">
        <f t="shared" si="7"/>
        <v>0</v>
      </c>
      <c r="AF51" s="62"/>
    </row>
    <row r="52" spans="1:32" x14ac:dyDescent="0.2">
      <c r="A52" s="280"/>
      <c r="B52" s="172" t="s">
        <v>147</v>
      </c>
      <c r="C52" s="201"/>
      <c r="D52" s="201"/>
      <c r="E52" s="201"/>
      <c r="F52" s="201"/>
      <c r="G52" s="201"/>
      <c r="H52" s="201"/>
      <c r="I52" s="201"/>
      <c r="J52" s="201"/>
      <c r="K52" s="201"/>
      <c r="L52" s="201"/>
      <c r="M52" s="201"/>
      <c r="N52" s="201"/>
      <c r="O52" s="198">
        <f t="shared" si="6"/>
        <v>0</v>
      </c>
      <c r="Q52" s="280"/>
      <c r="R52" s="172" t="s">
        <v>147</v>
      </c>
      <c r="S52" s="199">
        <f>IF(ISNUMBER('MRS(input_RL_Opt2)'!S$27),C52*'MRS(input_RL_Opt2)'!S$27,0)</f>
        <v>0</v>
      </c>
      <c r="T52" s="199">
        <f>IF(ISNUMBER('MRS(input_RL_Opt2)'!T$27),D52*'MRS(input_RL_Opt2)'!T$27,0)</f>
        <v>0</v>
      </c>
      <c r="U52" s="199">
        <f>IF(ISNUMBER('MRS(input_RL_Opt2)'!U$27),E52*'MRS(input_RL_Opt2)'!U$27,0)</f>
        <v>0</v>
      </c>
      <c r="V52" s="199">
        <f>IF(ISNUMBER('MRS(input_RL_Opt2)'!V$27),F52*'MRS(input_RL_Opt2)'!V$27,0)</f>
        <v>0</v>
      </c>
      <c r="W52" s="199">
        <f>IF(ISNUMBER('MRS(input_RL_Opt2)'!W$27),G52*'MRS(input_RL_Opt2)'!W$27,0)</f>
        <v>0</v>
      </c>
      <c r="X52" s="199">
        <f>IF(ISNUMBER('MRS(input_RL_Opt2)'!X$27),H52*'MRS(input_RL_Opt2)'!X$27,0)</f>
        <v>0</v>
      </c>
      <c r="Y52" s="199">
        <f>IF(ISNUMBER('MRS(input_RL_Opt2)'!Y$27),I52*'MRS(input_RL_Opt2)'!Y$27,0)</f>
        <v>0</v>
      </c>
      <c r="Z52" s="199">
        <f>IF(ISNUMBER('MRS(input_RL_Opt2)'!Z$27),J52*'MRS(input_RL_Opt2)'!Z$27,0)</f>
        <v>0</v>
      </c>
      <c r="AA52" s="199">
        <f>IF(ISNUMBER('MRS(input_RL_Opt2)'!AA$27),K52*'MRS(input_RL_Opt2)'!AA$27,0)</f>
        <v>0</v>
      </c>
      <c r="AB52" s="199">
        <f>IF(ISNUMBER('MRS(input_RL_Opt2)'!AB$27),L52*'MRS(input_RL_Opt2)'!AB$27,0)</f>
        <v>0</v>
      </c>
      <c r="AC52" s="199">
        <f>IF(ISNUMBER('MRS(input_RL_Opt2)'!AC$27),M52*'MRS(input_RL_Opt2)'!AC$27,0)</f>
        <v>0</v>
      </c>
      <c r="AD52" s="199">
        <f>IF(ISNUMBER('MRS(input_RL_Opt2)'!AD$27),N52*'MRS(input_RL_Opt2)'!AD$27,0)</f>
        <v>0</v>
      </c>
      <c r="AE52" s="198">
        <f t="shared" si="7"/>
        <v>0</v>
      </c>
      <c r="AF52" s="62"/>
    </row>
    <row r="53" spans="1:32" x14ac:dyDescent="0.2">
      <c r="A53" s="280"/>
      <c r="B53" s="208" t="s">
        <v>57</v>
      </c>
      <c r="C53" s="197">
        <f>+SUM(C41:C52)</f>
        <v>0</v>
      </c>
      <c r="D53" s="197">
        <f t="shared" ref="D53:N53" si="8">+SUM(D41:D52)</f>
        <v>0</v>
      </c>
      <c r="E53" s="197">
        <f t="shared" si="8"/>
        <v>0</v>
      </c>
      <c r="F53" s="197">
        <f t="shared" si="8"/>
        <v>0</v>
      </c>
      <c r="G53" s="197">
        <f t="shared" si="8"/>
        <v>0</v>
      </c>
      <c r="H53" s="197">
        <f t="shared" si="8"/>
        <v>0</v>
      </c>
      <c r="I53" s="197">
        <f t="shared" si="8"/>
        <v>0</v>
      </c>
      <c r="J53" s="197">
        <f t="shared" si="8"/>
        <v>0</v>
      </c>
      <c r="K53" s="197">
        <f t="shared" si="8"/>
        <v>0</v>
      </c>
      <c r="L53" s="197">
        <f t="shared" si="8"/>
        <v>0</v>
      </c>
      <c r="M53" s="197">
        <f t="shared" si="8"/>
        <v>0</v>
      </c>
      <c r="N53" s="197">
        <f t="shared" si="8"/>
        <v>0</v>
      </c>
      <c r="O53" s="198"/>
      <c r="Q53" s="280"/>
      <c r="R53" s="54" t="s">
        <v>57</v>
      </c>
      <c r="S53" s="197"/>
      <c r="T53" s="197"/>
      <c r="U53" s="197"/>
      <c r="V53" s="197"/>
      <c r="W53" s="197"/>
      <c r="X53" s="197"/>
      <c r="Y53" s="197"/>
      <c r="Z53" s="197"/>
      <c r="AA53" s="197"/>
      <c r="AB53" s="197"/>
      <c r="AC53" s="197"/>
      <c r="AD53" s="197"/>
      <c r="AE53" s="198">
        <f>SUM(AE41:AE52)</f>
        <v>0</v>
      </c>
      <c r="AF53" s="207">
        <f>ROUND(AE53*44/12,0)</f>
        <v>0</v>
      </c>
    </row>
    <row r="54" spans="1:32" x14ac:dyDescent="0.2">
      <c r="S54" s="50"/>
      <c r="T54" s="50"/>
      <c r="U54" s="50"/>
      <c r="V54" s="50"/>
      <c r="W54" s="50"/>
      <c r="X54" s="50"/>
      <c r="Y54" s="50"/>
      <c r="Z54" s="50"/>
      <c r="AA54" s="50"/>
      <c r="AB54" s="50"/>
      <c r="AC54" s="50"/>
      <c r="AD54" s="50"/>
      <c r="AE54" s="50"/>
    </row>
    <row r="55" spans="1:32" ht="14.15" customHeight="1" x14ac:dyDescent="0.2">
      <c r="A55" s="293" t="str">
        <f>'MRS(input_RL_Opt2)'!A80</f>
        <v>Year 2022</v>
      </c>
      <c r="B55" s="293"/>
      <c r="C55" s="261" t="str">
        <f>'MRS(input_RL_Opt2)'!C80</f>
        <v>Land use category in year 2022</v>
      </c>
      <c r="D55" s="261"/>
      <c r="E55" s="261"/>
      <c r="F55" s="261"/>
      <c r="G55" s="261"/>
      <c r="H55" s="261"/>
      <c r="I55" s="261"/>
      <c r="J55" s="261"/>
      <c r="K55" s="261"/>
      <c r="L55" s="261"/>
      <c r="M55" s="261"/>
      <c r="N55" s="261"/>
      <c r="O55" s="261"/>
      <c r="Q55" s="293" t="str">
        <f>'MRS(input_RL_Opt2)'!Q80</f>
        <v>Year 2022</v>
      </c>
      <c r="R55" s="293"/>
      <c r="S55" s="261" t="str">
        <f>'MRS(input_RL_Opt2)'!S80</f>
        <v>Land use category in year 2022</v>
      </c>
      <c r="T55" s="261"/>
      <c r="U55" s="261"/>
      <c r="V55" s="261"/>
      <c r="W55" s="261"/>
      <c r="X55" s="261"/>
      <c r="Y55" s="261"/>
      <c r="Z55" s="261"/>
      <c r="AA55" s="261"/>
      <c r="AB55" s="261"/>
      <c r="AC55" s="261"/>
      <c r="AD55" s="261"/>
      <c r="AE55" s="261"/>
      <c r="AF55" s="62"/>
    </row>
    <row r="56" spans="1:32" ht="42" x14ac:dyDescent="0.2">
      <c r="A56" s="293"/>
      <c r="B56" s="293"/>
      <c r="C56" s="54" t="s">
        <v>46</v>
      </c>
      <c r="D56" s="54" t="s">
        <v>47</v>
      </c>
      <c r="E56" s="55" t="s">
        <v>48</v>
      </c>
      <c r="F56" s="54" t="s">
        <v>49</v>
      </c>
      <c r="G56" s="54" t="s">
        <v>50</v>
      </c>
      <c r="H56" s="54" t="s">
        <v>51</v>
      </c>
      <c r="I56" s="54" t="s">
        <v>52</v>
      </c>
      <c r="J56" s="54" t="s">
        <v>53</v>
      </c>
      <c r="K56" s="54" t="s">
        <v>54</v>
      </c>
      <c r="L56" s="54" t="s">
        <v>55</v>
      </c>
      <c r="M56" s="54" t="s">
        <v>56</v>
      </c>
      <c r="N56" s="54" t="s">
        <v>39</v>
      </c>
      <c r="O56" s="172" t="s">
        <v>57</v>
      </c>
      <c r="Q56" s="293"/>
      <c r="R56" s="293"/>
      <c r="S56" s="54" t="s">
        <v>46</v>
      </c>
      <c r="T56" s="54" t="s">
        <v>47</v>
      </c>
      <c r="U56" s="55" t="s">
        <v>48</v>
      </c>
      <c r="V56" s="54" t="s">
        <v>49</v>
      </c>
      <c r="W56" s="54" t="s">
        <v>50</v>
      </c>
      <c r="X56" s="54" t="s">
        <v>51</v>
      </c>
      <c r="Y56" s="54" t="s">
        <v>52</v>
      </c>
      <c r="Z56" s="54" t="s">
        <v>53</v>
      </c>
      <c r="AA56" s="54" t="s">
        <v>54</v>
      </c>
      <c r="AB56" s="54" t="s">
        <v>55</v>
      </c>
      <c r="AC56" s="54" t="s">
        <v>56</v>
      </c>
      <c r="AD56" s="54" t="s">
        <v>39</v>
      </c>
      <c r="AE56" s="172" t="s">
        <v>57</v>
      </c>
      <c r="AF56" s="62"/>
    </row>
    <row r="57" spans="1:32" ht="14.15" customHeight="1" x14ac:dyDescent="0.2">
      <c r="A57" s="280" t="str">
        <f>'MRS(input_RL_Opt2)'!A82</f>
        <v>Land use category in year 2021</v>
      </c>
      <c r="B57" s="54" t="s">
        <v>46</v>
      </c>
      <c r="C57" s="201"/>
      <c r="D57" s="201"/>
      <c r="E57" s="201"/>
      <c r="F57" s="201"/>
      <c r="G57" s="201"/>
      <c r="H57" s="201"/>
      <c r="I57" s="201"/>
      <c r="J57" s="201"/>
      <c r="K57" s="201"/>
      <c r="L57" s="201"/>
      <c r="M57" s="201"/>
      <c r="N57" s="201"/>
      <c r="O57" s="198">
        <f>SUM(C57:N57)</f>
        <v>0</v>
      </c>
      <c r="Q57" s="280" t="str">
        <f>'MRS(input_RL_Opt2)'!Q82</f>
        <v>Land use category in year 2021</v>
      </c>
      <c r="R57" s="54" t="s">
        <v>46</v>
      </c>
      <c r="S57" s="199">
        <f>IF(ISNUMBER('MRS(input_RL_Opt2)'!S$16),C57*'MRS(input_RL_Opt2)'!S$16,0)</f>
        <v>0</v>
      </c>
      <c r="T57" s="199">
        <f>IF(ISNUMBER('MRS(input_RL_Opt2)'!T$16),D57*'MRS(input_RL_Opt2)'!T$16,0)</f>
        <v>0</v>
      </c>
      <c r="U57" s="199">
        <f>IF(ISNUMBER('MRS(input_RL_Opt2)'!U$16),E57*'MRS(input_RL_Opt2)'!U$16,0)</f>
        <v>0</v>
      </c>
      <c r="V57" s="199">
        <f>IF(ISNUMBER('MRS(input_RL_Opt2)'!V$16),F57*'MRS(input_RL_Opt2)'!V$16,0)</f>
        <v>0</v>
      </c>
      <c r="W57" s="199">
        <f>IF(ISNUMBER('MRS(input_RL_Opt2)'!W$16),G57*'MRS(input_RL_Opt2)'!W$16,0)</f>
        <v>0</v>
      </c>
      <c r="X57" s="199">
        <f>IF(ISNUMBER('MRS(input_RL_Opt2)'!X$16),H57*'MRS(input_RL_Opt2)'!X$16,0)</f>
        <v>0</v>
      </c>
      <c r="Y57" s="199">
        <f>IF(ISNUMBER('MRS(input_RL_Opt2)'!Y$16),I57*'MRS(input_RL_Opt2)'!Y$16,0)</f>
        <v>0</v>
      </c>
      <c r="Z57" s="199">
        <f>IF(ISNUMBER('MRS(input_RL_Opt2)'!Z$16),J57*'MRS(input_RL_Opt2)'!Z$16,0)</f>
        <v>0</v>
      </c>
      <c r="AA57" s="199">
        <f>IF(ISNUMBER('MRS(input_RL_Opt2)'!AA$16),K57*'MRS(input_RL_Opt2)'!AA$16,0)</f>
        <v>0</v>
      </c>
      <c r="AB57" s="199">
        <f>IF(ISNUMBER('MRS(input_RL_Opt2)'!AB$16),L57*'MRS(input_RL_Opt2)'!AB$16,0)</f>
        <v>0</v>
      </c>
      <c r="AC57" s="199">
        <f>IF(ISNUMBER('MRS(input_RL_Opt2)'!AC$16),M57*'MRS(input_RL_Opt2)'!AC$16,0)</f>
        <v>0</v>
      </c>
      <c r="AD57" s="199">
        <f>IF(ISNUMBER('MRS(input_RL_Opt2)'!AD$16),N57*'MRS(input_RL_Opt2)'!AD$16,0)</f>
        <v>0</v>
      </c>
      <c r="AE57" s="198">
        <f>SUMIF(S57:AD57,"&gt;0",S57:AD57)</f>
        <v>0</v>
      </c>
      <c r="AF57" s="62"/>
    </row>
    <row r="58" spans="1:32" ht="28" x14ac:dyDescent="0.2">
      <c r="A58" s="280"/>
      <c r="B58" s="54" t="s">
        <v>47</v>
      </c>
      <c r="C58" s="201"/>
      <c r="D58" s="201"/>
      <c r="E58" s="201"/>
      <c r="F58" s="201"/>
      <c r="G58" s="201"/>
      <c r="H58" s="201"/>
      <c r="I58" s="201"/>
      <c r="J58" s="201"/>
      <c r="K58" s="201"/>
      <c r="L58" s="201"/>
      <c r="M58" s="201"/>
      <c r="N58" s="201"/>
      <c r="O58" s="198">
        <f t="shared" ref="O58:O68" si="9">SUM(C58:N58)</f>
        <v>0</v>
      </c>
      <c r="Q58" s="280"/>
      <c r="R58" s="54" t="s">
        <v>47</v>
      </c>
      <c r="S58" s="199">
        <f>IF(ISNUMBER('MRS(input_RL_Opt2)'!S$17),C58*'MRS(input_RL_Opt2)'!S$17,0)</f>
        <v>0</v>
      </c>
      <c r="T58" s="199">
        <f>IF(ISNUMBER('MRS(input_RL_Opt2)'!T$17),D58*'MRS(input_RL_Opt2)'!T$17,0)</f>
        <v>0</v>
      </c>
      <c r="U58" s="199">
        <f>IF(ISNUMBER('MRS(input_RL_Opt2)'!U$17),E58*'MRS(input_RL_Opt2)'!U$17,0)</f>
        <v>0</v>
      </c>
      <c r="V58" s="199">
        <f>IF(ISNUMBER('MRS(input_RL_Opt2)'!V$17),F58*'MRS(input_RL_Opt2)'!V$17,0)</f>
        <v>0</v>
      </c>
      <c r="W58" s="199">
        <f>IF(ISNUMBER('MRS(input_RL_Opt2)'!W$17),G58*'MRS(input_RL_Opt2)'!W$17,0)</f>
        <v>0</v>
      </c>
      <c r="X58" s="199">
        <f>IF(ISNUMBER('MRS(input_RL_Opt2)'!X$17),H58*'MRS(input_RL_Opt2)'!X$17,0)</f>
        <v>0</v>
      </c>
      <c r="Y58" s="199">
        <f>IF(ISNUMBER('MRS(input_RL_Opt2)'!Y$17),I58*'MRS(input_RL_Opt2)'!Y$17,0)</f>
        <v>0</v>
      </c>
      <c r="Z58" s="199">
        <f>IF(ISNUMBER('MRS(input_RL_Opt2)'!Z$17),J58*'MRS(input_RL_Opt2)'!Z$17,0)</f>
        <v>0</v>
      </c>
      <c r="AA58" s="199">
        <f>IF(ISNUMBER('MRS(input_RL_Opt2)'!AA$17),K58*'MRS(input_RL_Opt2)'!AA$17,0)</f>
        <v>0</v>
      </c>
      <c r="AB58" s="199">
        <f>IF(ISNUMBER('MRS(input_RL_Opt2)'!AB$17),L58*'MRS(input_RL_Opt2)'!AB$17,0)</f>
        <v>0</v>
      </c>
      <c r="AC58" s="199">
        <f>IF(ISNUMBER('MRS(input_RL_Opt2)'!AC$17),M58*'MRS(input_RL_Opt2)'!AC$17,0)</f>
        <v>0</v>
      </c>
      <c r="AD58" s="199">
        <f>IF(ISNUMBER('MRS(input_RL_Opt2)'!AD$17),N58*'MRS(input_RL_Opt2)'!AD$17,0)</f>
        <v>0</v>
      </c>
      <c r="AE58" s="198">
        <f t="shared" ref="AE58:AE68" si="10">SUMIF(S58:AD58,"&gt;0",S58:AD58)</f>
        <v>0</v>
      </c>
      <c r="AF58" s="62"/>
    </row>
    <row r="59" spans="1:32" x14ac:dyDescent="0.2">
      <c r="A59" s="280"/>
      <c r="B59" s="55" t="s">
        <v>48</v>
      </c>
      <c r="C59" s="201"/>
      <c r="D59" s="201"/>
      <c r="E59" s="201"/>
      <c r="F59" s="201"/>
      <c r="G59" s="201"/>
      <c r="H59" s="201"/>
      <c r="I59" s="201"/>
      <c r="J59" s="201"/>
      <c r="K59" s="201"/>
      <c r="L59" s="201"/>
      <c r="M59" s="201"/>
      <c r="N59" s="201"/>
      <c r="O59" s="198">
        <f t="shared" si="9"/>
        <v>0</v>
      </c>
      <c r="Q59" s="280"/>
      <c r="R59" s="55" t="s">
        <v>48</v>
      </c>
      <c r="S59" s="199">
        <f>IF(ISNUMBER('MRS(input_RL_Opt2)'!S$18),C59*'MRS(input_RL_Opt2)'!S$18, 0)</f>
        <v>0</v>
      </c>
      <c r="T59" s="199">
        <f>IF(ISNUMBER('MRS(input_RL_Opt2)'!T$18),D59*'MRS(input_RL_Opt2)'!T$18, 0)</f>
        <v>0</v>
      </c>
      <c r="U59" s="199">
        <f>IF(ISNUMBER('MRS(input_RL_Opt2)'!U$18),E59*'MRS(input_RL_Opt2)'!U$18, 0)</f>
        <v>0</v>
      </c>
      <c r="V59" s="199">
        <f>IF(ISNUMBER('MRS(input_RL_Opt2)'!V$18),F59*'MRS(input_RL_Opt2)'!V$18, 0)</f>
        <v>0</v>
      </c>
      <c r="W59" s="199">
        <f>IF(ISNUMBER('MRS(input_RL_Opt2)'!W$18),G59*'MRS(input_RL_Opt2)'!W$18, 0)</f>
        <v>0</v>
      </c>
      <c r="X59" s="199">
        <f>IF(ISNUMBER('MRS(input_RL_Opt2)'!X$18),H59*'MRS(input_RL_Opt2)'!X$18, 0)</f>
        <v>0</v>
      </c>
      <c r="Y59" s="199">
        <f>IF(ISNUMBER('MRS(input_RL_Opt2)'!Y$18),I59*'MRS(input_RL_Opt2)'!Y$18, 0)</f>
        <v>0</v>
      </c>
      <c r="Z59" s="199">
        <f>IF(ISNUMBER('MRS(input_RL_Opt2)'!Z$18),J59*'MRS(input_RL_Opt2)'!Z$18, 0)</f>
        <v>0</v>
      </c>
      <c r="AA59" s="199">
        <f>IF(ISNUMBER('MRS(input_RL_Opt2)'!AA$18),K59*'MRS(input_RL_Opt2)'!AA$18, 0)</f>
        <v>0</v>
      </c>
      <c r="AB59" s="199">
        <f>IF(ISNUMBER('MRS(input_RL_Opt2)'!AB$18),L59*'MRS(input_RL_Opt2)'!AB$18, 0)</f>
        <v>0</v>
      </c>
      <c r="AC59" s="199">
        <f>IF(ISNUMBER('MRS(input_RL_Opt2)'!AC$18),M59*'MRS(input_RL_Opt2)'!AC$18, 0)</f>
        <v>0</v>
      </c>
      <c r="AD59" s="199">
        <f>IF(ISNUMBER('MRS(input_RL_Opt2)'!AD$18),N59*'MRS(input_RL_Opt2)'!AD$18, 0)</f>
        <v>0</v>
      </c>
      <c r="AE59" s="198">
        <f t="shared" si="10"/>
        <v>0</v>
      </c>
      <c r="AF59" s="62"/>
    </row>
    <row r="60" spans="1:32" x14ac:dyDescent="0.2">
      <c r="A60" s="280"/>
      <c r="B60" s="54" t="s">
        <v>49</v>
      </c>
      <c r="C60" s="201"/>
      <c r="D60" s="201"/>
      <c r="E60" s="201"/>
      <c r="F60" s="201"/>
      <c r="G60" s="201"/>
      <c r="H60" s="201"/>
      <c r="I60" s="201"/>
      <c r="J60" s="201"/>
      <c r="K60" s="201"/>
      <c r="L60" s="201"/>
      <c r="M60" s="201"/>
      <c r="N60" s="201"/>
      <c r="O60" s="198">
        <f t="shared" si="9"/>
        <v>0</v>
      </c>
      <c r="Q60" s="280"/>
      <c r="R60" s="54" t="s">
        <v>49</v>
      </c>
      <c r="S60" s="199">
        <f>IF(ISNUMBER('MRS(input_RL_Opt2)'!S$19),C60*'MRS(input_RL_Opt2)'!S$19,0)</f>
        <v>0</v>
      </c>
      <c r="T60" s="199">
        <f>IF(ISNUMBER('MRS(input_RL_Opt2)'!T$19),D60*'MRS(input_RL_Opt2)'!T$19,0)</f>
        <v>0</v>
      </c>
      <c r="U60" s="199">
        <f>IF(ISNUMBER('MRS(input_RL_Opt2)'!U$19),E60*'MRS(input_RL_Opt2)'!U$19,0)</f>
        <v>0</v>
      </c>
      <c r="V60" s="199">
        <f>IF(ISNUMBER('MRS(input_RL_Opt2)'!V$19),F60*'MRS(input_RL_Opt2)'!V$19,0)</f>
        <v>0</v>
      </c>
      <c r="W60" s="199">
        <f>IF(ISNUMBER('MRS(input_RL_Opt2)'!W$19),G60*'MRS(input_RL_Opt2)'!W$19,0)</f>
        <v>0</v>
      </c>
      <c r="X60" s="199">
        <f>IF(ISNUMBER('MRS(input_RL_Opt2)'!X$19),H60*'MRS(input_RL_Opt2)'!X$19,0)</f>
        <v>0</v>
      </c>
      <c r="Y60" s="199">
        <f>IF(ISNUMBER('MRS(input_RL_Opt2)'!Y$19),I60*'MRS(input_RL_Opt2)'!Y$19,0)</f>
        <v>0</v>
      </c>
      <c r="Z60" s="199">
        <f>IF(ISNUMBER('MRS(input_RL_Opt2)'!Z$19),J60*'MRS(input_RL_Opt2)'!Z$19,0)</f>
        <v>0</v>
      </c>
      <c r="AA60" s="199">
        <f>IF(ISNUMBER('MRS(input_RL_Opt2)'!AA$19),K60*'MRS(input_RL_Opt2)'!AA$19,0)</f>
        <v>0</v>
      </c>
      <c r="AB60" s="199">
        <f>IF(ISNUMBER('MRS(input_RL_Opt2)'!AB$19),L60*'MRS(input_RL_Opt2)'!AB$19,0)</f>
        <v>0</v>
      </c>
      <c r="AC60" s="199">
        <f>IF(ISNUMBER('MRS(input_RL_Opt2)'!AC$19),M60*'MRS(input_RL_Opt2)'!AC$19,0)</f>
        <v>0</v>
      </c>
      <c r="AD60" s="199">
        <f>IF(ISNUMBER('MRS(input_RL_Opt2)'!AD$19),N60*'MRS(input_RL_Opt2)'!AD$19,0)</f>
        <v>0</v>
      </c>
      <c r="AE60" s="198">
        <f t="shared" si="10"/>
        <v>0</v>
      </c>
      <c r="AF60" s="62"/>
    </row>
    <row r="61" spans="1:32" x14ac:dyDescent="0.2">
      <c r="A61" s="280"/>
      <c r="B61" s="172" t="s">
        <v>50</v>
      </c>
      <c r="C61" s="201"/>
      <c r="D61" s="201"/>
      <c r="E61" s="201"/>
      <c r="F61" s="201"/>
      <c r="G61" s="201"/>
      <c r="H61" s="201"/>
      <c r="I61" s="201"/>
      <c r="J61" s="201"/>
      <c r="K61" s="201"/>
      <c r="L61" s="201"/>
      <c r="M61" s="201"/>
      <c r="N61" s="201"/>
      <c r="O61" s="198">
        <f t="shared" si="9"/>
        <v>0</v>
      </c>
      <c r="Q61" s="280"/>
      <c r="R61" s="172" t="s">
        <v>50</v>
      </c>
      <c r="S61" s="199">
        <f>IF(ISNUMBER('MRS(input_RL_Opt2)'!S$20),C61*'MRS(input_RL_Opt2)'!S$20,0)</f>
        <v>0</v>
      </c>
      <c r="T61" s="199">
        <f>IF(ISNUMBER('MRS(input_RL_Opt2)'!T$20),D61*'MRS(input_RL_Opt2)'!T$20,0)</f>
        <v>0</v>
      </c>
      <c r="U61" s="199">
        <f>IF(ISNUMBER('MRS(input_RL_Opt2)'!U$20),E61*'MRS(input_RL_Opt2)'!U$20,0)</f>
        <v>0</v>
      </c>
      <c r="V61" s="199">
        <f>IF(ISNUMBER('MRS(input_RL_Opt2)'!V$20),F61*'MRS(input_RL_Opt2)'!V$20,0)</f>
        <v>0</v>
      </c>
      <c r="W61" s="199">
        <f>IF(ISNUMBER('MRS(input_RL_Opt2)'!W$20),G61*'MRS(input_RL_Opt2)'!W$20,0)</f>
        <v>0</v>
      </c>
      <c r="X61" s="199">
        <f>IF(ISNUMBER('MRS(input_RL_Opt2)'!X$20),H61*'MRS(input_RL_Opt2)'!X$20,0)</f>
        <v>0</v>
      </c>
      <c r="Y61" s="199">
        <f>IF(ISNUMBER('MRS(input_RL_Opt2)'!Y$20),I61*'MRS(input_RL_Opt2)'!Y$20,0)</f>
        <v>0</v>
      </c>
      <c r="Z61" s="199">
        <f>IF(ISNUMBER('MRS(input_RL_Opt2)'!Z$20),J61*'MRS(input_RL_Opt2)'!Z$20,0)</f>
        <v>0</v>
      </c>
      <c r="AA61" s="199">
        <f>IF(ISNUMBER('MRS(input_RL_Opt2)'!AA$20),K61*'MRS(input_RL_Opt2)'!AA$20,0)</f>
        <v>0</v>
      </c>
      <c r="AB61" s="199">
        <f>IF(ISNUMBER('MRS(input_RL_Opt2)'!AB$20),L61*'MRS(input_RL_Opt2)'!AB$20,0)</f>
        <v>0</v>
      </c>
      <c r="AC61" s="199">
        <f>IF(ISNUMBER('MRS(input_RL_Opt2)'!AC$20),M61*'MRS(input_RL_Opt2)'!AC$20,0)</f>
        <v>0</v>
      </c>
      <c r="AD61" s="199">
        <f>IF(ISNUMBER('MRS(input_RL_Opt2)'!AD$20),N61*'MRS(input_RL_Opt2)'!AD$20,0)</f>
        <v>0</v>
      </c>
      <c r="AE61" s="198">
        <f t="shared" si="10"/>
        <v>0</v>
      </c>
      <c r="AF61" s="62"/>
    </row>
    <row r="62" spans="1:32" x14ac:dyDescent="0.2">
      <c r="A62" s="280"/>
      <c r="B62" s="172" t="s">
        <v>51</v>
      </c>
      <c r="C62" s="201"/>
      <c r="D62" s="201"/>
      <c r="E62" s="201"/>
      <c r="F62" s="201"/>
      <c r="G62" s="201"/>
      <c r="H62" s="201"/>
      <c r="I62" s="201"/>
      <c r="J62" s="201"/>
      <c r="K62" s="201"/>
      <c r="L62" s="201"/>
      <c r="M62" s="201"/>
      <c r="N62" s="201"/>
      <c r="O62" s="198">
        <f t="shared" si="9"/>
        <v>0</v>
      </c>
      <c r="Q62" s="280"/>
      <c r="R62" s="172" t="s">
        <v>51</v>
      </c>
      <c r="S62" s="199">
        <f>IF(ISNUMBER('MRS(input_RL_Opt2)'!S$21),C62*'MRS(input_RL_Opt2)'!S$21,0)</f>
        <v>0</v>
      </c>
      <c r="T62" s="199">
        <f>IF(ISNUMBER('MRS(input_RL_Opt2)'!T$21),D62*'MRS(input_RL_Opt2)'!T$21,0)</f>
        <v>0</v>
      </c>
      <c r="U62" s="199">
        <f>IF(ISNUMBER('MRS(input_RL_Opt2)'!U$21),E62*'MRS(input_RL_Opt2)'!U$21,0)</f>
        <v>0</v>
      </c>
      <c r="V62" s="199">
        <f>IF(ISNUMBER('MRS(input_RL_Opt2)'!V$21),F62*'MRS(input_RL_Opt2)'!V$21,0)</f>
        <v>0</v>
      </c>
      <c r="W62" s="199">
        <f>IF(ISNUMBER('MRS(input_RL_Opt2)'!W$21),G62*'MRS(input_RL_Opt2)'!W$21,0)</f>
        <v>0</v>
      </c>
      <c r="X62" s="199">
        <f>IF(ISNUMBER('MRS(input_RL_Opt2)'!X$21),H62*'MRS(input_RL_Opt2)'!X$21,0)</f>
        <v>0</v>
      </c>
      <c r="Y62" s="199">
        <f>IF(ISNUMBER('MRS(input_RL_Opt2)'!Y$21),I62*'MRS(input_RL_Opt2)'!Y$21,0)</f>
        <v>0</v>
      </c>
      <c r="Z62" s="199">
        <f>IF(ISNUMBER('MRS(input_RL_Opt2)'!Z$21),J62*'MRS(input_RL_Opt2)'!Z$21,0)</f>
        <v>0</v>
      </c>
      <c r="AA62" s="199">
        <f>IF(ISNUMBER('MRS(input_RL_Opt2)'!AA$21),K62*'MRS(input_RL_Opt2)'!AA$21,0)</f>
        <v>0</v>
      </c>
      <c r="AB62" s="199">
        <f>IF(ISNUMBER('MRS(input_RL_Opt2)'!AB$21),L62*'MRS(input_RL_Opt2)'!AB$21,0)</f>
        <v>0</v>
      </c>
      <c r="AC62" s="199">
        <f>IF(ISNUMBER('MRS(input_RL_Opt2)'!AC$21),M62*'MRS(input_RL_Opt2)'!AC$21,0)</f>
        <v>0</v>
      </c>
      <c r="AD62" s="199">
        <f>IF(ISNUMBER('MRS(input_RL_Opt2)'!AD$21),N62*'MRS(input_RL_Opt2)'!AD$21,0)</f>
        <v>0</v>
      </c>
      <c r="AE62" s="198">
        <f t="shared" si="10"/>
        <v>0</v>
      </c>
      <c r="AF62" s="62"/>
    </row>
    <row r="63" spans="1:32" x14ac:dyDescent="0.2">
      <c r="A63" s="280"/>
      <c r="B63" s="172" t="s">
        <v>52</v>
      </c>
      <c r="C63" s="201"/>
      <c r="D63" s="201"/>
      <c r="E63" s="201"/>
      <c r="F63" s="201"/>
      <c r="G63" s="201"/>
      <c r="H63" s="201"/>
      <c r="I63" s="201"/>
      <c r="J63" s="201"/>
      <c r="K63" s="201"/>
      <c r="L63" s="201"/>
      <c r="M63" s="201"/>
      <c r="N63" s="201"/>
      <c r="O63" s="198">
        <f t="shared" si="9"/>
        <v>0</v>
      </c>
      <c r="Q63" s="280"/>
      <c r="R63" s="172" t="s">
        <v>52</v>
      </c>
      <c r="S63" s="199">
        <f>IF(ISNUMBER('MRS(input_RL_Opt2)'!S$22),C63*'MRS(input_RL_Opt2)'!S$22,0)</f>
        <v>0</v>
      </c>
      <c r="T63" s="199">
        <f>IF(ISNUMBER('MRS(input_RL_Opt2)'!T$22),D63*'MRS(input_RL_Opt2)'!T$22,0)</f>
        <v>0</v>
      </c>
      <c r="U63" s="199">
        <f>IF(ISNUMBER('MRS(input_RL_Opt2)'!U$22),E63*'MRS(input_RL_Opt2)'!U$22,0)</f>
        <v>0</v>
      </c>
      <c r="V63" s="199">
        <f>IF(ISNUMBER('MRS(input_RL_Opt2)'!V$22),F63*'MRS(input_RL_Opt2)'!V$22,0)</f>
        <v>0</v>
      </c>
      <c r="W63" s="199">
        <f>IF(ISNUMBER('MRS(input_RL_Opt2)'!W$22),G63*'MRS(input_RL_Opt2)'!W$22,0)</f>
        <v>0</v>
      </c>
      <c r="X63" s="199">
        <f>IF(ISNUMBER('MRS(input_RL_Opt2)'!X$22),H63*'MRS(input_RL_Opt2)'!X$22,0)</f>
        <v>0</v>
      </c>
      <c r="Y63" s="199">
        <f>IF(ISNUMBER('MRS(input_RL_Opt2)'!Y$22),I63*'MRS(input_RL_Opt2)'!Y$22,0)</f>
        <v>0</v>
      </c>
      <c r="Z63" s="199">
        <f>IF(ISNUMBER('MRS(input_RL_Opt2)'!Z$22),J63*'MRS(input_RL_Opt2)'!Z$22,0)</f>
        <v>0</v>
      </c>
      <c r="AA63" s="199">
        <f>IF(ISNUMBER('MRS(input_RL_Opt2)'!AA$22),K63*'MRS(input_RL_Opt2)'!AA$22,0)</f>
        <v>0</v>
      </c>
      <c r="AB63" s="199">
        <f>IF(ISNUMBER('MRS(input_RL_Opt2)'!AB$22),L63*'MRS(input_RL_Opt2)'!AB$22,0)</f>
        <v>0</v>
      </c>
      <c r="AC63" s="199">
        <f>IF(ISNUMBER('MRS(input_RL_Opt2)'!AC$22),M63*'MRS(input_RL_Opt2)'!AC$22,0)</f>
        <v>0</v>
      </c>
      <c r="AD63" s="199">
        <f>IF(ISNUMBER('MRS(input_RL_Opt2)'!AD$22),N63*'MRS(input_RL_Opt2)'!AD$22,0)</f>
        <v>0</v>
      </c>
      <c r="AE63" s="198">
        <f t="shared" si="10"/>
        <v>0</v>
      </c>
      <c r="AF63" s="62"/>
    </row>
    <row r="64" spans="1:32" x14ac:dyDescent="0.2">
      <c r="A64" s="280"/>
      <c r="B64" s="172" t="s">
        <v>53</v>
      </c>
      <c r="C64" s="201"/>
      <c r="D64" s="201"/>
      <c r="E64" s="201"/>
      <c r="F64" s="201"/>
      <c r="G64" s="201"/>
      <c r="H64" s="201"/>
      <c r="I64" s="201"/>
      <c r="J64" s="201"/>
      <c r="K64" s="201"/>
      <c r="L64" s="201"/>
      <c r="M64" s="201"/>
      <c r="N64" s="201"/>
      <c r="O64" s="198">
        <f t="shared" si="9"/>
        <v>0</v>
      </c>
      <c r="Q64" s="280"/>
      <c r="R64" s="172" t="s">
        <v>53</v>
      </c>
      <c r="S64" s="199">
        <f>IF(ISNUMBER('MRS(input_RL_Opt2)'!S$23),C64*'MRS(input_RL_Opt2)'!S$23,0)</f>
        <v>0</v>
      </c>
      <c r="T64" s="199">
        <f>IF(ISNUMBER('MRS(input_RL_Opt2)'!T$23),D64*'MRS(input_RL_Opt2)'!T$23,0)</f>
        <v>0</v>
      </c>
      <c r="U64" s="199">
        <f>IF(ISNUMBER('MRS(input_RL_Opt2)'!U$23),E64*'MRS(input_RL_Opt2)'!U$23,0)</f>
        <v>0</v>
      </c>
      <c r="V64" s="199">
        <f>IF(ISNUMBER('MRS(input_RL_Opt2)'!V$23),F64*'MRS(input_RL_Opt2)'!V$23,0)</f>
        <v>0</v>
      </c>
      <c r="W64" s="199">
        <f>IF(ISNUMBER('MRS(input_RL_Opt2)'!W$23),G64*'MRS(input_RL_Opt2)'!W$23,0)</f>
        <v>0</v>
      </c>
      <c r="X64" s="199">
        <f>IF(ISNUMBER('MRS(input_RL_Opt2)'!X$23),H64*'MRS(input_RL_Opt2)'!X$23,0)</f>
        <v>0</v>
      </c>
      <c r="Y64" s="199">
        <f>IF(ISNUMBER('MRS(input_RL_Opt2)'!Y$23),I64*'MRS(input_RL_Opt2)'!Y$23,0)</f>
        <v>0</v>
      </c>
      <c r="Z64" s="199">
        <f>IF(ISNUMBER('MRS(input_RL_Opt2)'!Z$23),J64*'MRS(input_RL_Opt2)'!Z$23,0)</f>
        <v>0</v>
      </c>
      <c r="AA64" s="199">
        <f>IF(ISNUMBER('MRS(input_RL_Opt2)'!AA$23),K64*'MRS(input_RL_Opt2)'!AA$23,0)</f>
        <v>0</v>
      </c>
      <c r="AB64" s="199">
        <f>IF(ISNUMBER('MRS(input_RL_Opt2)'!AB$23),L64*'MRS(input_RL_Opt2)'!AB$23,0)</f>
        <v>0</v>
      </c>
      <c r="AC64" s="199">
        <f>IF(ISNUMBER('MRS(input_RL_Opt2)'!AC$23),M64*'MRS(input_RL_Opt2)'!AC$23,0)</f>
        <v>0</v>
      </c>
      <c r="AD64" s="199">
        <f>IF(ISNUMBER('MRS(input_RL_Opt2)'!AD$23),N64*'MRS(input_RL_Opt2)'!AD$23,0)</f>
        <v>0</v>
      </c>
      <c r="AE64" s="198">
        <f t="shared" si="10"/>
        <v>0</v>
      </c>
      <c r="AF64" s="62"/>
    </row>
    <row r="65" spans="1:32" x14ac:dyDescent="0.2">
      <c r="A65" s="280"/>
      <c r="B65" s="172" t="s">
        <v>54</v>
      </c>
      <c r="C65" s="201"/>
      <c r="D65" s="201"/>
      <c r="E65" s="201"/>
      <c r="F65" s="201"/>
      <c r="G65" s="201"/>
      <c r="H65" s="201"/>
      <c r="I65" s="201"/>
      <c r="J65" s="201"/>
      <c r="K65" s="201"/>
      <c r="L65" s="201"/>
      <c r="M65" s="201"/>
      <c r="N65" s="201"/>
      <c r="O65" s="198">
        <f t="shared" si="9"/>
        <v>0</v>
      </c>
      <c r="Q65" s="280"/>
      <c r="R65" s="172" t="s">
        <v>54</v>
      </c>
      <c r="S65" s="199">
        <f>IF(ISNUMBER('MRS(input_RL_Opt2)'!S$24),C65*'MRS(input_RL_Opt2)'!S$24,0)</f>
        <v>0</v>
      </c>
      <c r="T65" s="199">
        <f>IF(ISNUMBER('MRS(input_RL_Opt2)'!T$24),D65*'MRS(input_RL_Opt2)'!T$24,0)</f>
        <v>0</v>
      </c>
      <c r="U65" s="199">
        <f>IF(ISNUMBER('MRS(input_RL_Opt2)'!U$24),E65*'MRS(input_RL_Opt2)'!U$24,0)</f>
        <v>0</v>
      </c>
      <c r="V65" s="199">
        <f>IF(ISNUMBER('MRS(input_RL_Opt2)'!V$24),F65*'MRS(input_RL_Opt2)'!V$24,0)</f>
        <v>0</v>
      </c>
      <c r="W65" s="199">
        <f>IF(ISNUMBER('MRS(input_RL_Opt2)'!W$24),G65*'MRS(input_RL_Opt2)'!W$24,0)</f>
        <v>0</v>
      </c>
      <c r="X65" s="199">
        <f>IF(ISNUMBER('MRS(input_RL_Opt2)'!X$24),H65*'MRS(input_RL_Opt2)'!X$24,0)</f>
        <v>0</v>
      </c>
      <c r="Y65" s="199">
        <f>IF(ISNUMBER('MRS(input_RL_Opt2)'!Y$24),I65*'MRS(input_RL_Opt2)'!Y$24,0)</f>
        <v>0</v>
      </c>
      <c r="Z65" s="199">
        <f>IF(ISNUMBER('MRS(input_RL_Opt2)'!Z$24),J65*'MRS(input_RL_Opt2)'!Z$24,0)</f>
        <v>0</v>
      </c>
      <c r="AA65" s="199">
        <f>IF(ISNUMBER('MRS(input_RL_Opt2)'!AA$24),K65*'MRS(input_RL_Opt2)'!AA$24,0)</f>
        <v>0</v>
      </c>
      <c r="AB65" s="199">
        <f>IF(ISNUMBER('MRS(input_RL_Opt2)'!AB$24),L65*'MRS(input_RL_Opt2)'!AB$24,0)</f>
        <v>0</v>
      </c>
      <c r="AC65" s="199">
        <f>IF(ISNUMBER('MRS(input_RL_Opt2)'!AC$24),M65*'MRS(input_RL_Opt2)'!AC$24,0)</f>
        <v>0</v>
      </c>
      <c r="AD65" s="199">
        <f>IF(ISNUMBER('MRS(input_RL_Opt2)'!AD$24),N65*'MRS(input_RL_Opt2)'!AD$24,0)</f>
        <v>0</v>
      </c>
      <c r="AE65" s="198">
        <f t="shared" si="10"/>
        <v>0</v>
      </c>
      <c r="AF65" s="62"/>
    </row>
    <row r="66" spans="1:32" x14ac:dyDescent="0.2">
      <c r="A66" s="280"/>
      <c r="B66" s="172" t="s">
        <v>55</v>
      </c>
      <c r="C66" s="201"/>
      <c r="D66" s="201"/>
      <c r="E66" s="201"/>
      <c r="F66" s="201"/>
      <c r="G66" s="201"/>
      <c r="H66" s="201"/>
      <c r="I66" s="201"/>
      <c r="J66" s="201"/>
      <c r="K66" s="201"/>
      <c r="L66" s="201"/>
      <c r="M66" s="201"/>
      <c r="N66" s="201"/>
      <c r="O66" s="198">
        <f t="shared" si="9"/>
        <v>0</v>
      </c>
      <c r="Q66" s="280"/>
      <c r="R66" s="172" t="s">
        <v>55</v>
      </c>
      <c r="S66" s="199">
        <f>IF(ISNUMBER('MRS(input_RL_Opt2)'!S$25),C66*'MRS(input_RL_Opt2)'!S$25,0)</f>
        <v>0</v>
      </c>
      <c r="T66" s="199">
        <f>IF(ISNUMBER('MRS(input_RL_Opt2)'!T$25),D66*'MRS(input_RL_Opt2)'!T$25,0)</f>
        <v>0</v>
      </c>
      <c r="U66" s="199">
        <f>IF(ISNUMBER('MRS(input_RL_Opt2)'!U$25),E66*'MRS(input_RL_Opt2)'!U$25,0)</f>
        <v>0</v>
      </c>
      <c r="V66" s="199">
        <f>IF(ISNUMBER('MRS(input_RL_Opt2)'!V$25),F66*'MRS(input_RL_Opt2)'!V$25,0)</f>
        <v>0</v>
      </c>
      <c r="W66" s="199">
        <f>IF(ISNUMBER('MRS(input_RL_Opt2)'!W$25),G66*'MRS(input_RL_Opt2)'!W$25,0)</f>
        <v>0</v>
      </c>
      <c r="X66" s="199">
        <f>IF(ISNUMBER('MRS(input_RL_Opt2)'!X$25),H66*'MRS(input_RL_Opt2)'!X$25,0)</f>
        <v>0</v>
      </c>
      <c r="Y66" s="199">
        <f>IF(ISNUMBER('MRS(input_RL_Opt2)'!Y$25),I66*'MRS(input_RL_Opt2)'!Y$25,0)</f>
        <v>0</v>
      </c>
      <c r="Z66" s="199">
        <f>IF(ISNUMBER('MRS(input_RL_Opt2)'!Z$25),J66*'MRS(input_RL_Opt2)'!Z$25,0)</f>
        <v>0</v>
      </c>
      <c r="AA66" s="199">
        <f>IF(ISNUMBER('MRS(input_RL_Opt2)'!AA$25),K66*'MRS(input_RL_Opt2)'!AA$25,0)</f>
        <v>0</v>
      </c>
      <c r="AB66" s="199">
        <f>IF(ISNUMBER('MRS(input_RL_Opt2)'!AB$25),L66*'MRS(input_RL_Opt2)'!AB$25,0)</f>
        <v>0</v>
      </c>
      <c r="AC66" s="199">
        <f>IF(ISNUMBER('MRS(input_RL_Opt2)'!AC$25),M66*'MRS(input_RL_Opt2)'!AC$25,0)</f>
        <v>0</v>
      </c>
      <c r="AD66" s="199">
        <f>IF(ISNUMBER('MRS(input_RL_Opt2)'!AD$25),N66*'MRS(input_RL_Opt2)'!AD$25,0)</f>
        <v>0</v>
      </c>
      <c r="AE66" s="198">
        <f t="shared" si="10"/>
        <v>0</v>
      </c>
      <c r="AF66" s="62"/>
    </row>
    <row r="67" spans="1:32" x14ac:dyDescent="0.2">
      <c r="A67" s="280"/>
      <c r="B67" s="172" t="s">
        <v>56</v>
      </c>
      <c r="C67" s="201"/>
      <c r="D67" s="201"/>
      <c r="E67" s="201"/>
      <c r="F67" s="201"/>
      <c r="G67" s="201"/>
      <c r="H67" s="201"/>
      <c r="I67" s="201"/>
      <c r="J67" s="201"/>
      <c r="K67" s="201"/>
      <c r="L67" s="201"/>
      <c r="M67" s="201"/>
      <c r="N67" s="201"/>
      <c r="O67" s="198">
        <f t="shared" si="9"/>
        <v>0</v>
      </c>
      <c r="Q67" s="280"/>
      <c r="R67" s="172" t="s">
        <v>56</v>
      </c>
      <c r="S67" s="199">
        <f>IF(ISNUMBER('MRS(input_RL_Opt2)'!S$26),C67*'MRS(input_RL_Opt2)'!S$26,0)</f>
        <v>0</v>
      </c>
      <c r="T67" s="199">
        <f>IF(ISNUMBER('MRS(input_RL_Opt2)'!T$26),D67*'MRS(input_RL_Opt2)'!T$26,0)</f>
        <v>0</v>
      </c>
      <c r="U67" s="199">
        <f>IF(ISNUMBER('MRS(input_RL_Opt2)'!U$26),E67*'MRS(input_RL_Opt2)'!U$26,0)</f>
        <v>0</v>
      </c>
      <c r="V67" s="199">
        <f>IF(ISNUMBER('MRS(input_RL_Opt2)'!V$26),F67*'MRS(input_RL_Opt2)'!V$26,0)</f>
        <v>0</v>
      </c>
      <c r="W67" s="199">
        <f>IF(ISNUMBER('MRS(input_RL_Opt2)'!W$26),G67*'MRS(input_RL_Opt2)'!W$26,0)</f>
        <v>0</v>
      </c>
      <c r="X67" s="199">
        <f>IF(ISNUMBER('MRS(input_RL_Opt2)'!X$26),H67*'MRS(input_RL_Opt2)'!X$26,0)</f>
        <v>0</v>
      </c>
      <c r="Y67" s="199">
        <f>IF(ISNUMBER('MRS(input_RL_Opt2)'!Y$26),I67*'MRS(input_RL_Opt2)'!Y$26,0)</f>
        <v>0</v>
      </c>
      <c r="Z67" s="199">
        <f>IF(ISNUMBER('MRS(input_RL_Opt2)'!Z$26),J67*'MRS(input_RL_Opt2)'!Z$26,0)</f>
        <v>0</v>
      </c>
      <c r="AA67" s="199">
        <f>IF(ISNUMBER('MRS(input_RL_Opt2)'!AA$26),K67*'MRS(input_RL_Opt2)'!AA$26,0)</f>
        <v>0</v>
      </c>
      <c r="AB67" s="199">
        <f>IF(ISNUMBER('MRS(input_RL_Opt2)'!AB$26),L67*'MRS(input_RL_Opt2)'!AB$26,0)</f>
        <v>0</v>
      </c>
      <c r="AC67" s="199">
        <f>IF(ISNUMBER('MRS(input_RL_Opt2)'!AC$26),M67*'MRS(input_RL_Opt2)'!AC$26,0)</f>
        <v>0</v>
      </c>
      <c r="AD67" s="199">
        <f>IF(ISNUMBER('MRS(input_RL_Opt2)'!AD$26),N67*'MRS(input_RL_Opt2)'!AD$26,0)</f>
        <v>0</v>
      </c>
      <c r="AE67" s="198">
        <f t="shared" si="10"/>
        <v>0</v>
      </c>
      <c r="AF67" s="62"/>
    </row>
    <row r="68" spans="1:32" x14ac:dyDescent="0.2">
      <c r="A68" s="280"/>
      <c r="B68" s="172" t="s">
        <v>147</v>
      </c>
      <c r="C68" s="201"/>
      <c r="D68" s="201"/>
      <c r="E68" s="201"/>
      <c r="F68" s="201"/>
      <c r="G68" s="201"/>
      <c r="H68" s="201"/>
      <c r="I68" s="201"/>
      <c r="J68" s="201"/>
      <c r="K68" s="201"/>
      <c r="L68" s="201"/>
      <c r="M68" s="201"/>
      <c r="N68" s="201"/>
      <c r="O68" s="198">
        <f t="shared" si="9"/>
        <v>0</v>
      </c>
      <c r="Q68" s="280"/>
      <c r="R68" s="172" t="s">
        <v>147</v>
      </c>
      <c r="S68" s="199">
        <f>IF(ISNUMBER('MRS(input_RL_Opt2)'!S$27),C68*'MRS(input_RL_Opt2)'!S$27,0)</f>
        <v>0</v>
      </c>
      <c r="T68" s="199">
        <f>IF(ISNUMBER('MRS(input_RL_Opt2)'!T$27),D68*'MRS(input_RL_Opt2)'!T$27,0)</f>
        <v>0</v>
      </c>
      <c r="U68" s="199">
        <f>IF(ISNUMBER('MRS(input_RL_Opt2)'!U$27),E68*'MRS(input_RL_Opt2)'!U$27,0)</f>
        <v>0</v>
      </c>
      <c r="V68" s="199">
        <f>IF(ISNUMBER('MRS(input_RL_Opt2)'!V$27),F68*'MRS(input_RL_Opt2)'!V$27,0)</f>
        <v>0</v>
      </c>
      <c r="W68" s="199">
        <f>IF(ISNUMBER('MRS(input_RL_Opt2)'!W$27),G68*'MRS(input_RL_Opt2)'!W$27,0)</f>
        <v>0</v>
      </c>
      <c r="X68" s="199">
        <f>IF(ISNUMBER('MRS(input_RL_Opt2)'!X$27),H68*'MRS(input_RL_Opt2)'!X$27,0)</f>
        <v>0</v>
      </c>
      <c r="Y68" s="199">
        <f>IF(ISNUMBER('MRS(input_RL_Opt2)'!Y$27),I68*'MRS(input_RL_Opt2)'!Y$27,0)</f>
        <v>0</v>
      </c>
      <c r="Z68" s="199">
        <f>IF(ISNUMBER('MRS(input_RL_Opt2)'!Z$27),J68*'MRS(input_RL_Opt2)'!Z$27,0)</f>
        <v>0</v>
      </c>
      <c r="AA68" s="199">
        <f>IF(ISNUMBER('MRS(input_RL_Opt2)'!AA$27),K68*'MRS(input_RL_Opt2)'!AA$27,0)</f>
        <v>0</v>
      </c>
      <c r="AB68" s="199">
        <f>IF(ISNUMBER('MRS(input_RL_Opt2)'!AB$27),L68*'MRS(input_RL_Opt2)'!AB$27,0)</f>
        <v>0</v>
      </c>
      <c r="AC68" s="199">
        <f>IF(ISNUMBER('MRS(input_RL_Opt2)'!AC$27),M68*'MRS(input_RL_Opt2)'!AC$27,0)</f>
        <v>0</v>
      </c>
      <c r="AD68" s="199">
        <f>IF(ISNUMBER('MRS(input_RL_Opt2)'!AD$27),N68*'MRS(input_RL_Opt2)'!AD$27,0)</f>
        <v>0</v>
      </c>
      <c r="AE68" s="198">
        <f t="shared" si="10"/>
        <v>0</v>
      </c>
      <c r="AF68" s="62"/>
    </row>
    <row r="69" spans="1:32" x14ac:dyDescent="0.2">
      <c r="A69" s="280"/>
      <c r="B69" s="54" t="s">
        <v>57</v>
      </c>
      <c r="C69" s="197">
        <f>+SUM(C57:C68)</f>
        <v>0</v>
      </c>
      <c r="D69" s="197">
        <f t="shared" ref="D69:N69" si="11">+SUM(D57:D68)</f>
        <v>0</v>
      </c>
      <c r="E69" s="197">
        <f t="shared" si="11"/>
        <v>0</v>
      </c>
      <c r="F69" s="197">
        <f t="shared" si="11"/>
        <v>0</v>
      </c>
      <c r="G69" s="197">
        <f t="shared" si="11"/>
        <v>0</v>
      </c>
      <c r="H69" s="197">
        <f t="shared" si="11"/>
        <v>0</v>
      </c>
      <c r="I69" s="197">
        <f t="shared" si="11"/>
        <v>0</v>
      </c>
      <c r="J69" s="197">
        <f t="shared" si="11"/>
        <v>0</v>
      </c>
      <c r="K69" s="197">
        <f t="shared" si="11"/>
        <v>0</v>
      </c>
      <c r="L69" s="197">
        <f t="shared" si="11"/>
        <v>0</v>
      </c>
      <c r="M69" s="197">
        <f t="shared" si="11"/>
        <v>0</v>
      </c>
      <c r="N69" s="197">
        <f t="shared" si="11"/>
        <v>0</v>
      </c>
      <c r="O69" s="198"/>
      <c r="Q69" s="280"/>
      <c r="R69" s="54" t="s">
        <v>57</v>
      </c>
      <c r="S69" s="197"/>
      <c r="T69" s="197"/>
      <c r="U69" s="197"/>
      <c r="V69" s="197"/>
      <c r="W69" s="197"/>
      <c r="X69" s="197"/>
      <c r="Y69" s="197"/>
      <c r="Z69" s="197"/>
      <c r="AA69" s="197"/>
      <c r="AB69" s="197"/>
      <c r="AC69" s="197"/>
      <c r="AD69" s="197"/>
      <c r="AE69" s="198">
        <f>SUM(AE57:AE68)</f>
        <v>0</v>
      </c>
      <c r="AF69" s="207">
        <f>ROUND(AE69*44/12,0)</f>
        <v>0</v>
      </c>
    </row>
    <row r="70" spans="1:32" x14ac:dyDescent="0.2">
      <c r="S70" s="50"/>
      <c r="T70" s="50"/>
      <c r="U70" s="50"/>
      <c r="V70" s="50"/>
      <c r="W70" s="50"/>
      <c r="X70" s="50"/>
      <c r="Y70" s="50"/>
      <c r="Z70" s="50"/>
      <c r="AA70" s="50"/>
      <c r="AB70" s="50"/>
      <c r="AC70" s="50"/>
      <c r="AD70" s="50"/>
      <c r="AE70" s="50"/>
    </row>
    <row r="71" spans="1:32" ht="14.15" customHeight="1" x14ac:dyDescent="0.2">
      <c r="A71" s="293" t="str">
        <f>'MRS(input_RL_Opt2)'!A96</f>
        <v>Year 2023</v>
      </c>
      <c r="B71" s="293"/>
      <c r="C71" s="261" t="str">
        <f>'MRS(input_RL_Opt2)'!C96</f>
        <v>Land use category in year 2023</v>
      </c>
      <c r="D71" s="261"/>
      <c r="E71" s="261"/>
      <c r="F71" s="261"/>
      <c r="G71" s="261"/>
      <c r="H71" s="261"/>
      <c r="I71" s="261"/>
      <c r="J71" s="261"/>
      <c r="K71" s="261"/>
      <c r="L71" s="261"/>
      <c r="M71" s="261"/>
      <c r="N71" s="261"/>
      <c r="O71" s="261"/>
      <c r="Q71" s="293" t="str">
        <f>'MRS(input_RL_Opt2)'!Q96</f>
        <v>Year 2023</v>
      </c>
      <c r="R71" s="293"/>
      <c r="S71" s="261" t="str">
        <f>'MRS(input_RL_Opt2)'!S96</f>
        <v>Land use category in year 2023</v>
      </c>
      <c r="T71" s="261"/>
      <c r="U71" s="261"/>
      <c r="V71" s="261"/>
      <c r="W71" s="261"/>
      <c r="X71" s="261"/>
      <c r="Y71" s="261"/>
      <c r="Z71" s="261"/>
      <c r="AA71" s="261"/>
      <c r="AB71" s="261"/>
      <c r="AC71" s="261"/>
      <c r="AD71" s="261"/>
      <c r="AE71" s="261"/>
      <c r="AF71" s="62"/>
    </row>
    <row r="72" spans="1:32" ht="42" x14ac:dyDescent="0.2">
      <c r="A72" s="293"/>
      <c r="B72" s="293"/>
      <c r="C72" s="54" t="s">
        <v>46</v>
      </c>
      <c r="D72" s="54" t="s">
        <v>47</v>
      </c>
      <c r="E72" s="55" t="s">
        <v>48</v>
      </c>
      <c r="F72" s="54" t="s">
        <v>49</v>
      </c>
      <c r="G72" s="54" t="s">
        <v>50</v>
      </c>
      <c r="H72" s="54" t="s">
        <v>51</v>
      </c>
      <c r="I72" s="54" t="s">
        <v>52</v>
      </c>
      <c r="J72" s="54" t="s">
        <v>53</v>
      </c>
      <c r="K72" s="54" t="s">
        <v>54</v>
      </c>
      <c r="L72" s="54" t="s">
        <v>55</v>
      </c>
      <c r="M72" s="54" t="s">
        <v>56</v>
      </c>
      <c r="N72" s="54" t="s">
        <v>39</v>
      </c>
      <c r="O72" s="172" t="s">
        <v>57</v>
      </c>
      <c r="Q72" s="293"/>
      <c r="R72" s="293"/>
      <c r="S72" s="54" t="s">
        <v>46</v>
      </c>
      <c r="T72" s="54" t="s">
        <v>47</v>
      </c>
      <c r="U72" s="55" t="s">
        <v>48</v>
      </c>
      <c r="V72" s="54" t="s">
        <v>49</v>
      </c>
      <c r="W72" s="54" t="s">
        <v>50</v>
      </c>
      <c r="X72" s="54" t="s">
        <v>51</v>
      </c>
      <c r="Y72" s="54" t="s">
        <v>52</v>
      </c>
      <c r="Z72" s="54" t="s">
        <v>53</v>
      </c>
      <c r="AA72" s="54" t="s">
        <v>54</v>
      </c>
      <c r="AB72" s="54" t="s">
        <v>55</v>
      </c>
      <c r="AC72" s="54" t="s">
        <v>56</v>
      </c>
      <c r="AD72" s="54" t="s">
        <v>39</v>
      </c>
      <c r="AE72" s="172" t="s">
        <v>57</v>
      </c>
      <c r="AF72" s="62"/>
    </row>
    <row r="73" spans="1:32" ht="14.15" customHeight="1" x14ac:dyDescent="0.2">
      <c r="A73" s="280" t="str">
        <f>'MRS(input_RL_Opt2)'!A98</f>
        <v>Land use category in year 2022</v>
      </c>
      <c r="B73" s="54" t="s">
        <v>46</v>
      </c>
      <c r="C73" s="201"/>
      <c r="D73" s="201"/>
      <c r="E73" s="201"/>
      <c r="F73" s="201"/>
      <c r="G73" s="201"/>
      <c r="H73" s="201"/>
      <c r="I73" s="201"/>
      <c r="J73" s="201"/>
      <c r="K73" s="201"/>
      <c r="L73" s="201"/>
      <c r="M73" s="201"/>
      <c r="N73" s="201"/>
      <c r="O73" s="198">
        <f>SUM(C73:N73)</f>
        <v>0</v>
      </c>
      <c r="Q73" s="280" t="str">
        <f>'MRS(input_RL_Opt2)'!Q98</f>
        <v>Land use category in year 2022</v>
      </c>
      <c r="R73" s="54" t="s">
        <v>46</v>
      </c>
      <c r="S73" s="199">
        <f>IF(ISNUMBER('MRS(input_RL_Opt2)'!S$16),C73*'MRS(input_RL_Opt2)'!S$16,0)</f>
        <v>0</v>
      </c>
      <c r="T73" s="199">
        <f>IF(ISNUMBER('MRS(input_RL_Opt2)'!T$16),D73*'MRS(input_RL_Opt2)'!T$16,0)</f>
        <v>0</v>
      </c>
      <c r="U73" s="199">
        <f>IF(ISNUMBER('MRS(input_RL_Opt2)'!U$16),E73*'MRS(input_RL_Opt2)'!U$16,0)</f>
        <v>0</v>
      </c>
      <c r="V73" s="199">
        <f>IF(ISNUMBER('MRS(input_RL_Opt2)'!V$16),F73*'MRS(input_RL_Opt2)'!V$16,0)</f>
        <v>0</v>
      </c>
      <c r="W73" s="199">
        <f>IF(ISNUMBER('MRS(input_RL_Opt2)'!W$16),G73*'MRS(input_RL_Opt2)'!W$16,0)</f>
        <v>0</v>
      </c>
      <c r="X73" s="199">
        <f>IF(ISNUMBER('MRS(input_RL_Opt2)'!X$16),H73*'MRS(input_RL_Opt2)'!X$16,0)</f>
        <v>0</v>
      </c>
      <c r="Y73" s="199">
        <f>IF(ISNUMBER('MRS(input_RL_Opt2)'!Y$16),I73*'MRS(input_RL_Opt2)'!Y$16,0)</f>
        <v>0</v>
      </c>
      <c r="Z73" s="199">
        <f>IF(ISNUMBER('MRS(input_RL_Opt2)'!Z$16),J73*'MRS(input_RL_Opt2)'!Z$16,0)</f>
        <v>0</v>
      </c>
      <c r="AA73" s="199">
        <f>IF(ISNUMBER('MRS(input_RL_Opt2)'!AA$16),K73*'MRS(input_RL_Opt2)'!AA$16,0)</f>
        <v>0</v>
      </c>
      <c r="AB73" s="199">
        <f>IF(ISNUMBER('MRS(input_RL_Opt2)'!AB$16),L73*'MRS(input_RL_Opt2)'!AB$16,0)</f>
        <v>0</v>
      </c>
      <c r="AC73" s="199">
        <f>IF(ISNUMBER('MRS(input_RL_Opt2)'!AC$16),M73*'MRS(input_RL_Opt2)'!AC$16,0)</f>
        <v>0</v>
      </c>
      <c r="AD73" s="199">
        <f>IF(ISNUMBER('MRS(input_RL_Opt2)'!AD$16),N73*'MRS(input_RL_Opt2)'!AD$16,0)</f>
        <v>0</v>
      </c>
      <c r="AE73" s="198">
        <f>SUMIF(S73:AD73,"&gt;0",S73:AD73)</f>
        <v>0</v>
      </c>
      <c r="AF73" s="62"/>
    </row>
    <row r="74" spans="1:32" ht="28" x14ac:dyDescent="0.2">
      <c r="A74" s="280"/>
      <c r="B74" s="54" t="s">
        <v>47</v>
      </c>
      <c r="C74" s="201"/>
      <c r="D74" s="201"/>
      <c r="E74" s="201"/>
      <c r="F74" s="201"/>
      <c r="G74" s="201"/>
      <c r="H74" s="201"/>
      <c r="I74" s="201"/>
      <c r="J74" s="201"/>
      <c r="K74" s="201"/>
      <c r="L74" s="201"/>
      <c r="M74" s="201"/>
      <c r="N74" s="201"/>
      <c r="O74" s="198">
        <f t="shared" ref="O74:O84" si="12">SUM(C74:N74)</f>
        <v>0</v>
      </c>
      <c r="Q74" s="280"/>
      <c r="R74" s="54" t="s">
        <v>47</v>
      </c>
      <c r="S74" s="199">
        <f>IF(ISNUMBER('MRS(input_RL_Opt2)'!S$17),C74*'MRS(input_RL_Opt2)'!S$17,0)</f>
        <v>0</v>
      </c>
      <c r="T74" s="199">
        <f>IF(ISNUMBER('MRS(input_RL_Opt2)'!T$17),D74*'MRS(input_RL_Opt2)'!T$17,0)</f>
        <v>0</v>
      </c>
      <c r="U74" s="199">
        <f>IF(ISNUMBER('MRS(input_RL_Opt2)'!U$17),E74*'MRS(input_RL_Opt2)'!U$17,0)</f>
        <v>0</v>
      </c>
      <c r="V74" s="199">
        <f>IF(ISNUMBER('MRS(input_RL_Opt2)'!V$17),F74*'MRS(input_RL_Opt2)'!V$17,0)</f>
        <v>0</v>
      </c>
      <c r="W74" s="199">
        <f>IF(ISNUMBER('MRS(input_RL_Opt2)'!W$17),G74*'MRS(input_RL_Opt2)'!W$17,0)</f>
        <v>0</v>
      </c>
      <c r="X74" s="199">
        <f>IF(ISNUMBER('MRS(input_RL_Opt2)'!X$17),H74*'MRS(input_RL_Opt2)'!X$17,0)</f>
        <v>0</v>
      </c>
      <c r="Y74" s="199">
        <f>IF(ISNUMBER('MRS(input_RL_Opt2)'!Y$17),I74*'MRS(input_RL_Opt2)'!Y$17,0)</f>
        <v>0</v>
      </c>
      <c r="Z74" s="199">
        <f>IF(ISNUMBER('MRS(input_RL_Opt2)'!Z$17),J74*'MRS(input_RL_Opt2)'!Z$17,0)</f>
        <v>0</v>
      </c>
      <c r="AA74" s="199">
        <f>IF(ISNUMBER('MRS(input_RL_Opt2)'!AA$17),K74*'MRS(input_RL_Opt2)'!AA$17,0)</f>
        <v>0</v>
      </c>
      <c r="AB74" s="199">
        <f>IF(ISNUMBER('MRS(input_RL_Opt2)'!AB$17),L74*'MRS(input_RL_Opt2)'!AB$17,0)</f>
        <v>0</v>
      </c>
      <c r="AC74" s="199">
        <f>IF(ISNUMBER('MRS(input_RL_Opt2)'!AC$17),M74*'MRS(input_RL_Opt2)'!AC$17,0)</f>
        <v>0</v>
      </c>
      <c r="AD74" s="199">
        <f>IF(ISNUMBER('MRS(input_RL_Opt2)'!AD$17),N74*'MRS(input_RL_Opt2)'!AD$17,0)</f>
        <v>0</v>
      </c>
      <c r="AE74" s="198">
        <f t="shared" ref="AE74:AE84" si="13">SUMIF(S74:AD74,"&gt;0",S74:AD74)</f>
        <v>0</v>
      </c>
      <c r="AF74" s="62"/>
    </row>
    <row r="75" spans="1:32" x14ac:dyDescent="0.2">
      <c r="A75" s="280"/>
      <c r="B75" s="55" t="s">
        <v>48</v>
      </c>
      <c r="C75" s="201"/>
      <c r="D75" s="201"/>
      <c r="E75" s="201"/>
      <c r="F75" s="201"/>
      <c r="G75" s="201"/>
      <c r="H75" s="201"/>
      <c r="I75" s="201"/>
      <c r="J75" s="201"/>
      <c r="K75" s="201"/>
      <c r="L75" s="201"/>
      <c r="M75" s="201"/>
      <c r="N75" s="201"/>
      <c r="O75" s="198">
        <f t="shared" si="12"/>
        <v>0</v>
      </c>
      <c r="Q75" s="280"/>
      <c r="R75" s="55" t="s">
        <v>48</v>
      </c>
      <c r="S75" s="199">
        <f>IF(ISNUMBER('MRS(input_RL_Opt2)'!S$18),C75*'MRS(input_RL_Opt2)'!S$18, 0)</f>
        <v>0</v>
      </c>
      <c r="T75" s="199">
        <f>IF(ISNUMBER('MRS(input_RL_Opt2)'!T$18),D75*'MRS(input_RL_Opt2)'!T$18, 0)</f>
        <v>0</v>
      </c>
      <c r="U75" s="199">
        <f>IF(ISNUMBER('MRS(input_RL_Opt2)'!U$18),E75*'MRS(input_RL_Opt2)'!U$18, 0)</f>
        <v>0</v>
      </c>
      <c r="V75" s="199">
        <f>IF(ISNUMBER('MRS(input_RL_Opt2)'!V$18),F75*'MRS(input_RL_Opt2)'!V$18, 0)</f>
        <v>0</v>
      </c>
      <c r="W75" s="199">
        <f>IF(ISNUMBER('MRS(input_RL_Opt2)'!W$18),G75*'MRS(input_RL_Opt2)'!W$18, 0)</f>
        <v>0</v>
      </c>
      <c r="X75" s="199">
        <f>IF(ISNUMBER('MRS(input_RL_Opt2)'!X$18),H75*'MRS(input_RL_Opt2)'!X$18, 0)</f>
        <v>0</v>
      </c>
      <c r="Y75" s="199">
        <f>IF(ISNUMBER('MRS(input_RL_Opt2)'!Y$18),I75*'MRS(input_RL_Opt2)'!Y$18, 0)</f>
        <v>0</v>
      </c>
      <c r="Z75" s="199">
        <f>IF(ISNUMBER('MRS(input_RL_Opt2)'!Z$18),J75*'MRS(input_RL_Opt2)'!Z$18, 0)</f>
        <v>0</v>
      </c>
      <c r="AA75" s="199">
        <f>IF(ISNUMBER('MRS(input_RL_Opt2)'!AA$18),K75*'MRS(input_RL_Opt2)'!AA$18, 0)</f>
        <v>0</v>
      </c>
      <c r="AB75" s="199">
        <f>IF(ISNUMBER('MRS(input_RL_Opt2)'!AB$18),L75*'MRS(input_RL_Opt2)'!AB$18, 0)</f>
        <v>0</v>
      </c>
      <c r="AC75" s="199">
        <f>IF(ISNUMBER('MRS(input_RL_Opt2)'!AC$18),M75*'MRS(input_RL_Opt2)'!AC$18, 0)</f>
        <v>0</v>
      </c>
      <c r="AD75" s="199">
        <f>IF(ISNUMBER('MRS(input_RL_Opt2)'!AD$18),N75*'MRS(input_RL_Opt2)'!AD$18, 0)</f>
        <v>0</v>
      </c>
      <c r="AE75" s="198">
        <f t="shared" si="13"/>
        <v>0</v>
      </c>
      <c r="AF75" s="62"/>
    </row>
    <row r="76" spans="1:32" x14ac:dyDescent="0.2">
      <c r="A76" s="280"/>
      <c r="B76" s="54" t="s">
        <v>49</v>
      </c>
      <c r="C76" s="201"/>
      <c r="D76" s="201"/>
      <c r="E76" s="201"/>
      <c r="F76" s="201"/>
      <c r="G76" s="201"/>
      <c r="H76" s="201"/>
      <c r="I76" s="201"/>
      <c r="J76" s="201"/>
      <c r="K76" s="201"/>
      <c r="L76" s="201"/>
      <c r="M76" s="201"/>
      <c r="N76" s="201"/>
      <c r="O76" s="198">
        <f t="shared" si="12"/>
        <v>0</v>
      </c>
      <c r="Q76" s="280"/>
      <c r="R76" s="54" t="s">
        <v>49</v>
      </c>
      <c r="S76" s="199">
        <f>IF(ISNUMBER('MRS(input_RL_Opt2)'!S$19),C76*'MRS(input_RL_Opt2)'!S$19,0)</f>
        <v>0</v>
      </c>
      <c r="T76" s="199">
        <f>IF(ISNUMBER('MRS(input_RL_Opt2)'!T$19),D76*'MRS(input_RL_Opt2)'!T$19,0)</f>
        <v>0</v>
      </c>
      <c r="U76" s="199">
        <f>IF(ISNUMBER('MRS(input_RL_Opt2)'!U$19),E76*'MRS(input_RL_Opt2)'!U$19,0)</f>
        <v>0</v>
      </c>
      <c r="V76" s="199">
        <f>IF(ISNUMBER('MRS(input_RL_Opt2)'!V$19),F76*'MRS(input_RL_Opt2)'!V$19,0)</f>
        <v>0</v>
      </c>
      <c r="W76" s="199">
        <f>IF(ISNUMBER('MRS(input_RL_Opt2)'!W$19),G76*'MRS(input_RL_Opt2)'!W$19,0)</f>
        <v>0</v>
      </c>
      <c r="X76" s="199">
        <f>IF(ISNUMBER('MRS(input_RL_Opt2)'!X$19),H76*'MRS(input_RL_Opt2)'!X$19,0)</f>
        <v>0</v>
      </c>
      <c r="Y76" s="199">
        <f>IF(ISNUMBER('MRS(input_RL_Opt2)'!Y$19),I76*'MRS(input_RL_Opt2)'!Y$19,0)</f>
        <v>0</v>
      </c>
      <c r="Z76" s="199">
        <f>IF(ISNUMBER('MRS(input_RL_Opt2)'!Z$19),J76*'MRS(input_RL_Opt2)'!Z$19,0)</f>
        <v>0</v>
      </c>
      <c r="AA76" s="199">
        <f>IF(ISNUMBER('MRS(input_RL_Opt2)'!AA$19),K76*'MRS(input_RL_Opt2)'!AA$19,0)</f>
        <v>0</v>
      </c>
      <c r="AB76" s="199">
        <f>IF(ISNUMBER('MRS(input_RL_Opt2)'!AB$19),L76*'MRS(input_RL_Opt2)'!AB$19,0)</f>
        <v>0</v>
      </c>
      <c r="AC76" s="199">
        <f>IF(ISNUMBER('MRS(input_RL_Opt2)'!AC$19),M76*'MRS(input_RL_Opt2)'!AC$19,0)</f>
        <v>0</v>
      </c>
      <c r="AD76" s="199">
        <f>IF(ISNUMBER('MRS(input_RL_Opt2)'!AD$19),N76*'MRS(input_RL_Opt2)'!AD$19,0)</f>
        <v>0</v>
      </c>
      <c r="AE76" s="198">
        <f t="shared" si="13"/>
        <v>0</v>
      </c>
      <c r="AF76" s="62"/>
    </row>
    <row r="77" spans="1:32" x14ac:dyDescent="0.2">
      <c r="A77" s="280"/>
      <c r="B77" s="172" t="s">
        <v>50</v>
      </c>
      <c r="C77" s="201"/>
      <c r="D77" s="201"/>
      <c r="E77" s="201"/>
      <c r="F77" s="201"/>
      <c r="G77" s="201"/>
      <c r="H77" s="201"/>
      <c r="I77" s="201"/>
      <c r="J77" s="201"/>
      <c r="K77" s="201"/>
      <c r="L77" s="201"/>
      <c r="M77" s="201"/>
      <c r="N77" s="201"/>
      <c r="O77" s="198">
        <f t="shared" si="12"/>
        <v>0</v>
      </c>
      <c r="Q77" s="280"/>
      <c r="R77" s="172" t="s">
        <v>50</v>
      </c>
      <c r="S77" s="199">
        <f>IF(ISNUMBER('MRS(input_RL_Opt2)'!S$20),C77*'MRS(input_RL_Opt2)'!S$20,0)</f>
        <v>0</v>
      </c>
      <c r="T77" s="199">
        <f>IF(ISNUMBER('MRS(input_RL_Opt2)'!T$20),D77*'MRS(input_RL_Opt2)'!T$20,0)</f>
        <v>0</v>
      </c>
      <c r="U77" s="199">
        <f>IF(ISNUMBER('MRS(input_RL_Opt2)'!U$20),E77*'MRS(input_RL_Opt2)'!U$20,0)</f>
        <v>0</v>
      </c>
      <c r="V77" s="199">
        <f>IF(ISNUMBER('MRS(input_RL_Opt2)'!V$20),F77*'MRS(input_RL_Opt2)'!V$20,0)</f>
        <v>0</v>
      </c>
      <c r="W77" s="199">
        <f>IF(ISNUMBER('MRS(input_RL_Opt2)'!W$20),G77*'MRS(input_RL_Opt2)'!W$20,0)</f>
        <v>0</v>
      </c>
      <c r="X77" s="199">
        <f>IF(ISNUMBER('MRS(input_RL_Opt2)'!X$20),H77*'MRS(input_RL_Opt2)'!X$20,0)</f>
        <v>0</v>
      </c>
      <c r="Y77" s="199">
        <f>IF(ISNUMBER('MRS(input_RL_Opt2)'!Y$20),I77*'MRS(input_RL_Opt2)'!Y$20,0)</f>
        <v>0</v>
      </c>
      <c r="Z77" s="199">
        <f>IF(ISNUMBER('MRS(input_RL_Opt2)'!Z$20),J77*'MRS(input_RL_Opt2)'!Z$20,0)</f>
        <v>0</v>
      </c>
      <c r="AA77" s="199">
        <f>IF(ISNUMBER('MRS(input_RL_Opt2)'!AA$20),K77*'MRS(input_RL_Opt2)'!AA$20,0)</f>
        <v>0</v>
      </c>
      <c r="AB77" s="199">
        <f>IF(ISNUMBER('MRS(input_RL_Opt2)'!AB$20),L77*'MRS(input_RL_Opt2)'!AB$20,0)</f>
        <v>0</v>
      </c>
      <c r="AC77" s="199">
        <f>IF(ISNUMBER('MRS(input_RL_Opt2)'!AC$20),M77*'MRS(input_RL_Opt2)'!AC$20,0)</f>
        <v>0</v>
      </c>
      <c r="AD77" s="199">
        <f>IF(ISNUMBER('MRS(input_RL_Opt2)'!AD$20),N77*'MRS(input_RL_Opt2)'!AD$20,0)</f>
        <v>0</v>
      </c>
      <c r="AE77" s="198">
        <f t="shared" si="13"/>
        <v>0</v>
      </c>
      <c r="AF77" s="62"/>
    </row>
    <row r="78" spans="1:32" x14ac:dyDescent="0.2">
      <c r="A78" s="280"/>
      <c r="B78" s="172" t="s">
        <v>51</v>
      </c>
      <c r="C78" s="201"/>
      <c r="D78" s="201"/>
      <c r="E78" s="201"/>
      <c r="F78" s="201"/>
      <c r="G78" s="201"/>
      <c r="H78" s="201"/>
      <c r="I78" s="201"/>
      <c r="J78" s="201"/>
      <c r="K78" s="201"/>
      <c r="L78" s="201"/>
      <c r="M78" s="201"/>
      <c r="N78" s="201"/>
      <c r="O78" s="198">
        <f t="shared" si="12"/>
        <v>0</v>
      </c>
      <c r="Q78" s="280"/>
      <c r="R78" s="172" t="s">
        <v>51</v>
      </c>
      <c r="S78" s="199">
        <f>IF(ISNUMBER('MRS(input_RL_Opt2)'!S$21),C78*'MRS(input_RL_Opt2)'!S$21,0)</f>
        <v>0</v>
      </c>
      <c r="T78" s="199">
        <f>IF(ISNUMBER('MRS(input_RL_Opt2)'!T$21),D78*'MRS(input_RL_Opt2)'!T$21,0)</f>
        <v>0</v>
      </c>
      <c r="U78" s="199">
        <f>IF(ISNUMBER('MRS(input_RL_Opt2)'!U$21),E78*'MRS(input_RL_Opt2)'!U$21,0)</f>
        <v>0</v>
      </c>
      <c r="V78" s="199">
        <f>IF(ISNUMBER('MRS(input_RL_Opt2)'!V$21),F78*'MRS(input_RL_Opt2)'!V$21,0)</f>
        <v>0</v>
      </c>
      <c r="W78" s="199">
        <f>IF(ISNUMBER('MRS(input_RL_Opt2)'!W$21),G78*'MRS(input_RL_Opt2)'!W$21,0)</f>
        <v>0</v>
      </c>
      <c r="X78" s="199">
        <f>IF(ISNUMBER('MRS(input_RL_Opt2)'!X$21),H78*'MRS(input_RL_Opt2)'!X$21,0)</f>
        <v>0</v>
      </c>
      <c r="Y78" s="199">
        <f>IF(ISNUMBER('MRS(input_RL_Opt2)'!Y$21),I78*'MRS(input_RL_Opt2)'!Y$21,0)</f>
        <v>0</v>
      </c>
      <c r="Z78" s="199">
        <f>IF(ISNUMBER('MRS(input_RL_Opt2)'!Z$21),J78*'MRS(input_RL_Opt2)'!Z$21,0)</f>
        <v>0</v>
      </c>
      <c r="AA78" s="199">
        <f>IF(ISNUMBER('MRS(input_RL_Opt2)'!AA$21),K78*'MRS(input_RL_Opt2)'!AA$21,0)</f>
        <v>0</v>
      </c>
      <c r="AB78" s="199">
        <f>IF(ISNUMBER('MRS(input_RL_Opt2)'!AB$21),L78*'MRS(input_RL_Opt2)'!AB$21,0)</f>
        <v>0</v>
      </c>
      <c r="AC78" s="199">
        <f>IF(ISNUMBER('MRS(input_RL_Opt2)'!AC$21),M78*'MRS(input_RL_Opt2)'!AC$21,0)</f>
        <v>0</v>
      </c>
      <c r="AD78" s="199">
        <f>IF(ISNUMBER('MRS(input_RL_Opt2)'!AD$21),N78*'MRS(input_RL_Opt2)'!AD$21,0)</f>
        <v>0</v>
      </c>
      <c r="AE78" s="198">
        <f t="shared" si="13"/>
        <v>0</v>
      </c>
      <c r="AF78" s="62"/>
    </row>
    <row r="79" spans="1:32" x14ac:dyDescent="0.2">
      <c r="A79" s="280"/>
      <c r="B79" s="172" t="s">
        <v>52</v>
      </c>
      <c r="C79" s="201"/>
      <c r="D79" s="201"/>
      <c r="E79" s="201"/>
      <c r="F79" s="201"/>
      <c r="G79" s="201"/>
      <c r="H79" s="201"/>
      <c r="I79" s="201"/>
      <c r="J79" s="201"/>
      <c r="K79" s="201"/>
      <c r="L79" s="201"/>
      <c r="M79" s="201"/>
      <c r="N79" s="201"/>
      <c r="O79" s="198">
        <f t="shared" si="12"/>
        <v>0</v>
      </c>
      <c r="Q79" s="280"/>
      <c r="R79" s="172" t="s">
        <v>52</v>
      </c>
      <c r="S79" s="199">
        <f>IF(ISNUMBER('MRS(input_RL_Opt2)'!S$22),C79*'MRS(input_RL_Opt2)'!S$22,0)</f>
        <v>0</v>
      </c>
      <c r="T79" s="199">
        <f>IF(ISNUMBER('MRS(input_RL_Opt2)'!T$22),D79*'MRS(input_RL_Opt2)'!T$22,0)</f>
        <v>0</v>
      </c>
      <c r="U79" s="199">
        <f>IF(ISNUMBER('MRS(input_RL_Opt2)'!U$22),E79*'MRS(input_RL_Opt2)'!U$22,0)</f>
        <v>0</v>
      </c>
      <c r="V79" s="199">
        <f>IF(ISNUMBER('MRS(input_RL_Opt2)'!V$22),F79*'MRS(input_RL_Opt2)'!V$22,0)</f>
        <v>0</v>
      </c>
      <c r="W79" s="199">
        <f>IF(ISNUMBER('MRS(input_RL_Opt2)'!W$22),G79*'MRS(input_RL_Opt2)'!W$22,0)</f>
        <v>0</v>
      </c>
      <c r="X79" s="199">
        <f>IF(ISNUMBER('MRS(input_RL_Opt2)'!X$22),H79*'MRS(input_RL_Opt2)'!X$22,0)</f>
        <v>0</v>
      </c>
      <c r="Y79" s="199">
        <f>IF(ISNUMBER('MRS(input_RL_Opt2)'!Y$22),I79*'MRS(input_RL_Opt2)'!Y$22,0)</f>
        <v>0</v>
      </c>
      <c r="Z79" s="199">
        <f>IF(ISNUMBER('MRS(input_RL_Opt2)'!Z$22),J79*'MRS(input_RL_Opt2)'!Z$22,0)</f>
        <v>0</v>
      </c>
      <c r="AA79" s="199">
        <f>IF(ISNUMBER('MRS(input_RL_Opt2)'!AA$22),K79*'MRS(input_RL_Opt2)'!AA$22,0)</f>
        <v>0</v>
      </c>
      <c r="AB79" s="199">
        <f>IF(ISNUMBER('MRS(input_RL_Opt2)'!AB$22),L79*'MRS(input_RL_Opt2)'!AB$22,0)</f>
        <v>0</v>
      </c>
      <c r="AC79" s="199">
        <f>IF(ISNUMBER('MRS(input_RL_Opt2)'!AC$22),M79*'MRS(input_RL_Opt2)'!AC$22,0)</f>
        <v>0</v>
      </c>
      <c r="AD79" s="199">
        <f>IF(ISNUMBER('MRS(input_RL_Opt2)'!AD$22),N79*'MRS(input_RL_Opt2)'!AD$22,0)</f>
        <v>0</v>
      </c>
      <c r="AE79" s="198">
        <f t="shared" si="13"/>
        <v>0</v>
      </c>
      <c r="AF79" s="62"/>
    </row>
    <row r="80" spans="1:32" x14ac:dyDescent="0.2">
      <c r="A80" s="280"/>
      <c r="B80" s="172" t="s">
        <v>53</v>
      </c>
      <c r="C80" s="201"/>
      <c r="D80" s="201"/>
      <c r="E80" s="201"/>
      <c r="F80" s="201"/>
      <c r="G80" s="201"/>
      <c r="H80" s="201"/>
      <c r="I80" s="201"/>
      <c r="J80" s="201"/>
      <c r="K80" s="201"/>
      <c r="L80" s="201"/>
      <c r="M80" s="201"/>
      <c r="N80" s="201"/>
      <c r="O80" s="198">
        <f t="shared" si="12"/>
        <v>0</v>
      </c>
      <c r="Q80" s="280"/>
      <c r="R80" s="172" t="s">
        <v>53</v>
      </c>
      <c r="S80" s="199">
        <f>IF(ISNUMBER('MRS(input_RL_Opt2)'!S$23),C80*'MRS(input_RL_Opt2)'!S$23,0)</f>
        <v>0</v>
      </c>
      <c r="T80" s="199">
        <f>IF(ISNUMBER('MRS(input_RL_Opt2)'!T$23),D80*'MRS(input_RL_Opt2)'!T$23,0)</f>
        <v>0</v>
      </c>
      <c r="U80" s="199">
        <f>IF(ISNUMBER('MRS(input_RL_Opt2)'!U$23),E80*'MRS(input_RL_Opt2)'!U$23,0)</f>
        <v>0</v>
      </c>
      <c r="V80" s="199">
        <f>IF(ISNUMBER('MRS(input_RL_Opt2)'!V$23),F80*'MRS(input_RL_Opt2)'!V$23,0)</f>
        <v>0</v>
      </c>
      <c r="W80" s="199">
        <f>IF(ISNUMBER('MRS(input_RL_Opt2)'!W$23),G80*'MRS(input_RL_Opt2)'!W$23,0)</f>
        <v>0</v>
      </c>
      <c r="X80" s="199">
        <f>IF(ISNUMBER('MRS(input_RL_Opt2)'!X$23),H80*'MRS(input_RL_Opt2)'!X$23,0)</f>
        <v>0</v>
      </c>
      <c r="Y80" s="199">
        <f>IF(ISNUMBER('MRS(input_RL_Opt2)'!Y$23),I80*'MRS(input_RL_Opt2)'!Y$23,0)</f>
        <v>0</v>
      </c>
      <c r="Z80" s="199">
        <f>IF(ISNUMBER('MRS(input_RL_Opt2)'!Z$23),J80*'MRS(input_RL_Opt2)'!Z$23,0)</f>
        <v>0</v>
      </c>
      <c r="AA80" s="199">
        <f>IF(ISNUMBER('MRS(input_RL_Opt2)'!AA$23),K80*'MRS(input_RL_Opt2)'!AA$23,0)</f>
        <v>0</v>
      </c>
      <c r="AB80" s="199">
        <f>IF(ISNUMBER('MRS(input_RL_Opt2)'!AB$23),L80*'MRS(input_RL_Opt2)'!AB$23,0)</f>
        <v>0</v>
      </c>
      <c r="AC80" s="199">
        <f>IF(ISNUMBER('MRS(input_RL_Opt2)'!AC$23),M80*'MRS(input_RL_Opt2)'!AC$23,0)</f>
        <v>0</v>
      </c>
      <c r="AD80" s="199">
        <f>IF(ISNUMBER('MRS(input_RL_Opt2)'!AD$23),N80*'MRS(input_RL_Opt2)'!AD$23,0)</f>
        <v>0</v>
      </c>
      <c r="AE80" s="198">
        <f t="shared" si="13"/>
        <v>0</v>
      </c>
      <c r="AF80" s="62"/>
    </row>
    <row r="81" spans="1:32" x14ac:dyDescent="0.2">
      <c r="A81" s="280"/>
      <c r="B81" s="172" t="s">
        <v>54</v>
      </c>
      <c r="C81" s="201"/>
      <c r="D81" s="201"/>
      <c r="E81" s="201"/>
      <c r="F81" s="201"/>
      <c r="G81" s="201"/>
      <c r="H81" s="201"/>
      <c r="I81" s="201"/>
      <c r="J81" s="201"/>
      <c r="K81" s="201"/>
      <c r="L81" s="201"/>
      <c r="M81" s="201"/>
      <c r="N81" s="201"/>
      <c r="O81" s="198">
        <f t="shared" si="12"/>
        <v>0</v>
      </c>
      <c r="Q81" s="280"/>
      <c r="R81" s="172" t="s">
        <v>54</v>
      </c>
      <c r="S81" s="199">
        <f>IF(ISNUMBER('MRS(input_RL_Opt2)'!S$24),C81*'MRS(input_RL_Opt2)'!S$24,0)</f>
        <v>0</v>
      </c>
      <c r="T81" s="199">
        <f>IF(ISNUMBER('MRS(input_RL_Opt2)'!T$24),D81*'MRS(input_RL_Opt2)'!T$24,0)</f>
        <v>0</v>
      </c>
      <c r="U81" s="199">
        <f>IF(ISNUMBER('MRS(input_RL_Opt2)'!U$24),E81*'MRS(input_RL_Opt2)'!U$24,0)</f>
        <v>0</v>
      </c>
      <c r="V81" s="199">
        <f>IF(ISNUMBER('MRS(input_RL_Opt2)'!V$24),F81*'MRS(input_RL_Opt2)'!V$24,0)</f>
        <v>0</v>
      </c>
      <c r="W81" s="199">
        <f>IF(ISNUMBER('MRS(input_RL_Opt2)'!W$24),G81*'MRS(input_RL_Opt2)'!W$24,0)</f>
        <v>0</v>
      </c>
      <c r="X81" s="199">
        <f>IF(ISNUMBER('MRS(input_RL_Opt2)'!X$24),H81*'MRS(input_RL_Opt2)'!X$24,0)</f>
        <v>0</v>
      </c>
      <c r="Y81" s="199">
        <f>IF(ISNUMBER('MRS(input_RL_Opt2)'!Y$24),I81*'MRS(input_RL_Opt2)'!Y$24,0)</f>
        <v>0</v>
      </c>
      <c r="Z81" s="199">
        <f>IF(ISNUMBER('MRS(input_RL_Opt2)'!Z$24),J81*'MRS(input_RL_Opt2)'!Z$24,0)</f>
        <v>0</v>
      </c>
      <c r="AA81" s="199">
        <f>IF(ISNUMBER('MRS(input_RL_Opt2)'!AA$24),K81*'MRS(input_RL_Opt2)'!AA$24,0)</f>
        <v>0</v>
      </c>
      <c r="AB81" s="199">
        <f>IF(ISNUMBER('MRS(input_RL_Opt2)'!AB$24),L81*'MRS(input_RL_Opt2)'!AB$24,0)</f>
        <v>0</v>
      </c>
      <c r="AC81" s="199">
        <f>IF(ISNUMBER('MRS(input_RL_Opt2)'!AC$24),M81*'MRS(input_RL_Opt2)'!AC$24,0)</f>
        <v>0</v>
      </c>
      <c r="AD81" s="199">
        <f>IF(ISNUMBER('MRS(input_RL_Opt2)'!AD$24),N81*'MRS(input_RL_Opt2)'!AD$24,0)</f>
        <v>0</v>
      </c>
      <c r="AE81" s="198">
        <f t="shared" si="13"/>
        <v>0</v>
      </c>
      <c r="AF81" s="62"/>
    </row>
    <row r="82" spans="1:32" x14ac:dyDescent="0.2">
      <c r="A82" s="280"/>
      <c r="B82" s="172" t="s">
        <v>55</v>
      </c>
      <c r="C82" s="201"/>
      <c r="D82" s="201"/>
      <c r="E82" s="201"/>
      <c r="F82" s="201"/>
      <c r="G82" s="201"/>
      <c r="H82" s="201"/>
      <c r="I82" s="201"/>
      <c r="J82" s="201"/>
      <c r="K82" s="201"/>
      <c r="L82" s="201"/>
      <c r="M82" s="201"/>
      <c r="N82" s="201"/>
      <c r="O82" s="198">
        <f t="shared" si="12"/>
        <v>0</v>
      </c>
      <c r="Q82" s="280"/>
      <c r="R82" s="172" t="s">
        <v>55</v>
      </c>
      <c r="S82" s="199">
        <f>IF(ISNUMBER('MRS(input_RL_Opt2)'!S$25),C82*'MRS(input_RL_Opt2)'!S$25,0)</f>
        <v>0</v>
      </c>
      <c r="T82" s="199">
        <f>IF(ISNUMBER('MRS(input_RL_Opt2)'!T$25),D82*'MRS(input_RL_Opt2)'!T$25,0)</f>
        <v>0</v>
      </c>
      <c r="U82" s="199">
        <f>IF(ISNUMBER('MRS(input_RL_Opt2)'!U$25),E82*'MRS(input_RL_Opt2)'!U$25,0)</f>
        <v>0</v>
      </c>
      <c r="V82" s="199">
        <f>IF(ISNUMBER('MRS(input_RL_Opt2)'!V$25),F82*'MRS(input_RL_Opt2)'!V$25,0)</f>
        <v>0</v>
      </c>
      <c r="W82" s="199">
        <f>IF(ISNUMBER('MRS(input_RL_Opt2)'!W$25),G82*'MRS(input_RL_Opt2)'!W$25,0)</f>
        <v>0</v>
      </c>
      <c r="X82" s="199">
        <f>IF(ISNUMBER('MRS(input_RL_Opt2)'!X$25),H82*'MRS(input_RL_Opt2)'!X$25,0)</f>
        <v>0</v>
      </c>
      <c r="Y82" s="199">
        <f>IF(ISNUMBER('MRS(input_RL_Opt2)'!Y$25),I82*'MRS(input_RL_Opt2)'!Y$25,0)</f>
        <v>0</v>
      </c>
      <c r="Z82" s="199">
        <f>IF(ISNUMBER('MRS(input_RL_Opt2)'!Z$25),J82*'MRS(input_RL_Opt2)'!Z$25,0)</f>
        <v>0</v>
      </c>
      <c r="AA82" s="199">
        <f>IF(ISNUMBER('MRS(input_RL_Opt2)'!AA$25),K82*'MRS(input_RL_Opt2)'!AA$25,0)</f>
        <v>0</v>
      </c>
      <c r="AB82" s="199">
        <f>IF(ISNUMBER('MRS(input_RL_Opt2)'!AB$25),L82*'MRS(input_RL_Opt2)'!AB$25,0)</f>
        <v>0</v>
      </c>
      <c r="AC82" s="199">
        <f>IF(ISNUMBER('MRS(input_RL_Opt2)'!AC$25),M82*'MRS(input_RL_Opt2)'!AC$25,0)</f>
        <v>0</v>
      </c>
      <c r="AD82" s="199">
        <f>IF(ISNUMBER('MRS(input_RL_Opt2)'!AD$25),N82*'MRS(input_RL_Opt2)'!AD$25,0)</f>
        <v>0</v>
      </c>
      <c r="AE82" s="198">
        <f t="shared" si="13"/>
        <v>0</v>
      </c>
      <c r="AF82" s="62"/>
    </row>
    <row r="83" spans="1:32" x14ac:dyDescent="0.2">
      <c r="A83" s="280"/>
      <c r="B83" s="172" t="s">
        <v>56</v>
      </c>
      <c r="C83" s="201"/>
      <c r="D83" s="201"/>
      <c r="E83" s="201"/>
      <c r="F83" s="201"/>
      <c r="G83" s="201"/>
      <c r="H83" s="201"/>
      <c r="I83" s="201"/>
      <c r="J83" s="201"/>
      <c r="K83" s="201"/>
      <c r="L83" s="201"/>
      <c r="M83" s="201"/>
      <c r="N83" s="201"/>
      <c r="O83" s="198">
        <f t="shared" si="12"/>
        <v>0</v>
      </c>
      <c r="Q83" s="280"/>
      <c r="R83" s="172" t="s">
        <v>56</v>
      </c>
      <c r="S83" s="199">
        <f>IF(ISNUMBER('MRS(input_RL_Opt2)'!S$26),C83*'MRS(input_RL_Opt2)'!S$26,0)</f>
        <v>0</v>
      </c>
      <c r="T83" s="199">
        <f>IF(ISNUMBER('MRS(input_RL_Opt2)'!T$26),D83*'MRS(input_RL_Opt2)'!T$26,0)</f>
        <v>0</v>
      </c>
      <c r="U83" s="199">
        <f>IF(ISNUMBER('MRS(input_RL_Opt2)'!U$26),E83*'MRS(input_RL_Opt2)'!U$26,0)</f>
        <v>0</v>
      </c>
      <c r="V83" s="199">
        <f>IF(ISNUMBER('MRS(input_RL_Opt2)'!V$26),F83*'MRS(input_RL_Opt2)'!V$26,0)</f>
        <v>0</v>
      </c>
      <c r="W83" s="199">
        <f>IF(ISNUMBER('MRS(input_RL_Opt2)'!W$26),G83*'MRS(input_RL_Opt2)'!W$26,0)</f>
        <v>0</v>
      </c>
      <c r="X83" s="199">
        <f>IF(ISNUMBER('MRS(input_RL_Opt2)'!X$26),H83*'MRS(input_RL_Opt2)'!X$26,0)</f>
        <v>0</v>
      </c>
      <c r="Y83" s="199">
        <f>IF(ISNUMBER('MRS(input_RL_Opt2)'!Y$26),I83*'MRS(input_RL_Opt2)'!Y$26,0)</f>
        <v>0</v>
      </c>
      <c r="Z83" s="199">
        <f>IF(ISNUMBER('MRS(input_RL_Opt2)'!Z$26),J83*'MRS(input_RL_Opt2)'!Z$26,0)</f>
        <v>0</v>
      </c>
      <c r="AA83" s="199">
        <f>IF(ISNUMBER('MRS(input_RL_Opt2)'!AA$26),K83*'MRS(input_RL_Opt2)'!AA$26,0)</f>
        <v>0</v>
      </c>
      <c r="AB83" s="199">
        <f>IF(ISNUMBER('MRS(input_RL_Opt2)'!AB$26),L83*'MRS(input_RL_Opt2)'!AB$26,0)</f>
        <v>0</v>
      </c>
      <c r="AC83" s="199">
        <f>IF(ISNUMBER('MRS(input_RL_Opt2)'!AC$26),M83*'MRS(input_RL_Opt2)'!AC$26,0)</f>
        <v>0</v>
      </c>
      <c r="AD83" s="199">
        <f>IF(ISNUMBER('MRS(input_RL_Opt2)'!AD$26),N83*'MRS(input_RL_Opt2)'!AD$26,0)</f>
        <v>0</v>
      </c>
      <c r="AE83" s="198">
        <f t="shared" si="13"/>
        <v>0</v>
      </c>
      <c r="AF83" s="62"/>
    </row>
    <row r="84" spans="1:32" x14ac:dyDescent="0.2">
      <c r="A84" s="280"/>
      <c r="B84" s="172" t="s">
        <v>147</v>
      </c>
      <c r="C84" s="201"/>
      <c r="D84" s="201"/>
      <c r="E84" s="201"/>
      <c r="F84" s="201"/>
      <c r="G84" s="201"/>
      <c r="H84" s="201"/>
      <c r="I84" s="201"/>
      <c r="J84" s="201"/>
      <c r="K84" s="201"/>
      <c r="L84" s="201"/>
      <c r="M84" s="201"/>
      <c r="N84" s="201"/>
      <c r="O84" s="198">
        <f t="shared" si="12"/>
        <v>0</v>
      </c>
      <c r="Q84" s="280"/>
      <c r="R84" s="172" t="s">
        <v>147</v>
      </c>
      <c r="S84" s="199">
        <f>IF(ISNUMBER('MRS(input_RL_Opt2)'!S$27),C84*'MRS(input_RL_Opt2)'!S$27,0)</f>
        <v>0</v>
      </c>
      <c r="T84" s="199">
        <f>IF(ISNUMBER('MRS(input_RL_Opt2)'!T$27),D84*'MRS(input_RL_Opt2)'!T$27,0)</f>
        <v>0</v>
      </c>
      <c r="U84" s="199">
        <f>IF(ISNUMBER('MRS(input_RL_Opt2)'!U$27),E84*'MRS(input_RL_Opt2)'!U$27,0)</f>
        <v>0</v>
      </c>
      <c r="V84" s="199">
        <f>IF(ISNUMBER('MRS(input_RL_Opt2)'!V$27),F84*'MRS(input_RL_Opt2)'!V$27,0)</f>
        <v>0</v>
      </c>
      <c r="W84" s="199">
        <f>IF(ISNUMBER('MRS(input_RL_Opt2)'!W$27),G84*'MRS(input_RL_Opt2)'!W$27,0)</f>
        <v>0</v>
      </c>
      <c r="X84" s="199">
        <f>IF(ISNUMBER('MRS(input_RL_Opt2)'!X$27),H84*'MRS(input_RL_Opt2)'!X$27,0)</f>
        <v>0</v>
      </c>
      <c r="Y84" s="199">
        <f>IF(ISNUMBER('MRS(input_RL_Opt2)'!Y$27),I84*'MRS(input_RL_Opt2)'!Y$27,0)</f>
        <v>0</v>
      </c>
      <c r="Z84" s="199">
        <f>IF(ISNUMBER('MRS(input_RL_Opt2)'!Z$27),J84*'MRS(input_RL_Opt2)'!Z$27,0)</f>
        <v>0</v>
      </c>
      <c r="AA84" s="199">
        <f>IF(ISNUMBER('MRS(input_RL_Opt2)'!AA$27),K84*'MRS(input_RL_Opt2)'!AA$27,0)</f>
        <v>0</v>
      </c>
      <c r="AB84" s="199">
        <f>IF(ISNUMBER('MRS(input_RL_Opt2)'!AB$27),L84*'MRS(input_RL_Opt2)'!AB$27,0)</f>
        <v>0</v>
      </c>
      <c r="AC84" s="199">
        <f>IF(ISNUMBER('MRS(input_RL_Opt2)'!AC$27),M84*'MRS(input_RL_Opt2)'!AC$27,0)</f>
        <v>0</v>
      </c>
      <c r="AD84" s="199">
        <f>IF(ISNUMBER('MRS(input_RL_Opt2)'!AD$27),N84*'MRS(input_RL_Opt2)'!AD$27,0)</f>
        <v>0</v>
      </c>
      <c r="AE84" s="198">
        <f t="shared" si="13"/>
        <v>0</v>
      </c>
      <c r="AF84" s="62"/>
    </row>
    <row r="85" spans="1:32" x14ac:dyDescent="0.2">
      <c r="A85" s="280"/>
      <c r="B85" s="54" t="s">
        <v>57</v>
      </c>
      <c r="C85" s="197">
        <f>+SUM(C73:C84)</f>
        <v>0</v>
      </c>
      <c r="D85" s="197">
        <f t="shared" ref="D85:N85" si="14">+SUM(D73:D84)</f>
        <v>0</v>
      </c>
      <c r="E85" s="197">
        <f t="shared" si="14"/>
        <v>0</v>
      </c>
      <c r="F85" s="197">
        <f t="shared" si="14"/>
        <v>0</v>
      </c>
      <c r="G85" s="197">
        <f t="shared" si="14"/>
        <v>0</v>
      </c>
      <c r="H85" s="197">
        <f t="shared" si="14"/>
        <v>0</v>
      </c>
      <c r="I85" s="197">
        <f t="shared" si="14"/>
        <v>0</v>
      </c>
      <c r="J85" s="197">
        <f t="shared" si="14"/>
        <v>0</v>
      </c>
      <c r="K85" s="197">
        <f t="shared" si="14"/>
        <v>0</v>
      </c>
      <c r="L85" s="197">
        <f t="shared" si="14"/>
        <v>0</v>
      </c>
      <c r="M85" s="197">
        <f t="shared" si="14"/>
        <v>0</v>
      </c>
      <c r="N85" s="197">
        <f t="shared" si="14"/>
        <v>0</v>
      </c>
      <c r="O85" s="198"/>
      <c r="Q85" s="280"/>
      <c r="R85" s="54" t="s">
        <v>57</v>
      </c>
      <c r="S85" s="197"/>
      <c r="T85" s="197"/>
      <c r="U85" s="197"/>
      <c r="V85" s="197"/>
      <c r="W85" s="197"/>
      <c r="X85" s="197"/>
      <c r="Y85" s="197"/>
      <c r="Z85" s="197"/>
      <c r="AA85" s="197"/>
      <c r="AB85" s="197"/>
      <c r="AC85" s="197"/>
      <c r="AD85" s="197"/>
      <c r="AE85" s="198">
        <f>SUM(AE73:AE84)</f>
        <v>0</v>
      </c>
      <c r="AF85" s="207">
        <f>ROUND(AE85*44/12,0)</f>
        <v>0</v>
      </c>
    </row>
    <row r="86" spans="1:32" x14ac:dyDescent="0.2">
      <c r="S86" s="50"/>
      <c r="T86" s="50"/>
      <c r="U86" s="50"/>
      <c r="V86" s="50"/>
      <c r="W86" s="50"/>
      <c r="X86" s="50"/>
      <c r="Y86" s="50"/>
      <c r="Z86" s="50"/>
      <c r="AA86" s="50"/>
      <c r="AB86" s="50"/>
      <c r="AC86" s="50"/>
      <c r="AD86" s="50"/>
      <c r="AE86" s="50"/>
    </row>
    <row r="87" spans="1:32" ht="14.15" customHeight="1" x14ac:dyDescent="0.2">
      <c r="A87" s="293" t="str">
        <f>'MRS(input_RL_Opt2)'!A112</f>
        <v>Year 2024</v>
      </c>
      <c r="B87" s="293"/>
      <c r="C87" s="261" t="str">
        <f>'MRS(input_RL_Opt2)'!C112</f>
        <v>Land use category in year 2024</v>
      </c>
      <c r="D87" s="261"/>
      <c r="E87" s="261"/>
      <c r="F87" s="261"/>
      <c r="G87" s="261"/>
      <c r="H87" s="261"/>
      <c r="I87" s="261"/>
      <c r="J87" s="261"/>
      <c r="K87" s="261"/>
      <c r="L87" s="261"/>
      <c r="M87" s="261"/>
      <c r="N87" s="261"/>
      <c r="O87" s="261"/>
      <c r="Q87" s="293" t="str">
        <f>'MRS(input_RL_Opt2)'!Q112</f>
        <v>Year 2024</v>
      </c>
      <c r="R87" s="293"/>
      <c r="S87" s="261" t="str">
        <f>'MRS(input_RL_Opt2)'!S112</f>
        <v>Land use category in year 2024</v>
      </c>
      <c r="T87" s="261"/>
      <c r="U87" s="261"/>
      <c r="V87" s="261"/>
      <c r="W87" s="261"/>
      <c r="X87" s="261"/>
      <c r="Y87" s="261"/>
      <c r="Z87" s="261"/>
      <c r="AA87" s="261"/>
      <c r="AB87" s="261"/>
      <c r="AC87" s="261"/>
      <c r="AD87" s="261"/>
      <c r="AE87" s="261"/>
      <c r="AF87" s="62"/>
    </row>
    <row r="88" spans="1:32" ht="42" x14ac:dyDescent="0.2">
      <c r="A88" s="293"/>
      <c r="B88" s="293"/>
      <c r="C88" s="54" t="s">
        <v>46</v>
      </c>
      <c r="D88" s="54" t="s">
        <v>47</v>
      </c>
      <c r="E88" s="55" t="s">
        <v>48</v>
      </c>
      <c r="F88" s="54" t="s">
        <v>49</v>
      </c>
      <c r="G88" s="54" t="s">
        <v>50</v>
      </c>
      <c r="H88" s="54" t="s">
        <v>51</v>
      </c>
      <c r="I88" s="54" t="s">
        <v>52</v>
      </c>
      <c r="J88" s="54" t="s">
        <v>53</v>
      </c>
      <c r="K88" s="54" t="s">
        <v>54</v>
      </c>
      <c r="L88" s="54" t="s">
        <v>55</v>
      </c>
      <c r="M88" s="54" t="s">
        <v>56</v>
      </c>
      <c r="N88" s="54" t="s">
        <v>39</v>
      </c>
      <c r="O88" s="172" t="s">
        <v>57</v>
      </c>
      <c r="Q88" s="293"/>
      <c r="R88" s="293"/>
      <c r="S88" s="54" t="s">
        <v>46</v>
      </c>
      <c r="T88" s="54" t="s">
        <v>47</v>
      </c>
      <c r="U88" s="55" t="s">
        <v>48</v>
      </c>
      <c r="V88" s="54" t="s">
        <v>49</v>
      </c>
      <c r="W88" s="54" t="s">
        <v>50</v>
      </c>
      <c r="X88" s="54" t="s">
        <v>51</v>
      </c>
      <c r="Y88" s="54" t="s">
        <v>52</v>
      </c>
      <c r="Z88" s="54" t="s">
        <v>53</v>
      </c>
      <c r="AA88" s="54" t="s">
        <v>54</v>
      </c>
      <c r="AB88" s="54" t="s">
        <v>55</v>
      </c>
      <c r="AC88" s="54" t="s">
        <v>56</v>
      </c>
      <c r="AD88" s="54" t="s">
        <v>39</v>
      </c>
      <c r="AE88" s="172" t="s">
        <v>57</v>
      </c>
      <c r="AF88" s="62"/>
    </row>
    <row r="89" spans="1:32" ht="14.15" customHeight="1" x14ac:dyDescent="0.2">
      <c r="A89" s="280" t="str">
        <f>'MRS(input_RL_Opt2)'!A114</f>
        <v>Land use category in year 2023</v>
      </c>
      <c r="B89" s="54" t="s">
        <v>46</v>
      </c>
      <c r="C89" s="201"/>
      <c r="D89" s="201"/>
      <c r="E89" s="201"/>
      <c r="F89" s="201"/>
      <c r="G89" s="201"/>
      <c r="H89" s="201"/>
      <c r="I89" s="201"/>
      <c r="J89" s="201"/>
      <c r="K89" s="201"/>
      <c r="L89" s="201"/>
      <c r="M89" s="201"/>
      <c r="N89" s="201"/>
      <c r="O89" s="198">
        <f>SUM(C89:N89)</f>
        <v>0</v>
      </c>
      <c r="Q89" s="280" t="str">
        <f>'MRS(input_RL_Opt2)'!Q114</f>
        <v>Land use category in year 2023</v>
      </c>
      <c r="R89" s="54" t="s">
        <v>46</v>
      </c>
      <c r="S89" s="199">
        <f>IF(ISNUMBER('MRS(input_RL_Opt2)'!S$16),C89*'MRS(input_RL_Opt2)'!S$16,0)</f>
        <v>0</v>
      </c>
      <c r="T89" s="199">
        <f>IF(ISNUMBER('MRS(input_RL_Opt2)'!T$16),D89*'MRS(input_RL_Opt2)'!T$16,0)</f>
        <v>0</v>
      </c>
      <c r="U89" s="199">
        <f>IF(ISNUMBER('MRS(input_RL_Opt2)'!U$16),E89*'MRS(input_RL_Opt2)'!U$16,0)</f>
        <v>0</v>
      </c>
      <c r="V89" s="199">
        <f>IF(ISNUMBER('MRS(input_RL_Opt2)'!V$16),F89*'MRS(input_RL_Opt2)'!V$16,0)</f>
        <v>0</v>
      </c>
      <c r="W89" s="199">
        <f>IF(ISNUMBER('MRS(input_RL_Opt2)'!W$16),G89*'MRS(input_RL_Opt2)'!W$16,0)</f>
        <v>0</v>
      </c>
      <c r="X89" s="199">
        <f>IF(ISNUMBER('MRS(input_RL_Opt2)'!X$16),H89*'MRS(input_RL_Opt2)'!X$16,0)</f>
        <v>0</v>
      </c>
      <c r="Y89" s="199">
        <f>IF(ISNUMBER('MRS(input_RL_Opt2)'!Y$16),I89*'MRS(input_RL_Opt2)'!Y$16,0)</f>
        <v>0</v>
      </c>
      <c r="Z89" s="199">
        <f>IF(ISNUMBER('MRS(input_RL_Opt2)'!Z$16),J89*'MRS(input_RL_Opt2)'!Z$16,0)</f>
        <v>0</v>
      </c>
      <c r="AA89" s="199">
        <f>IF(ISNUMBER('MRS(input_RL_Opt2)'!AA$16),K89*'MRS(input_RL_Opt2)'!AA$16,0)</f>
        <v>0</v>
      </c>
      <c r="AB89" s="199">
        <f>IF(ISNUMBER('MRS(input_RL_Opt2)'!AB$16),L89*'MRS(input_RL_Opt2)'!AB$16,0)</f>
        <v>0</v>
      </c>
      <c r="AC89" s="199">
        <f>IF(ISNUMBER('MRS(input_RL_Opt2)'!AC$16),M89*'MRS(input_RL_Opt2)'!AC$16,0)</f>
        <v>0</v>
      </c>
      <c r="AD89" s="199">
        <f>IF(ISNUMBER('MRS(input_RL_Opt2)'!AD$16),N89*'MRS(input_RL_Opt2)'!AD$16,0)</f>
        <v>0</v>
      </c>
      <c r="AE89" s="198">
        <f>SUMIF(S89:AD89,"&gt;0",S89:AD89)</f>
        <v>0</v>
      </c>
      <c r="AF89" s="62"/>
    </row>
    <row r="90" spans="1:32" ht="28" x14ac:dyDescent="0.2">
      <c r="A90" s="280"/>
      <c r="B90" s="54" t="s">
        <v>47</v>
      </c>
      <c r="C90" s="201"/>
      <c r="D90" s="201"/>
      <c r="E90" s="201"/>
      <c r="F90" s="201"/>
      <c r="G90" s="201"/>
      <c r="H90" s="201"/>
      <c r="I90" s="201"/>
      <c r="J90" s="201"/>
      <c r="K90" s="201"/>
      <c r="L90" s="201"/>
      <c r="M90" s="201"/>
      <c r="N90" s="201"/>
      <c r="O90" s="198">
        <f t="shared" ref="O90:O100" si="15">SUM(C90:N90)</f>
        <v>0</v>
      </c>
      <c r="Q90" s="280"/>
      <c r="R90" s="54" t="s">
        <v>47</v>
      </c>
      <c r="S90" s="199">
        <f>IF(ISNUMBER('MRS(input_RL_Opt2)'!S$17),C90*'MRS(input_RL_Opt2)'!S$17,0)</f>
        <v>0</v>
      </c>
      <c r="T90" s="199">
        <f>IF(ISNUMBER('MRS(input_RL_Opt2)'!T$17),D90*'MRS(input_RL_Opt2)'!T$17,0)</f>
        <v>0</v>
      </c>
      <c r="U90" s="199">
        <f>IF(ISNUMBER('MRS(input_RL_Opt2)'!U$17),E90*'MRS(input_RL_Opt2)'!U$17,0)</f>
        <v>0</v>
      </c>
      <c r="V90" s="199">
        <f>IF(ISNUMBER('MRS(input_RL_Opt2)'!V$17),F90*'MRS(input_RL_Opt2)'!V$17,0)</f>
        <v>0</v>
      </c>
      <c r="W90" s="199">
        <f>IF(ISNUMBER('MRS(input_RL_Opt2)'!W$17),G90*'MRS(input_RL_Opt2)'!W$17,0)</f>
        <v>0</v>
      </c>
      <c r="X90" s="199">
        <f>IF(ISNUMBER('MRS(input_RL_Opt2)'!X$17),H90*'MRS(input_RL_Opt2)'!X$17,0)</f>
        <v>0</v>
      </c>
      <c r="Y90" s="199">
        <f>IF(ISNUMBER('MRS(input_RL_Opt2)'!Y$17),I90*'MRS(input_RL_Opt2)'!Y$17,0)</f>
        <v>0</v>
      </c>
      <c r="Z90" s="199">
        <f>IF(ISNUMBER('MRS(input_RL_Opt2)'!Z$17),J90*'MRS(input_RL_Opt2)'!Z$17,0)</f>
        <v>0</v>
      </c>
      <c r="AA90" s="199">
        <f>IF(ISNUMBER('MRS(input_RL_Opt2)'!AA$17),K90*'MRS(input_RL_Opt2)'!AA$17,0)</f>
        <v>0</v>
      </c>
      <c r="AB90" s="199">
        <f>IF(ISNUMBER('MRS(input_RL_Opt2)'!AB$17),L90*'MRS(input_RL_Opt2)'!AB$17,0)</f>
        <v>0</v>
      </c>
      <c r="AC90" s="199">
        <f>IF(ISNUMBER('MRS(input_RL_Opt2)'!AC$17),M90*'MRS(input_RL_Opt2)'!AC$17,0)</f>
        <v>0</v>
      </c>
      <c r="AD90" s="199">
        <f>IF(ISNUMBER('MRS(input_RL_Opt2)'!AD$17),N90*'MRS(input_RL_Opt2)'!AD$17,0)</f>
        <v>0</v>
      </c>
      <c r="AE90" s="198">
        <f t="shared" ref="AE90:AE100" si="16">SUMIF(S90:AD90,"&gt;0",S90:AD90)</f>
        <v>0</v>
      </c>
      <c r="AF90" s="62"/>
    </row>
    <row r="91" spans="1:32" x14ac:dyDescent="0.2">
      <c r="A91" s="280"/>
      <c r="B91" s="55" t="s">
        <v>48</v>
      </c>
      <c r="C91" s="201"/>
      <c r="D91" s="201"/>
      <c r="E91" s="201"/>
      <c r="F91" s="201"/>
      <c r="G91" s="201"/>
      <c r="H91" s="201"/>
      <c r="I91" s="201"/>
      <c r="J91" s="201"/>
      <c r="K91" s="201"/>
      <c r="L91" s="201"/>
      <c r="M91" s="201"/>
      <c r="N91" s="201"/>
      <c r="O91" s="198">
        <f t="shared" si="15"/>
        <v>0</v>
      </c>
      <c r="Q91" s="280"/>
      <c r="R91" s="55" t="s">
        <v>48</v>
      </c>
      <c r="S91" s="199">
        <f>IF(ISNUMBER('MRS(input_RL_Opt2)'!S$18),C91*'MRS(input_RL_Opt2)'!S$18, 0)</f>
        <v>0</v>
      </c>
      <c r="T91" s="199">
        <f>IF(ISNUMBER('MRS(input_RL_Opt2)'!T$18),D91*'MRS(input_RL_Opt2)'!T$18, 0)</f>
        <v>0</v>
      </c>
      <c r="U91" s="199">
        <f>IF(ISNUMBER('MRS(input_RL_Opt2)'!U$18),E91*'MRS(input_RL_Opt2)'!U$18, 0)</f>
        <v>0</v>
      </c>
      <c r="V91" s="199">
        <f>IF(ISNUMBER('MRS(input_RL_Opt2)'!V$18),F91*'MRS(input_RL_Opt2)'!V$18, 0)</f>
        <v>0</v>
      </c>
      <c r="W91" s="199">
        <f>IF(ISNUMBER('MRS(input_RL_Opt2)'!W$18),G91*'MRS(input_RL_Opt2)'!W$18, 0)</f>
        <v>0</v>
      </c>
      <c r="X91" s="199">
        <f>IF(ISNUMBER('MRS(input_RL_Opt2)'!X$18),H91*'MRS(input_RL_Opt2)'!X$18, 0)</f>
        <v>0</v>
      </c>
      <c r="Y91" s="199">
        <f>IF(ISNUMBER('MRS(input_RL_Opt2)'!Y$18),I91*'MRS(input_RL_Opt2)'!Y$18, 0)</f>
        <v>0</v>
      </c>
      <c r="Z91" s="199">
        <f>IF(ISNUMBER('MRS(input_RL_Opt2)'!Z$18),J91*'MRS(input_RL_Opt2)'!Z$18, 0)</f>
        <v>0</v>
      </c>
      <c r="AA91" s="199">
        <f>IF(ISNUMBER('MRS(input_RL_Opt2)'!AA$18),K91*'MRS(input_RL_Opt2)'!AA$18, 0)</f>
        <v>0</v>
      </c>
      <c r="AB91" s="199">
        <f>IF(ISNUMBER('MRS(input_RL_Opt2)'!AB$18),L91*'MRS(input_RL_Opt2)'!AB$18, 0)</f>
        <v>0</v>
      </c>
      <c r="AC91" s="199">
        <f>IF(ISNUMBER('MRS(input_RL_Opt2)'!AC$18),M91*'MRS(input_RL_Opt2)'!AC$18, 0)</f>
        <v>0</v>
      </c>
      <c r="AD91" s="199">
        <f>IF(ISNUMBER('MRS(input_RL_Opt2)'!AD$18),N91*'MRS(input_RL_Opt2)'!AD$18, 0)</f>
        <v>0</v>
      </c>
      <c r="AE91" s="198">
        <f t="shared" si="16"/>
        <v>0</v>
      </c>
      <c r="AF91" s="62"/>
    </row>
    <row r="92" spans="1:32" x14ac:dyDescent="0.2">
      <c r="A92" s="280"/>
      <c r="B92" s="54" t="s">
        <v>49</v>
      </c>
      <c r="C92" s="201"/>
      <c r="D92" s="201"/>
      <c r="E92" s="201"/>
      <c r="F92" s="201"/>
      <c r="G92" s="201"/>
      <c r="H92" s="201"/>
      <c r="I92" s="201"/>
      <c r="J92" s="201"/>
      <c r="K92" s="201"/>
      <c r="L92" s="201"/>
      <c r="M92" s="201"/>
      <c r="N92" s="201"/>
      <c r="O92" s="198">
        <f t="shared" si="15"/>
        <v>0</v>
      </c>
      <c r="Q92" s="280"/>
      <c r="R92" s="54" t="s">
        <v>49</v>
      </c>
      <c r="S92" s="199">
        <f>IF(ISNUMBER('MRS(input_RL_Opt2)'!S$19),C92*'MRS(input_RL_Opt2)'!S$19,0)</f>
        <v>0</v>
      </c>
      <c r="T92" s="199">
        <f>IF(ISNUMBER('MRS(input_RL_Opt2)'!T$19),D92*'MRS(input_RL_Opt2)'!T$19,0)</f>
        <v>0</v>
      </c>
      <c r="U92" s="199">
        <f>IF(ISNUMBER('MRS(input_RL_Opt2)'!U$19),E92*'MRS(input_RL_Opt2)'!U$19,0)</f>
        <v>0</v>
      </c>
      <c r="V92" s="199">
        <f>IF(ISNUMBER('MRS(input_RL_Opt2)'!V$19),F92*'MRS(input_RL_Opt2)'!V$19,0)</f>
        <v>0</v>
      </c>
      <c r="W92" s="199">
        <f>IF(ISNUMBER('MRS(input_RL_Opt2)'!W$19),G92*'MRS(input_RL_Opt2)'!W$19,0)</f>
        <v>0</v>
      </c>
      <c r="X92" s="199">
        <f>IF(ISNUMBER('MRS(input_RL_Opt2)'!X$19),H92*'MRS(input_RL_Opt2)'!X$19,0)</f>
        <v>0</v>
      </c>
      <c r="Y92" s="199">
        <f>IF(ISNUMBER('MRS(input_RL_Opt2)'!Y$19),I92*'MRS(input_RL_Opt2)'!Y$19,0)</f>
        <v>0</v>
      </c>
      <c r="Z92" s="199">
        <f>IF(ISNUMBER('MRS(input_RL_Opt2)'!Z$19),J92*'MRS(input_RL_Opt2)'!Z$19,0)</f>
        <v>0</v>
      </c>
      <c r="AA92" s="199">
        <f>IF(ISNUMBER('MRS(input_RL_Opt2)'!AA$19),K92*'MRS(input_RL_Opt2)'!AA$19,0)</f>
        <v>0</v>
      </c>
      <c r="AB92" s="199">
        <f>IF(ISNUMBER('MRS(input_RL_Opt2)'!AB$19),L92*'MRS(input_RL_Opt2)'!AB$19,0)</f>
        <v>0</v>
      </c>
      <c r="AC92" s="199">
        <f>IF(ISNUMBER('MRS(input_RL_Opt2)'!AC$19),M92*'MRS(input_RL_Opt2)'!AC$19,0)</f>
        <v>0</v>
      </c>
      <c r="AD92" s="199">
        <f>IF(ISNUMBER('MRS(input_RL_Opt2)'!AD$19),N92*'MRS(input_RL_Opt2)'!AD$19,0)</f>
        <v>0</v>
      </c>
      <c r="AE92" s="198">
        <f t="shared" si="16"/>
        <v>0</v>
      </c>
      <c r="AF92" s="62"/>
    </row>
    <row r="93" spans="1:32" x14ac:dyDescent="0.2">
      <c r="A93" s="280"/>
      <c r="B93" s="172" t="s">
        <v>50</v>
      </c>
      <c r="C93" s="201"/>
      <c r="D93" s="201"/>
      <c r="E93" s="201"/>
      <c r="F93" s="201"/>
      <c r="G93" s="201"/>
      <c r="H93" s="201"/>
      <c r="I93" s="201"/>
      <c r="J93" s="201"/>
      <c r="K93" s="201"/>
      <c r="L93" s="201"/>
      <c r="M93" s="201"/>
      <c r="N93" s="201"/>
      <c r="O93" s="198">
        <f t="shared" si="15"/>
        <v>0</v>
      </c>
      <c r="Q93" s="280"/>
      <c r="R93" s="172" t="s">
        <v>50</v>
      </c>
      <c r="S93" s="199">
        <f>IF(ISNUMBER('MRS(input_RL_Opt2)'!S$20),C93*'MRS(input_RL_Opt2)'!S$20,0)</f>
        <v>0</v>
      </c>
      <c r="T93" s="199">
        <f>IF(ISNUMBER('MRS(input_RL_Opt2)'!T$20),D93*'MRS(input_RL_Opt2)'!T$20,0)</f>
        <v>0</v>
      </c>
      <c r="U93" s="199">
        <f>IF(ISNUMBER('MRS(input_RL_Opt2)'!U$20),E93*'MRS(input_RL_Opt2)'!U$20,0)</f>
        <v>0</v>
      </c>
      <c r="V93" s="199">
        <f>IF(ISNUMBER('MRS(input_RL_Opt2)'!V$20),F93*'MRS(input_RL_Opt2)'!V$20,0)</f>
        <v>0</v>
      </c>
      <c r="W93" s="199">
        <f>IF(ISNUMBER('MRS(input_RL_Opt2)'!W$20),G93*'MRS(input_RL_Opt2)'!W$20,0)</f>
        <v>0</v>
      </c>
      <c r="X93" s="199">
        <f>IF(ISNUMBER('MRS(input_RL_Opt2)'!X$20),H93*'MRS(input_RL_Opt2)'!X$20,0)</f>
        <v>0</v>
      </c>
      <c r="Y93" s="199">
        <f>IF(ISNUMBER('MRS(input_RL_Opt2)'!Y$20),I93*'MRS(input_RL_Opt2)'!Y$20,0)</f>
        <v>0</v>
      </c>
      <c r="Z93" s="199">
        <f>IF(ISNUMBER('MRS(input_RL_Opt2)'!Z$20),J93*'MRS(input_RL_Opt2)'!Z$20,0)</f>
        <v>0</v>
      </c>
      <c r="AA93" s="199">
        <f>IF(ISNUMBER('MRS(input_RL_Opt2)'!AA$20),K93*'MRS(input_RL_Opt2)'!AA$20,0)</f>
        <v>0</v>
      </c>
      <c r="AB93" s="199">
        <f>IF(ISNUMBER('MRS(input_RL_Opt2)'!AB$20),L93*'MRS(input_RL_Opt2)'!AB$20,0)</f>
        <v>0</v>
      </c>
      <c r="AC93" s="199">
        <f>IF(ISNUMBER('MRS(input_RL_Opt2)'!AC$20),M93*'MRS(input_RL_Opt2)'!AC$20,0)</f>
        <v>0</v>
      </c>
      <c r="AD93" s="199">
        <f>IF(ISNUMBER('MRS(input_RL_Opt2)'!AD$20),N93*'MRS(input_RL_Opt2)'!AD$20,0)</f>
        <v>0</v>
      </c>
      <c r="AE93" s="198">
        <f t="shared" si="16"/>
        <v>0</v>
      </c>
      <c r="AF93" s="62"/>
    </row>
    <row r="94" spans="1:32" x14ac:dyDescent="0.2">
      <c r="A94" s="280"/>
      <c r="B94" s="172" t="s">
        <v>51</v>
      </c>
      <c r="C94" s="201"/>
      <c r="D94" s="201"/>
      <c r="E94" s="201"/>
      <c r="F94" s="201"/>
      <c r="G94" s="201"/>
      <c r="H94" s="201"/>
      <c r="I94" s="201"/>
      <c r="J94" s="201"/>
      <c r="K94" s="201"/>
      <c r="L94" s="201"/>
      <c r="M94" s="201"/>
      <c r="N94" s="201"/>
      <c r="O94" s="198">
        <f t="shared" si="15"/>
        <v>0</v>
      </c>
      <c r="Q94" s="280"/>
      <c r="R94" s="172" t="s">
        <v>51</v>
      </c>
      <c r="S94" s="199">
        <f>IF(ISNUMBER('MRS(input_RL_Opt2)'!S$21),C94*'MRS(input_RL_Opt2)'!S$21,0)</f>
        <v>0</v>
      </c>
      <c r="T94" s="199">
        <f>IF(ISNUMBER('MRS(input_RL_Opt2)'!T$21),D94*'MRS(input_RL_Opt2)'!T$21,0)</f>
        <v>0</v>
      </c>
      <c r="U94" s="199">
        <f>IF(ISNUMBER('MRS(input_RL_Opt2)'!U$21),E94*'MRS(input_RL_Opt2)'!U$21,0)</f>
        <v>0</v>
      </c>
      <c r="V94" s="199">
        <f>IF(ISNUMBER('MRS(input_RL_Opt2)'!V$21),F94*'MRS(input_RL_Opt2)'!V$21,0)</f>
        <v>0</v>
      </c>
      <c r="W94" s="199">
        <f>IF(ISNUMBER('MRS(input_RL_Opt2)'!W$21),G94*'MRS(input_RL_Opt2)'!W$21,0)</f>
        <v>0</v>
      </c>
      <c r="X94" s="199">
        <f>IF(ISNUMBER('MRS(input_RL_Opt2)'!X$21),H94*'MRS(input_RL_Opt2)'!X$21,0)</f>
        <v>0</v>
      </c>
      <c r="Y94" s="199">
        <f>IF(ISNUMBER('MRS(input_RL_Opt2)'!Y$21),I94*'MRS(input_RL_Opt2)'!Y$21,0)</f>
        <v>0</v>
      </c>
      <c r="Z94" s="199">
        <f>IF(ISNUMBER('MRS(input_RL_Opt2)'!Z$21),J94*'MRS(input_RL_Opt2)'!Z$21,0)</f>
        <v>0</v>
      </c>
      <c r="AA94" s="199">
        <f>IF(ISNUMBER('MRS(input_RL_Opt2)'!AA$21),K94*'MRS(input_RL_Opt2)'!AA$21,0)</f>
        <v>0</v>
      </c>
      <c r="AB94" s="199">
        <f>IF(ISNUMBER('MRS(input_RL_Opt2)'!AB$21),L94*'MRS(input_RL_Opt2)'!AB$21,0)</f>
        <v>0</v>
      </c>
      <c r="AC94" s="199">
        <f>IF(ISNUMBER('MRS(input_RL_Opt2)'!AC$21),M94*'MRS(input_RL_Opt2)'!AC$21,0)</f>
        <v>0</v>
      </c>
      <c r="AD94" s="199">
        <f>IF(ISNUMBER('MRS(input_RL_Opt2)'!AD$21),N94*'MRS(input_RL_Opt2)'!AD$21,0)</f>
        <v>0</v>
      </c>
      <c r="AE94" s="198">
        <f t="shared" si="16"/>
        <v>0</v>
      </c>
      <c r="AF94" s="62"/>
    </row>
    <row r="95" spans="1:32" x14ac:dyDescent="0.2">
      <c r="A95" s="280"/>
      <c r="B95" s="172" t="s">
        <v>52</v>
      </c>
      <c r="C95" s="201"/>
      <c r="D95" s="201"/>
      <c r="E95" s="201"/>
      <c r="F95" s="201"/>
      <c r="G95" s="201"/>
      <c r="H95" s="201"/>
      <c r="I95" s="201"/>
      <c r="J95" s="201"/>
      <c r="K95" s="201"/>
      <c r="L95" s="201"/>
      <c r="M95" s="201"/>
      <c r="N95" s="201"/>
      <c r="O95" s="198">
        <f t="shared" si="15"/>
        <v>0</v>
      </c>
      <c r="Q95" s="280"/>
      <c r="R95" s="172" t="s">
        <v>52</v>
      </c>
      <c r="S95" s="199">
        <f>IF(ISNUMBER('MRS(input_RL_Opt2)'!S$22),C95*'MRS(input_RL_Opt2)'!S$22,0)</f>
        <v>0</v>
      </c>
      <c r="T95" s="199">
        <f>IF(ISNUMBER('MRS(input_RL_Opt2)'!T$22),D95*'MRS(input_RL_Opt2)'!T$22,0)</f>
        <v>0</v>
      </c>
      <c r="U95" s="199">
        <f>IF(ISNUMBER('MRS(input_RL_Opt2)'!U$22),E95*'MRS(input_RL_Opt2)'!U$22,0)</f>
        <v>0</v>
      </c>
      <c r="V95" s="199">
        <f>IF(ISNUMBER('MRS(input_RL_Opt2)'!V$22),F95*'MRS(input_RL_Opt2)'!V$22,0)</f>
        <v>0</v>
      </c>
      <c r="W95" s="199">
        <f>IF(ISNUMBER('MRS(input_RL_Opt2)'!W$22),G95*'MRS(input_RL_Opt2)'!W$22,0)</f>
        <v>0</v>
      </c>
      <c r="X95" s="199">
        <f>IF(ISNUMBER('MRS(input_RL_Opt2)'!X$22),H95*'MRS(input_RL_Opt2)'!X$22,0)</f>
        <v>0</v>
      </c>
      <c r="Y95" s="199">
        <f>IF(ISNUMBER('MRS(input_RL_Opt2)'!Y$22),I95*'MRS(input_RL_Opt2)'!Y$22,0)</f>
        <v>0</v>
      </c>
      <c r="Z95" s="199">
        <f>IF(ISNUMBER('MRS(input_RL_Opt2)'!Z$22),J95*'MRS(input_RL_Opt2)'!Z$22,0)</f>
        <v>0</v>
      </c>
      <c r="AA95" s="199">
        <f>IF(ISNUMBER('MRS(input_RL_Opt2)'!AA$22),K95*'MRS(input_RL_Opt2)'!AA$22,0)</f>
        <v>0</v>
      </c>
      <c r="AB95" s="199">
        <f>IF(ISNUMBER('MRS(input_RL_Opt2)'!AB$22),L95*'MRS(input_RL_Opt2)'!AB$22,0)</f>
        <v>0</v>
      </c>
      <c r="AC95" s="199">
        <f>IF(ISNUMBER('MRS(input_RL_Opt2)'!AC$22),M95*'MRS(input_RL_Opt2)'!AC$22,0)</f>
        <v>0</v>
      </c>
      <c r="AD95" s="199">
        <f>IF(ISNUMBER('MRS(input_RL_Opt2)'!AD$22),N95*'MRS(input_RL_Opt2)'!AD$22,0)</f>
        <v>0</v>
      </c>
      <c r="AE95" s="198">
        <f t="shared" si="16"/>
        <v>0</v>
      </c>
      <c r="AF95" s="62"/>
    </row>
    <row r="96" spans="1:32" x14ac:dyDescent="0.2">
      <c r="A96" s="280"/>
      <c r="B96" s="172" t="s">
        <v>53</v>
      </c>
      <c r="C96" s="201"/>
      <c r="D96" s="201"/>
      <c r="E96" s="201"/>
      <c r="F96" s="201"/>
      <c r="G96" s="201"/>
      <c r="H96" s="201"/>
      <c r="I96" s="201"/>
      <c r="J96" s="201"/>
      <c r="K96" s="201"/>
      <c r="L96" s="201"/>
      <c r="M96" s="201"/>
      <c r="N96" s="201"/>
      <c r="O96" s="198">
        <f t="shared" si="15"/>
        <v>0</v>
      </c>
      <c r="Q96" s="280"/>
      <c r="R96" s="172" t="s">
        <v>53</v>
      </c>
      <c r="S96" s="199">
        <f>IF(ISNUMBER('MRS(input_RL_Opt2)'!S$23),C96*'MRS(input_RL_Opt2)'!S$23,0)</f>
        <v>0</v>
      </c>
      <c r="T96" s="199">
        <f>IF(ISNUMBER('MRS(input_RL_Opt2)'!T$23),D96*'MRS(input_RL_Opt2)'!T$23,0)</f>
        <v>0</v>
      </c>
      <c r="U96" s="199">
        <f>IF(ISNUMBER('MRS(input_RL_Opt2)'!U$23),E96*'MRS(input_RL_Opt2)'!U$23,0)</f>
        <v>0</v>
      </c>
      <c r="V96" s="199">
        <f>IF(ISNUMBER('MRS(input_RL_Opt2)'!V$23),F96*'MRS(input_RL_Opt2)'!V$23,0)</f>
        <v>0</v>
      </c>
      <c r="W96" s="199">
        <f>IF(ISNUMBER('MRS(input_RL_Opt2)'!W$23),G96*'MRS(input_RL_Opt2)'!W$23,0)</f>
        <v>0</v>
      </c>
      <c r="X96" s="199">
        <f>IF(ISNUMBER('MRS(input_RL_Opt2)'!X$23),H96*'MRS(input_RL_Opt2)'!X$23,0)</f>
        <v>0</v>
      </c>
      <c r="Y96" s="199">
        <f>IF(ISNUMBER('MRS(input_RL_Opt2)'!Y$23),I96*'MRS(input_RL_Opt2)'!Y$23,0)</f>
        <v>0</v>
      </c>
      <c r="Z96" s="199">
        <f>IF(ISNUMBER('MRS(input_RL_Opt2)'!Z$23),J96*'MRS(input_RL_Opt2)'!Z$23,0)</f>
        <v>0</v>
      </c>
      <c r="AA96" s="199">
        <f>IF(ISNUMBER('MRS(input_RL_Opt2)'!AA$23),K96*'MRS(input_RL_Opt2)'!AA$23,0)</f>
        <v>0</v>
      </c>
      <c r="AB96" s="199">
        <f>IF(ISNUMBER('MRS(input_RL_Opt2)'!AB$23),L96*'MRS(input_RL_Opt2)'!AB$23,0)</f>
        <v>0</v>
      </c>
      <c r="AC96" s="199">
        <f>IF(ISNUMBER('MRS(input_RL_Opt2)'!AC$23),M96*'MRS(input_RL_Opt2)'!AC$23,0)</f>
        <v>0</v>
      </c>
      <c r="AD96" s="199">
        <f>IF(ISNUMBER('MRS(input_RL_Opt2)'!AD$23),N96*'MRS(input_RL_Opt2)'!AD$23,0)</f>
        <v>0</v>
      </c>
      <c r="AE96" s="198">
        <f t="shared" si="16"/>
        <v>0</v>
      </c>
      <c r="AF96" s="62"/>
    </row>
    <row r="97" spans="1:32" x14ac:dyDescent="0.2">
      <c r="A97" s="280"/>
      <c r="B97" s="172" t="s">
        <v>54</v>
      </c>
      <c r="C97" s="201"/>
      <c r="D97" s="201"/>
      <c r="E97" s="201"/>
      <c r="F97" s="201"/>
      <c r="G97" s="201"/>
      <c r="H97" s="201"/>
      <c r="I97" s="201"/>
      <c r="J97" s="201"/>
      <c r="K97" s="201"/>
      <c r="L97" s="201"/>
      <c r="M97" s="201"/>
      <c r="N97" s="201"/>
      <c r="O97" s="198">
        <f t="shared" si="15"/>
        <v>0</v>
      </c>
      <c r="Q97" s="280"/>
      <c r="R97" s="172" t="s">
        <v>54</v>
      </c>
      <c r="S97" s="199">
        <f>IF(ISNUMBER('MRS(input_RL_Opt2)'!S$24),C97*'MRS(input_RL_Opt2)'!S$24,0)</f>
        <v>0</v>
      </c>
      <c r="T97" s="199">
        <f>IF(ISNUMBER('MRS(input_RL_Opt2)'!T$24),D97*'MRS(input_RL_Opt2)'!T$24,0)</f>
        <v>0</v>
      </c>
      <c r="U97" s="199">
        <f>IF(ISNUMBER('MRS(input_RL_Opt2)'!U$24),E97*'MRS(input_RL_Opt2)'!U$24,0)</f>
        <v>0</v>
      </c>
      <c r="V97" s="199">
        <f>IF(ISNUMBER('MRS(input_RL_Opt2)'!V$24),F97*'MRS(input_RL_Opt2)'!V$24,0)</f>
        <v>0</v>
      </c>
      <c r="W97" s="199">
        <f>IF(ISNUMBER('MRS(input_RL_Opt2)'!W$24),G97*'MRS(input_RL_Opt2)'!W$24,0)</f>
        <v>0</v>
      </c>
      <c r="X97" s="199">
        <f>IF(ISNUMBER('MRS(input_RL_Opt2)'!X$24),H97*'MRS(input_RL_Opt2)'!X$24,0)</f>
        <v>0</v>
      </c>
      <c r="Y97" s="199">
        <f>IF(ISNUMBER('MRS(input_RL_Opt2)'!Y$24),I97*'MRS(input_RL_Opt2)'!Y$24,0)</f>
        <v>0</v>
      </c>
      <c r="Z97" s="199">
        <f>IF(ISNUMBER('MRS(input_RL_Opt2)'!Z$24),J97*'MRS(input_RL_Opt2)'!Z$24,0)</f>
        <v>0</v>
      </c>
      <c r="AA97" s="199">
        <f>IF(ISNUMBER('MRS(input_RL_Opt2)'!AA$24),K97*'MRS(input_RL_Opt2)'!AA$24,0)</f>
        <v>0</v>
      </c>
      <c r="AB97" s="199">
        <f>IF(ISNUMBER('MRS(input_RL_Opt2)'!AB$24),L97*'MRS(input_RL_Opt2)'!AB$24,0)</f>
        <v>0</v>
      </c>
      <c r="AC97" s="199">
        <f>IF(ISNUMBER('MRS(input_RL_Opt2)'!AC$24),M97*'MRS(input_RL_Opt2)'!AC$24,0)</f>
        <v>0</v>
      </c>
      <c r="AD97" s="199">
        <f>IF(ISNUMBER('MRS(input_RL_Opt2)'!AD$24),N97*'MRS(input_RL_Opt2)'!AD$24,0)</f>
        <v>0</v>
      </c>
      <c r="AE97" s="198">
        <f t="shared" si="16"/>
        <v>0</v>
      </c>
      <c r="AF97" s="62"/>
    </row>
    <row r="98" spans="1:32" x14ac:dyDescent="0.2">
      <c r="A98" s="280"/>
      <c r="B98" s="172" t="s">
        <v>55</v>
      </c>
      <c r="C98" s="201"/>
      <c r="D98" s="201"/>
      <c r="E98" s="201"/>
      <c r="F98" s="201"/>
      <c r="G98" s="201"/>
      <c r="H98" s="201"/>
      <c r="I98" s="201"/>
      <c r="J98" s="201"/>
      <c r="K98" s="201"/>
      <c r="L98" s="201"/>
      <c r="M98" s="201"/>
      <c r="N98" s="201"/>
      <c r="O98" s="198">
        <f t="shared" si="15"/>
        <v>0</v>
      </c>
      <c r="Q98" s="280"/>
      <c r="R98" s="172" t="s">
        <v>55</v>
      </c>
      <c r="S98" s="199">
        <f>IF(ISNUMBER('MRS(input_RL_Opt2)'!S$25),C98*'MRS(input_RL_Opt2)'!S$25,0)</f>
        <v>0</v>
      </c>
      <c r="T98" s="199">
        <f>IF(ISNUMBER('MRS(input_RL_Opt2)'!T$25),D98*'MRS(input_RL_Opt2)'!T$25,0)</f>
        <v>0</v>
      </c>
      <c r="U98" s="199">
        <f>IF(ISNUMBER('MRS(input_RL_Opt2)'!U$25),E98*'MRS(input_RL_Opt2)'!U$25,0)</f>
        <v>0</v>
      </c>
      <c r="V98" s="199">
        <f>IF(ISNUMBER('MRS(input_RL_Opt2)'!V$25),F98*'MRS(input_RL_Opt2)'!V$25,0)</f>
        <v>0</v>
      </c>
      <c r="W98" s="199">
        <f>IF(ISNUMBER('MRS(input_RL_Opt2)'!W$25),G98*'MRS(input_RL_Opt2)'!W$25,0)</f>
        <v>0</v>
      </c>
      <c r="X98" s="199">
        <f>IF(ISNUMBER('MRS(input_RL_Opt2)'!X$25),H98*'MRS(input_RL_Opt2)'!X$25,0)</f>
        <v>0</v>
      </c>
      <c r="Y98" s="199">
        <f>IF(ISNUMBER('MRS(input_RL_Opt2)'!Y$25),I98*'MRS(input_RL_Opt2)'!Y$25,0)</f>
        <v>0</v>
      </c>
      <c r="Z98" s="199">
        <f>IF(ISNUMBER('MRS(input_RL_Opt2)'!Z$25),J98*'MRS(input_RL_Opt2)'!Z$25,0)</f>
        <v>0</v>
      </c>
      <c r="AA98" s="199">
        <f>IF(ISNUMBER('MRS(input_RL_Opt2)'!AA$25),K98*'MRS(input_RL_Opt2)'!AA$25,0)</f>
        <v>0</v>
      </c>
      <c r="AB98" s="199">
        <f>IF(ISNUMBER('MRS(input_RL_Opt2)'!AB$25),L98*'MRS(input_RL_Opt2)'!AB$25,0)</f>
        <v>0</v>
      </c>
      <c r="AC98" s="199">
        <f>IF(ISNUMBER('MRS(input_RL_Opt2)'!AC$25),M98*'MRS(input_RL_Opt2)'!AC$25,0)</f>
        <v>0</v>
      </c>
      <c r="AD98" s="199">
        <f>IF(ISNUMBER('MRS(input_RL_Opt2)'!AD$25),N98*'MRS(input_RL_Opt2)'!AD$25,0)</f>
        <v>0</v>
      </c>
      <c r="AE98" s="198">
        <f t="shared" si="16"/>
        <v>0</v>
      </c>
      <c r="AF98" s="62"/>
    </row>
    <row r="99" spans="1:32" x14ac:dyDescent="0.2">
      <c r="A99" s="280"/>
      <c r="B99" s="172" t="s">
        <v>56</v>
      </c>
      <c r="C99" s="201"/>
      <c r="D99" s="201"/>
      <c r="E99" s="201"/>
      <c r="F99" s="201"/>
      <c r="G99" s="201"/>
      <c r="H99" s="201"/>
      <c r="I99" s="201"/>
      <c r="J99" s="201"/>
      <c r="K99" s="201"/>
      <c r="L99" s="201"/>
      <c r="M99" s="201"/>
      <c r="N99" s="201"/>
      <c r="O99" s="198">
        <f t="shared" si="15"/>
        <v>0</v>
      </c>
      <c r="Q99" s="280"/>
      <c r="R99" s="172" t="s">
        <v>56</v>
      </c>
      <c r="S99" s="199">
        <f>IF(ISNUMBER('MRS(input_RL_Opt2)'!S$26),C99*'MRS(input_RL_Opt2)'!S$26,0)</f>
        <v>0</v>
      </c>
      <c r="T99" s="199">
        <f>IF(ISNUMBER('MRS(input_RL_Opt2)'!T$26),D99*'MRS(input_RL_Opt2)'!T$26,0)</f>
        <v>0</v>
      </c>
      <c r="U99" s="199">
        <f>IF(ISNUMBER('MRS(input_RL_Opt2)'!U$26),E99*'MRS(input_RL_Opt2)'!U$26,0)</f>
        <v>0</v>
      </c>
      <c r="V99" s="199">
        <f>IF(ISNUMBER('MRS(input_RL_Opt2)'!V$26),F99*'MRS(input_RL_Opt2)'!V$26,0)</f>
        <v>0</v>
      </c>
      <c r="W99" s="199">
        <f>IF(ISNUMBER('MRS(input_RL_Opt2)'!W$26),G99*'MRS(input_RL_Opt2)'!W$26,0)</f>
        <v>0</v>
      </c>
      <c r="X99" s="199">
        <f>IF(ISNUMBER('MRS(input_RL_Opt2)'!X$26),H99*'MRS(input_RL_Opt2)'!X$26,0)</f>
        <v>0</v>
      </c>
      <c r="Y99" s="199">
        <f>IF(ISNUMBER('MRS(input_RL_Opt2)'!Y$26),I99*'MRS(input_RL_Opt2)'!Y$26,0)</f>
        <v>0</v>
      </c>
      <c r="Z99" s="199">
        <f>IF(ISNUMBER('MRS(input_RL_Opt2)'!Z$26),J99*'MRS(input_RL_Opt2)'!Z$26,0)</f>
        <v>0</v>
      </c>
      <c r="AA99" s="199">
        <f>IF(ISNUMBER('MRS(input_RL_Opt2)'!AA$26),K99*'MRS(input_RL_Opt2)'!AA$26,0)</f>
        <v>0</v>
      </c>
      <c r="AB99" s="199">
        <f>IF(ISNUMBER('MRS(input_RL_Opt2)'!AB$26),L99*'MRS(input_RL_Opt2)'!AB$26,0)</f>
        <v>0</v>
      </c>
      <c r="AC99" s="199">
        <f>IF(ISNUMBER('MRS(input_RL_Opt2)'!AC$26),M99*'MRS(input_RL_Opt2)'!AC$26,0)</f>
        <v>0</v>
      </c>
      <c r="AD99" s="199">
        <f>IF(ISNUMBER('MRS(input_RL_Opt2)'!AD$26),N99*'MRS(input_RL_Opt2)'!AD$26,0)</f>
        <v>0</v>
      </c>
      <c r="AE99" s="198">
        <f t="shared" si="16"/>
        <v>0</v>
      </c>
      <c r="AF99" s="62"/>
    </row>
    <row r="100" spans="1:32" x14ac:dyDescent="0.2">
      <c r="A100" s="280"/>
      <c r="B100" s="172" t="s">
        <v>147</v>
      </c>
      <c r="C100" s="201"/>
      <c r="D100" s="201"/>
      <c r="E100" s="201"/>
      <c r="F100" s="201"/>
      <c r="G100" s="201"/>
      <c r="H100" s="201"/>
      <c r="I100" s="201"/>
      <c r="J100" s="201"/>
      <c r="K100" s="201"/>
      <c r="L100" s="201"/>
      <c r="M100" s="201"/>
      <c r="N100" s="201"/>
      <c r="O100" s="198">
        <f t="shared" si="15"/>
        <v>0</v>
      </c>
      <c r="Q100" s="280"/>
      <c r="R100" s="172" t="s">
        <v>147</v>
      </c>
      <c r="S100" s="199">
        <f>IF(ISNUMBER('MRS(input_RL_Opt2)'!S$27),C100*'MRS(input_RL_Opt2)'!S$27,0)</f>
        <v>0</v>
      </c>
      <c r="T100" s="199">
        <f>IF(ISNUMBER('MRS(input_RL_Opt2)'!T$27),D100*'MRS(input_RL_Opt2)'!T$27,0)</f>
        <v>0</v>
      </c>
      <c r="U100" s="199">
        <f>IF(ISNUMBER('MRS(input_RL_Opt2)'!U$27),E100*'MRS(input_RL_Opt2)'!U$27,0)</f>
        <v>0</v>
      </c>
      <c r="V100" s="199">
        <f>IF(ISNUMBER('MRS(input_RL_Opt2)'!V$27),F100*'MRS(input_RL_Opt2)'!V$27,0)</f>
        <v>0</v>
      </c>
      <c r="W100" s="199">
        <f>IF(ISNUMBER('MRS(input_RL_Opt2)'!W$27),G100*'MRS(input_RL_Opt2)'!W$27,0)</f>
        <v>0</v>
      </c>
      <c r="X100" s="199">
        <f>IF(ISNUMBER('MRS(input_RL_Opt2)'!X$27),H100*'MRS(input_RL_Opt2)'!X$27,0)</f>
        <v>0</v>
      </c>
      <c r="Y100" s="199">
        <f>IF(ISNUMBER('MRS(input_RL_Opt2)'!Y$27),I100*'MRS(input_RL_Opt2)'!Y$27,0)</f>
        <v>0</v>
      </c>
      <c r="Z100" s="199">
        <f>IF(ISNUMBER('MRS(input_RL_Opt2)'!Z$27),J100*'MRS(input_RL_Opt2)'!Z$27,0)</f>
        <v>0</v>
      </c>
      <c r="AA100" s="199">
        <f>IF(ISNUMBER('MRS(input_RL_Opt2)'!AA$27),K100*'MRS(input_RL_Opt2)'!AA$27,0)</f>
        <v>0</v>
      </c>
      <c r="AB100" s="199">
        <f>IF(ISNUMBER('MRS(input_RL_Opt2)'!AB$27),L100*'MRS(input_RL_Opt2)'!AB$27,0)</f>
        <v>0</v>
      </c>
      <c r="AC100" s="199">
        <f>IF(ISNUMBER('MRS(input_RL_Opt2)'!AC$27),M100*'MRS(input_RL_Opt2)'!AC$27,0)</f>
        <v>0</v>
      </c>
      <c r="AD100" s="199">
        <f>IF(ISNUMBER('MRS(input_RL_Opt2)'!AD$27),N100*'MRS(input_RL_Opt2)'!AD$27,0)</f>
        <v>0</v>
      </c>
      <c r="AE100" s="198">
        <f t="shared" si="16"/>
        <v>0</v>
      </c>
      <c r="AF100" s="62"/>
    </row>
    <row r="101" spans="1:32" x14ac:dyDescent="0.2">
      <c r="A101" s="280"/>
      <c r="B101" s="54" t="s">
        <v>57</v>
      </c>
      <c r="C101" s="197">
        <f>+SUM(C89:C100)</f>
        <v>0</v>
      </c>
      <c r="D101" s="197">
        <f t="shared" ref="D101:N101" si="17">+SUM(D89:D100)</f>
        <v>0</v>
      </c>
      <c r="E101" s="197">
        <f t="shared" si="17"/>
        <v>0</v>
      </c>
      <c r="F101" s="197">
        <f t="shared" si="17"/>
        <v>0</v>
      </c>
      <c r="G101" s="197">
        <f t="shared" si="17"/>
        <v>0</v>
      </c>
      <c r="H101" s="197">
        <f t="shared" si="17"/>
        <v>0</v>
      </c>
      <c r="I101" s="197">
        <f t="shared" si="17"/>
        <v>0</v>
      </c>
      <c r="J101" s="197">
        <f t="shared" si="17"/>
        <v>0</v>
      </c>
      <c r="K101" s="197">
        <f t="shared" si="17"/>
        <v>0</v>
      </c>
      <c r="L101" s="197">
        <f t="shared" si="17"/>
        <v>0</v>
      </c>
      <c r="M101" s="197">
        <f t="shared" si="17"/>
        <v>0</v>
      </c>
      <c r="N101" s="197">
        <f t="shared" si="17"/>
        <v>0</v>
      </c>
      <c r="O101" s="198"/>
      <c r="Q101" s="280"/>
      <c r="R101" s="54" t="s">
        <v>57</v>
      </c>
      <c r="S101" s="197"/>
      <c r="T101" s="197"/>
      <c r="U101" s="197"/>
      <c r="V101" s="197"/>
      <c r="W101" s="197"/>
      <c r="X101" s="197"/>
      <c r="Y101" s="197"/>
      <c r="Z101" s="197"/>
      <c r="AA101" s="197"/>
      <c r="AB101" s="197"/>
      <c r="AC101" s="197"/>
      <c r="AD101" s="197"/>
      <c r="AE101" s="198">
        <f>SUM(AE89:AE100)</f>
        <v>0</v>
      </c>
      <c r="AF101" s="207">
        <f>ROUND(AE101*44/12,0)</f>
        <v>0</v>
      </c>
    </row>
    <row r="102" spans="1:32" x14ac:dyDescent="0.2">
      <c r="S102" s="50"/>
      <c r="T102" s="50"/>
      <c r="U102" s="50"/>
      <c r="V102" s="50"/>
      <c r="W102" s="50"/>
      <c r="X102" s="50"/>
      <c r="Y102" s="50"/>
      <c r="Z102" s="50"/>
      <c r="AA102" s="50"/>
      <c r="AB102" s="50"/>
      <c r="AC102" s="50"/>
      <c r="AD102" s="50"/>
      <c r="AE102" s="50"/>
    </row>
    <row r="103" spans="1:32" ht="14.15" customHeight="1" x14ac:dyDescent="0.2">
      <c r="A103" s="293" t="str">
        <f>'MRS(input_RL_Opt2)'!A128</f>
        <v>Year 2025</v>
      </c>
      <c r="B103" s="293"/>
      <c r="C103" s="261" t="str">
        <f>'MRS(input_RL_Opt2)'!C128</f>
        <v>Land use category in year 2025</v>
      </c>
      <c r="D103" s="261"/>
      <c r="E103" s="261"/>
      <c r="F103" s="261"/>
      <c r="G103" s="261"/>
      <c r="H103" s="261"/>
      <c r="I103" s="261"/>
      <c r="J103" s="261"/>
      <c r="K103" s="261"/>
      <c r="L103" s="261"/>
      <c r="M103" s="261"/>
      <c r="N103" s="261"/>
      <c r="O103" s="261"/>
      <c r="Q103" s="293" t="str">
        <f>'MRS(input_RL_Opt2)'!Q128</f>
        <v>Year 2025</v>
      </c>
      <c r="R103" s="293"/>
      <c r="S103" s="261" t="str">
        <f>'MRS(input_RL_Opt2)'!S128</f>
        <v>Land use category in year 2025</v>
      </c>
      <c r="T103" s="261"/>
      <c r="U103" s="261"/>
      <c r="V103" s="261"/>
      <c r="W103" s="261"/>
      <c r="X103" s="261"/>
      <c r="Y103" s="261"/>
      <c r="Z103" s="261"/>
      <c r="AA103" s="261"/>
      <c r="AB103" s="261"/>
      <c r="AC103" s="261"/>
      <c r="AD103" s="261"/>
      <c r="AE103" s="261"/>
      <c r="AF103" s="62"/>
    </row>
    <row r="104" spans="1:32" ht="42" x14ac:dyDescent="0.2">
      <c r="A104" s="293"/>
      <c r="B104" s="293"/>
      <c r="C104" s="54" t="s">
        <v>46</v>
      </c>
      <c r="D104" s="54" t="s">
        <v>47</v>
      </c>
      <c r="E104" s="55" t="s">
        <v>48</v>
      </c>
      <c r="F104" s="54" t="s">
        <v>49</v>
      </c>
      <c r="G104" s="54" t="s">
        <v>50</v>
      </c>
      <c r="H104" s="54" t="s">
        <v>51</v>
      </c>
      <c r="I104" s="54" t="s">
        <v>52</v>
      </c>
      <c r="J104" s="54" t="s">
        <v>53</v>
      </c>
      <c r="K104" s="54" t="s">
        <v>54</v>
      </c>
      <c r="L104" s="54" t="s">
        <v>55</v>
      </c>
      <c r="M104" s="54" t="s">
        <v>56</v>
      </c>
      <c r="N104" s="54" t="s">
        <v>39</v>
      </c>
      <c r="O104" s="172" t="s">
        <v>57</v>
      </c>
      <c r="Q104" s="293"/>
      <c r="R104" s="293"/>
      <c r="S104" s="54" t="s">
        <v>46</v>
      </c>
      <c r="T104" s="54" t="s">
        <v>47</v>
      </c>
      <c r="U104" s="55" t="s">
        <v>48</v>
      </c>
      <c r="V104" s="54" t="s">
        <v>49</v>
      </c>
      <c r="W104" s="54" t="s">
        <v>50</v>
      </c>
      <c r="X104" s="54" t="s">
        <v>51</v>
      </c>
      <c r="Y104" s="54" t="s">
        <v>52</v>
      </c>
      <c r="Z104" s="54" t="s">
        <v>53</v>
      </c>
      <c r="AA104" s="54" t="s">
        <v>54</v>
      </c>
      <c r="AB104" s="54" t="s">
        <v>55</v>
      </c>
      <c r="AC104" s="54" t="s">
        <v>56</v>
      </c>
      <c r="AD104" s="54" t="s">
        <v>39</v>
      </c>
      <c r="AE104" s="172" t="s">
        <v>57</v>
      </c>
      <c r="AF104" s="62"/>
    </row>
    <row r="105" spans="1:32" ht="14.15" customHeight="1" x14ac:dyDescent="0.2">
      <c r="A105" s="280" t="str">
        <f>'MRS(input_RL_Opt2)'!A130</f>
        <v>Land use category in year 2024</v>
      </c>
      <c r="B105" s="54" t="s">
        <v>46</v>
      </c>
      <c r="C105" s="201"/>
      <c r="D105" s="201"/>
      <c r="E105" s="201"/>
      <c r="F105" s="201"/>
      <c r="G105" s="201"/>
      <c r="H105" s="201"/>
      <c r="I105" s="201"/>
      <c r="J105" s="201"/>
      <c r="K105" s="201"/>
      <c r="L105" s="201"/>
      <c r="M105" s="201"/>
      <c r="N105" s="201"/>
      <c r="O105" s="198">
        <f>SUM(C105:N105)</f>
        <v>0</v>
      </c>
      <c r="Q105" s="280" t="str">
        <f>'MRS(input_RL_Opt2)'!Q130</f>
        <v>Land use category in year 2024</v>
      </c>
      <c r="R105" s="54" t="s">
        <v>46</v>
      </c>
      <c r="S105" s="199">
        <f>IF(ISNUMBER('MRS(input_RL_Opt2)'!S$16),C105*'MRS(input_RL_Opt2)'!S$16,0)</f>
        <v>0</v>
      </c>
      <c r="T105" s="199">
        <f>IF(ISNUMBER('MRS(input_RL_Opt2)'!T$16),D105*'MRS(input_RL_Opt2)'!T$16,0)</f>
        <v>0</v>
      </c>
      <c r="U105" s="199">
        <f>IF(ISNUMBER('MRS(input_RL_Opt2)'!U$16),E105*'MRS(input_RL_Opt2)'!U$16,0)</f>
        <v>0</v>
      </c>
      <c r="V105" s="199">
        <f>IF(ISNUMBER('MRS(input_RL_Opt2)'!V$16),F105*'MRS(input_RL_Opt2)'!V$16,0)</f>
        <v>0</v>
      </c>
      <c r="W105" s="199">
        <f>IF(ISNUMBER('MRS(input_RL_Opt2)'!W$16),G105*'MRS(input_RL_Opt2)'!W$16,0)</f>
        <v>0</v>
      </c>
      <c r="X105" s="199">
        <f>IF(ISNUMBER('MRS(input_RL_Opt2)'!X$16),H105*'MRS(input_RL_Opt2)'!X$16,0)</f>
        <v>0</v>
      </c>
      <c r="Y105" s="199">
        <f>IF(ISNUMBER('MRS(input_RL_Opt2)'!Y$16),I105*'MRS(input_RL_Opt2)'!Y$16,0)</f>
        <v>0</v>
      </c>
      <c r="Z105" s="199">
        <f>IF(ISNUMBER('MRS(input_RL_Opt2)'!Z$16),J105*'MRS(input_RL_Opt2)'!Z$16,0)</f>
        <v>0</v>
      </c>
      <c r="AA105" s="199">
        <f>IF(ISNUMBER('MRS(input_RL_Opt2)'!AA$16),K105*'MRS(input_RL_Opt2)'!AA$16,0)</f>
        <v>0</v>
      </c>
      <c r="AB105" s="199">
        <f>IF(ISNUMBER('MRS(input_RL_Opt2)'!AB$16),L105*'MRS(input_RL_Opt2)'!AB$16,0)</f>
        <v>0</v>
      </c>
      <c r="AC105" s="199">
        <f>IF(ISNUMBER('MRS(input_RL_Opt2)'!AC$16),M105*'MRS(input_RL_Opt2)'!AC$16,0)</f>
        <v>0</v>
      </c>
      <c r="AD105" s="199">
        <f>IF(ISNUMBER('MRS(input_RL_Opt2)'!AD$16),N105*'MRS(input_RL_Opt2)'!AD$16,0)</f>
        <v>0</v>
      </c>
      <c r="AE105" s="198">
        <f>SUMIF(S105:AD105,"&gt;0",S105:AD105)</f>
        <v>0</v>
      </c>
      <c r="AF105" s="62"/>
    </row>
    <row r="106" spans="1:32" ht="28" x14ac:dyDescent="0.2">
      <c r="A106" s="280"/>
      <c r="B106" s="54" t="s">
        <v>47</v>
      </c>
      <c r="C106" s="201"/>
      <c r="D106" s="201"/>
      <c r="E106" s="201"/>
      <c r="F106" s="201"/>
      <c r="G106" s="201"/>
      <c r="H106" s="201"/>
      <c r="I106" s="201"/>
      <c r="J106" s="201"/>
      <c r="K106" s="201"/>
      <c r="L106" s="201"/>
      <c r="M106" s="201"/>
      <c r="N106" s="201"/>
      <c r="O106" s="198">
        <f t="shared" ref="O106:O116" si="18">SUM(C106:N106)</f>
        <v>0</v>
      </c>
      <c r="Q106" s="280"/>
      <c r="R106" s="54" t="s">
        <v>47</v>
      </c>
      <c r="S106" s="199">
        <f>IF(ISNUMBER('MRS(input_RL_Opt2)'!S$17),C106*'MRS(input_RL_Opt2)'!S$17,0)</f>
        <v>0</v>
      </c>
      <c r="T106" s="199">
        <f>IF(ISNUMBER('MRS(input_RL_Opt2)'!T$17),D106*'MRS(input_RL_Opt2)'!T$17,0)</f>
        <v>0</v>
      </c>
      <c r="U106" s="199">
        <f>IF(ISNUMBER('MRS(input_RL_Opt2)'!U$17),E106*'MRS(input_RL_Opt2)'!U$17,0)</f>
        <v>0</v>
      </c>
      <c r="V106" s="199">
        <f>IF(ISNUMBER('MRS(input_RL_Opt2)'!V$17),F106*'MRS(input_RL_Opt2)'!V$17,0)</f>
        <v>0</v>
      </c>
      <c r="W106" s="199">
        <f>IF(ISNUMBER('MRS(input_RL_Opt2)'!W$17),G106*'MRS(input_RL_Opt2)'!W$17,0)</f>
        <v>0</v>
      </c>
      <c r="X106" s="199">
        <f>IF(ISNUMBER('MRS(input_RL_Opt2)'!X$17),H106*'MRS(input_RL_Opt2)'!X$17,0)</f>
        <v>0</v>
      </c>
      <c r="Y106" s="199">
        <f>IF(ISNUMBER('MRS(input_RL_Opt2)'!Y$17),I106*'MRS(input_RL_Opt2)'!Y$17,0)</f>
        <v>0</v>
      </c>
      <c r="Z106" s="199">
        <f>IF(ISNUMBER('MRS(input_RL_Opt2)'!Z$17),J106*'MRS(input_RL_Opt2)'!Z$17,0)</f>
        <v>0</v>
      </c>
      <c r="AA106" s="199">
        <f>IF(ISNUMBER('MRS(input_RL_Opt2)'!AA$17),K106*'MRS(input_RL_Opt2)'!AA$17,0)</f>
        <v>0</v>
      </c>
      <c r="AB106" s="199">
        <f>IF(ISNUMBER('MRS(input_RL_Opt2)'!AB$17),L106*'MRS(input_RL_Opt2)'!AB$17,0)</f>
        <v>0</v>
      </c>
      <c r="AC106" s="199">
        <f>IF(ISNUMBER('MRS(input_RL_Opt2)'!AC$17),M106*'MRS(input_RL_Opt2)'!AC$17,0)</f>
        <v>0</v>
      </c>
      <c r="AD106" s="199">
        <f>IF(ISNUMBER('MRS(input_RL_Opt2)'!AD$17),N106*'MRS(input_RL_Opt2)'!AD$17,0)</f>
        <v>0</v>
      </c>
      <c r="AE106" s="198">
        <f t="shared" ref="AE106:AE116" si="19">SUMIF(S106:AD106,"&gt;0",S106:AD106)</f>
        <v>0</v>
      </c>
      <c r="AF106" s="62"/>
    </row>
    <row r="107" spans="1:32" x14ac:dyDescent="0.2">
      <c r="A107" s="280"/>
      <c r="B107" s="55" t="s">
        <v>48</v>
      </c>
      <c r="C107" s="201"/>
      <c r="D107" s="201"/>
      <c r="E107" s="201"/>
      <c r="F107" s="201"/>
      <c r="G107" s="201"/>
      <c r="H107" s="201"/>
      <c r="I107" s="201"/>
      <c r="J107" s="201"/>
      <c r="K107" s="201"/>
      <c r="L107" s="201"/>
      <c r="M107" s="201"/>
      <c r="N107" s="201"/>
      <c r="O107" s="198">
        <f t="shared" si="18"/>
        <v>0</v>
      </c>
      <c r="Q107" s="280"/>
      <c r="R107" s="55" t="s">
        <v>48</v>
      </c>
      <c r="S107" s="199">
        <f>IF(ISNUMBER('MRS(input_RL_Opt2)'!S$18),C107*'MRS(input_RL_Opt2)'!S$18, 0)</f>
        <v>0</v>
      </c>
      <c r="T107" s="199">
        <f>IF(ISNUMBER('MRS(input_RL_Opt2)'!T$18),D107*'MRS(input_RL_Opt2)'!T$18, 0)</f>
        <v>0</v>
      </c>
      <c r="U107" s="199">
        <f>IF(ISNUMBER('MRS(input_RL_Opt2)'!U$18),E107*'MRS(input_RL_Opt2)'!U$18, 0)</f>
        <v>0</v>
      </c>
      <c r="V107" s="199">
        <f>IF(ISNUMBER('MRS(input_RL_Opt2)'!V$18),F107*'MRS(input_RL_Opt2)'!V$18, 0)</f>
        <v>0</v>
      </c>
      <c r="W107" s="199">
        <f>IF(ISNUMBER('MRS(input_RL_Opt2)'!W$18),G107*'MRS(input_RL_Opt2)'!W$18, 0)</f>
        <v>0</v>
      </c>
      <c r="X107" s="199">
        <f>IF(ISNUMBER('MRS(input_RL_Opt2)'!X$18),H107*'MRS(input_RL_Opt2)'!X$18, 0)</f>
        <v>0</v>
      </c>
      <c r="Y107" s="199">
        <f>IF(ISNUMBER('MRS(input_RL_Opt2)'!Y$18),I107*'MRS(input_RL_Opt2)'!Y$18, 0)</f>
        <v>0</v>
      </c>
      <c r="Z107" s="199">
        <f>IF(ISNUMBER('MRS(input_RL_Opt2)'!Z$18),J107*'MRS(input_RL_Opt2)'!Z$18, 0)</f>
        <v>0</v>
      </c>
      <c r="AA107" s="199">
        <f>IF(ISNUMBER('MRS(input_RL_Opt2)'!AA$18),K107*'MRS(input_RL_Opt2)'!AA$18, 0)</f>
        <v>0</v>
      </c>
      <c r="AB107" s="199">
        <f>IF(ISNUMBER('MRS(input_RL_Opt2)'!AB$18),L107*'MRS(input_RL_Opt2)'!AB$18, 0)</f>
        <v>0</v>
      </c>
      <c r="AC107" s="199">
        <f>IF(ISNUMBER('MRS(input_RL_Opt2)'!AC$18),M107*'MRS(input_RL_Opt2)'!AC$18, 0)</f>
        <v>0</v>
      </c>
      <c r="AD107" s="199">
        <f>IF(ISNUMBER('MRS(input_RL_Opt2)'!AD$18),N107*'MRS(input_RL_Opt2)'!AD$18, 0)</f>
        <v>0</v>
      </c>
      <c r="AE107" s="198">
        <f t="shared" si="19"/>
        <v>0</v>
      </c>
      <c r="AF107" s="62"/>
    </row>
    <row r="108" spans="1:32" x14ac:dyDescent="0.2">
      <c r="A108" s="280"/>
      <c r="B108" s="54" t="s">
        <v>49</v>
      </c>
      <c r="C108" s="201"/>
      <c r="D108" s="201"/>
      <c r="E108" s="201"/>
      <c r="F108" s="201"/>
      <c r="G108" s="201"/>
      <c r="H108" s="201"/>
      <c r="I108" s="201"/>
      <c r="J108" s="201"/>
      <c r="K108" s="201"/>
      <c r="L108" s="201"/>
      <c r="M108" s="201"/>
      <c r="N108" s="201"/>
      <c r="O108" s="198">
        <f t="shared" si="18"/>
        <v>0</v>
      </c>
      <c r="Q108" s="280"/>
      <c r="R108" s="54" t="s">
        <v>49</v>
      </c>
      <c r="S108" s="199">
        <f>IF(ISNUMBER('MRS(input_RL_Opt2)'!S$19),C108*'MRS(input_RL_Opt2)'!S$19,0)</f>
        <v>0</v>
      </c>
      <c r="T108" s="199">
        <f>IF(ISNUMBER('MRS(input_RL_Opt2)'!T$19),D108*'MRS(input_RL_Opt2)'!T$19,0)</f>
        <v>0</v>
      </c>
      <c r="U108" s="199">
        <f>IF(ISNUMBER('MRS(input_RL_Opt2)'!U$19),E108*'MRS(input_RL_Opt2)'!U$19,0)</f>
        <v>0</v>
      </c>
      <c r="V108" s="199">
        <f>IF(ISNUMBER('MRS(input_RL_Opt2)'!V$19),F108*'MRS(input_RL_Opt2)'!V$19,0)</f>
        <v>0</v>
      </c>
      <c r="W108" s="199">
        <f>IF(ISNUMBER('MRS(input_RL_Opt2)'!W$19),G108*'MRS(input_RL_Opt2)'!W$19,0)</f>
        <v>0</v>
      </c>
      <c r="X108" s="199">
        <f>IF(ISNUMBER('MRS(input_RL_Opt2)'!X$19),H108*'MRS(input_RL_Opt2)'!X$19,0)</f>
        <v>0</v>
      </c>
      <c r="Y108" s="199">
        <f>IF(ISNUMBER('MRS(input_RL_Opt2)'!Y$19),I108*'MRS(input_RL_Opt2)'!Y$19,0)</f>
        <v>0</v>
      </c>
      <c r="Z108" s="199">
        <f>IF(ISNUMBER('MRS(input_RL_Opt2)'!Z$19),J108*'MRS(input_RL_Opt2)'!Z$19,0)</f>
        <v>0</v>
      </c>
      <c r="AA108" s="199">
        <f>IF(ISNUMBER('MRS(input_RL_Opt2)'!AA$19),K108*'MRS(input_RL_Opt2)'!AA$19,0)</f>
        <v>0</v>
      </c>
      <c r="AB108" s="199">
        <f>IF(ISNUMBER('MRS(input_RL_Opt2)'!AB$19),L108*'MRS(input_RL_Opt2)'!AB$19,0)</f>
        <v>0</v>
      </c>
      <c r="AC108" s="199">
        <f>IF(ISNUMBER('MRS(input_RL_Opt2)'!AC$19),M108*'MRS(input_RL_Opt2)'!AC$19,0)</f>
        <v>0</v>
      </c>
      <c r="AD108" s="199">
        <f>IF(ISNUMBER('MRS(input_RL_Opt2)'!AD$19),N108*'MRS(input_RL_Opt2)'!AD$19,0)</f>
        <v>0</v>
      </c>
      <c r="AE108" s="198">
        <f t="shared" si="19"/>
        <v>0</v>
      </c>
      <c r="AF108" s="62"/>
    </row>
    <row r="109" spans="1:32" x14ac:dyDescent="0.2">
      <c r="A109" s="280"/>
      <c r="B109" s="172" t="s">
        <v>50</v>
      </c>
      <c r="C109" s="201"/>
      <c r="D109" s="201"/>
      <c r="E109" s="201"/>
      <c r="F109" s="201"/>
      <c r="G109" s="201"/>
      <c r="H109" s="201"/>
      <c r="I109" s="201"/>
      <c r="J109" s="201"/>
      <c r="K109" s="201"/>
      <c r="L109" s="201"/>
      <c r="M109" s="201"/>
      <c r="N109" s="201"/>
      <c r="O109" s="198">
        <f t="shared" si="18"/>
        <v>0</v>
      </c>
      <c r="Q109" s="280"/>
      <c r="R109" s="172" t="s">
        <v>50</v>
      </c>
      <c r="S109" s="199">
        <f>IF(ISNUMBER('MRS(input_RL_Opt2)'!S$20),C109*'MRS(input_RL_Opt2)'!S$20,0)</f>
        <v>0</v>
      </c>
      <c r="T109" s="199">
        <f>IF(ISNUMBER('MRS(input_RL_Opt2)'!T$20),D109*'MRS(input_RL_Opt2)'!T$20,0)</f>
        <v>0</v>
      </c>
      <c r="U109" s="199">
        <f>IF(ISNUMBER('MRS(input_RL_Opt2)'!U$20),E109*'MRS(input_RL_Opt2)'!U$20,0)</f>
        <v>0</v>
      </c>
      <c r="V109" s="199">
        <f>IF(ISNUMBER('MRS(input_RL_Opt2)'!V$20),F109*'MRS(input_RL_Opt2)'!V$20,0)</f>
        <v>0</v>
      </c>
      <c r="W109" s="199">
        <f>IF(ISNUMBER('MRS(input_RL_Opt2)'!W$20),G109*'MRS(input_RL_Opt2)'!W$20,0)</f>
        <v>0</v>
      </c>
      <c r="X109" s="199">
        <f>IF(ISNUMBER('MRS(input_RL_Opt2)'!X$20),H109*'MRS(input_RL_Opt2)'!X$20,0)</f>
        <v>0</v>
      </c>
      <c r="Y109" s="199">
        <f>IF(ISNUMBER('MRS(input_RL_Opt2)'!Y$20),I109*'MRS(input_RL_Opt2)'!Y$20,0)</f>
        <v>0</v>
      </c>
      <c r="Z109" s="199">
        <f>IF(ISNUMBER('MRS(input_RL_Opt2)'!Z$20),J109*'MRS(input_RL_Opt2)'!Z$20,0)</f>
        <v>0</v>
      </c>
      <c r="AA109" s="199">
        <f>IF(ISNUMBER('MRS(input_RL_Opt2)'!AA$20),K109*'MRS(input_RL_Opt2)'!AA$20,0)</f>
        <v>0</v>
      </c>
      <c r="AB109" s="199">
        <f>IF(ISNUMBER('MRS(input_RL_Opt2)'!AB$20),L109*'MRS(input_RL_Opt2)'!AB$20,0)</f>
        <v>0</v>
      </c>
      <c r="AC109" s="199">
        <f>IF(ISNUMBER('MRS(input_RL_Opt2)'!AC$20),M109*'MRS(input_RL_Opt2)'!AC$20,0)</f>
        <v>0</v>
      </c>
      <c r="AD109" s="199">
        <f>IF(ISNUMBER('MRS(input_RL_Opt2)'!AD$20),N109*'MRS(input_RL_Opt2)'!AD$20,0)</f>
        <v>0</v>
      </c>
      <c r="AE109" s="198">
        <f t="shared" si="19"/>
        <v>0</v>
      </c>
      <c r="AF109" s="62"/>
    </row>
    <row r="110" spans="1:32" x14ac:dyDescent="0.2">
      <c r="A110" s="280"/>
      <c r="B110" s="172" t="s">
        <v>51</v>
      </c>
      <c r="C110" s="201"/>
      <c r="D110" s="201"/>
      <c r="E110" s="201"/>
      <c r="F110" s="201"/>
      <c r="G110" s="201"/>
      <c r="H110" s="201"/>
      <c r="I110" s="201"/>
      <c r="J110" s="201"/>
      <c r="K110" s="201"/>
      <c r="L110" s="201"/>
      <c r="M110" s="201"/>
      <c r="N110" s="201"/>
      <c r="O110" s="198">
        <f t="shared" si="18"/>
        <v>0</v>
      </c>
      <c r="Q110" s="280"/>
      <c r="R110" s="172" t="s">
        <v>51</v>
      </c>
      <c r="S110" s="199">
        <f>IF(ISNUMBER('MRS(input_RL_Opt2)'!S$21),C110*'MRS(input_RL_Opt2)'!S$21,0)</f>
        <v>0</v>
      </c>
      <c r="T110" s="199">
        <f>IF(ISNUMBER('MRS(input_RL_Opt2)'!T$21),D110*'MRS(input_RL_Opt2)'!T$21,0)</f>
        <v>0</v>
      </c>
      <c r="U110" s="199">
        <f>IF(ISNUMBER('MRS(input_RL_Opt2)'!U$21),E110*'MRS(input_RL_Opt2)'!U$21,0)</f>
        <v>0</v>
      </c>
      <c r="V110" s="199">
        <f>IF(ISNUMBER('MRS(input_RL_Opt2)'!V$21),F110*'MRS(input_RL_Opt2)'!V$21,0)</f>
        <v>0</v>
      </c>
      <c r="W110" s="199">
        <f>IF(ISNUMBER('MRS(input_RL_Opt2)'!W$21),G110*'MRS(input_RL_Opt2)'!W$21,0)</f>
        <v>0</v>
      </c>
      <c r="X110" s="199">
        <f>IF(ISNUMBER('MRS(input_RL_Opt2)'!X$21),H110*'MRS(input_RL_Opt2)'!X$21,0)</f>
        <v>0</v>
      </c>
      <c r="Y110" s="199">
        <f>IF(ISNUMBER('MRS(input_RL_Opt2)'!Y$21),I110*'MRS(input_RL_Opt2)'!Y$21,0)</f>
        <v>0</v>
      </c>
      <c r="Z110" s="199">
        <f>IF(ISNUMBER('MRS(input_RL_Opt2)'!Z$21),J110*'MRS(input_RL_Opt2)'!Z$21,0)</f>
        <v>0</v>
      </c>
      <c r="AA110" s="199">
        <f>IF(ISNUMBER('MRS(input_RL_Opt2)'!AA$21),K110*'MRS(input_RL_Opt2)'!AA$21,0)</f>
        <v>0</v>
      </c>
      <c r="AB110" s="199">
        <f>IF(ISNUMBER('MRS(input_RL_Opt2)'!AB$21),L110*'MRS(input_RL_Opt2)'!AB$21,0)</f>
        <v>0</v>
      </c>
      <c r="AC110" s="199">
        <f>IF(ISNUMBER('MRS(input_RL_Opt2)'!AC$21),M110*'MRS(input_RL_Opt2)'!AC$21,0)</f>
        <v>0</v>
      </c>
      <c r="AD110" s="199">
        <f>IF(ISNUMBER('MRS(input_RL_Opt2)'!AD$21),N110*'MRS(input_RL_Opt2)'!AD$21,0)</f>
        <v>0</v>
      </c>
      <c r="AE110" s="198">
        <f t="shared" si="19"/>
        <v>0</v>
      </c>
      <c r="AF110" s="62"/>
    </row>
    <row r="111" spans="1:32" x14ac:dyDescent="0.2">
      <c r="A111" s="280"/>
      <c r="B111" s="172" t="s">
        <v>52</v>
      </c>
      <c r="C111" s="201"/>
      <c r="D111" s="201"/>
      <c r="E111" s="201"/>
      <c r="F111" s="201"/>
      <c r="G111" s="201"/>
      <c r="H111" s="201"/>
      <c r="I111" s="201"/>
      <c r="J111" s="201"/>
      <c r="K111" s="201"/>
      <c r="L111" s="201"/>
      <c r="M111" s="201"/>
      <c r="N111" s="201"/>
      <c r="O111" s="198">
        <f t="shared" si="18"/>
        <v>0</v>
      </c>
      <c r="Q111" s="280"/>
      <c r="R111" s="172" t="s">
        <v>52</v>
      </c>
      <c r="S111" s="199">
        <f>IF(ISNUMBER('MRS(input_RL_Opt2)'!S$22),C111*'MRS(input_RL_Opt2)'!S$22,0)</f>
        <v>0</v>
      </c>
      <c r="T111" s="199">
        <f>IF(ISNUMBER('MRS(input_RL_Opt2)'!T$22),D111*'MRS(input_RL_Opt2)'!T$22,0)</f>
        <v>0</v>
      </c>
      <c r="U111" s="199">
        <f>IF(ISNUMBER('MRS(input_RL_Opt2)'!U$22),E111*'MRS(input_RL_Opt2)'!U$22,0)</f>
        <v>0</v>
      </c>
      <c r="V111" s="199">
        <f>IF(ISNUMBER('MRS(input_RL_Opt2)'!V$22),F111*'MRS(input_RL_Opt2)'!V$22,0)</f>
        <v>0</v>
      </c>
      <c r="W111" s="199">
        <f>IF(ISNUMBER('MRS(input_RL_Opt2)'!W$22),G111*'MRS(input_RL_Opt2)'!W$22,0)</f>
        <v>0</v>
      </c>
      <c r="X111" s="199">
        <f>IF(ISNUMBER('MRS(input_RL_Opt2)'!X$22),H111*'MRS(input_RL_Opt2)'!X$22,0)</f>
        <v>0</v>
      </c>
      <c r="Y111" s="199">
        <f>IF(ISNUMBER('MRS(input_RL_Opt2)'!Y$22),I111*'MRS(input_RL_Opt2)'!Y$22,0)</f>
        <v>0</v>
      </c>
      <c r="Z111" s="199">
        <f>IF(ISNUMBER('MRS(input_RL_Opt2)'!Z$22),J111*'MRS(input_RL_Opt2)'!Z$22,0)</f>
        <v>0</v>
      </c>
      <c r="AA111" s="199">
        <f>IF(ISNUMBER('MRS(input_RL_Opt2)'!AA$22),K111*'MRS(input_RL_Opt2)'!AA$22,0)</f>
        <v>0</v>
      </c>
      <c r="AB111" s="199">
        <f>IF(ISNUMBER('MRS(input_RL_Opt2)'!AB$22),L111*'MRS(input_RL_Opt2)'!AB$22,0)</f>
        <v>0</v>
      </c>
      <c r="AC111" s="199">
        <f>IF(ISNUMBER('MRS(input_RL_Opt2)'!AC$22),M111*'MRS(input_RL_Opt2)'!AC$22,0)</f>
        <v>0</v>
      </c>
      <c r="AD111" s="199">
        <f>IF(ISNUMBER('MRS(input_RL_Opt2)'!AD$22),N111*'MRS(input_RL_Opt2)'!AD$22,0)</f>
        <v>0</v>
      </c>
      <c r="AE111" s="198">
        <f t="shared" si="19"/>
        <v>0</v>
      </c>
      <c r="AF111" s="62"/>
    </row>
    <row r="112" spans="1:32" x14ac:dyDescent="0.2">
      <c r="A112" s="280"/>
      <c r="B112" s="172" t="s">
        <v>53</v>
      </c>
      <c r="C112" s="201"/>
      <c r="D112" s="201"/>
      <c r="E112" s="201"/>
      <c r="F112" s="201"/>
      <c r="G112" s="201"/>
      <c r="H112" s="201"/>
      <c r="I112" s="201"/>
      <c r="J112" s="201"/>
      <c r="K112" s="201"/>
      <c r="L112" s="201"/>
      <c r="M112" s="201"/>
      <c r="N112" s="201"/>
      <c r="O112" s="198">
        <f t="shared" si="18"/>
        <v>0</v>
      </c>
      <c r="Q112" s="280"/>
      <c r="R112" s="172" t="s">
        <v>53</v>
      </c>
      <c r="S112" s="199">
        <f>IF(ISNUMBER('MRS(input_RL_Opt2)'!S$23),C112*'MRS(input_RL_Opt2)'!S$23,0)</f>
        <v>0</v>
      </c>
      <c r="T112" s="199">
        <f>IF(ISNUMBER('MRS(input_RL_Opt2)'!T$23),D112*'MRS(input_RL_Opt2)'!T$23,0)</f>
        <v>0</v>
      </c>
      <c r="U112" s="199">
        <f>IF(ISNUMBER('MRS(input_RL_Opt2)'!U$23),E112*'MRS(input_RL_Opt2)'!U$23,0)</f>
        <v>0</v>
      </c>
      <c r="V112" s="199">
        <f>IF(ISNUMBER('MRS(input_RL_Opt2)'!V$23),F112*'MRS(input_RL_Opt2)'!V$23,0)</f>
        <v>0</v>
      </c>
      <c r="W112" s="199">
        <f>IF(ISNUMBER('MRS(input_RL_Opt2)'!W$23),G112*'MRS(input_RL_Opt2)'!W$23,0)</f>
        <v>0</v>
      </c>
      <c r="X112" s="199">
        <f>IF(ISNUMBER('MRS(input_RL_Opt2)'!X$23),H112*'MRS(input_RL_Opt2)'!X$23,0)</f>
        <v>0</v>
      </c>
      <c r="Y112" s="199">
        <f>IF(ISNUMBER('MRS(input_RL_Opt2)'!Y$23),I112*'MRS(input_RL_Opt2)'!Y$23,0)</f>
        <v>0</v>
      </c>
      <c r="Z112" s="199">
        <f>IF(ISNUMBER('MRS(input_RL_Opt2)'!Z$23),J112*'MRS(input_RL_Opt2)'!Z$23,0)</f>
        <v>0</v>
      </c>
      <c r="AA112" s="199">
        <f>IF(ISNUMBER('MRS(input_RL_Opt2)'!AA$23),K112*'MRS(input_RL_Opt2)'!AA$23,0)</f>
        <v>0</v>
      </c>
      <c r="AB112" s="199">
        <f>IF(ISNUMBER('MRS(input_RL_Opt2)'!AB$23),L112*'MRS(input_RL_Opt2)'!AB$23,0)</f>
        <v>0</v>
      </c>
      <c r="AC112" s="199">
        <f>IF(ISNUMBER('MRS(input_RL_Opt2)'!AC$23),M112*'MRS(input_RL_Opt2)'!AC$23,0)</f>
        <v>0</v>
      </c>
      <c r="AD112" s="199">
        <f>IF(ISNUMBER('MRS(input_RL_Opt2)'!AD$23),N112*'MRS(input_RL_Opt2)'!AD$23,0)</f>
        <v>0</v>
      </c>
      <c r="AE112" s="198">
        <f t="shared" si="19"/>
        <v>0</v>
      </c>
      <c r="AF112" s="62"/>
    </row>
    <row r="113" spans="1:32" x14ac:dyDescent="0.2">
      <c r="A113" s="280"/>
      <c r="B113" s="172" t="s">
        <v>54</v>
      </c>
      <c r="C113" s="201"/>
      <c r="D113" s="201"/>
      <c r="E113" s="201"/>
      <c r="F113" s="201"/>
      <c r="G113" s="201"/>
      <c r="H113" s="201"/>
      <c r="I113" s="201"/>
      <c r="J113" s="201"/>
      <c r="K113" s="201"/>
      <c r="L113" s="201"/>
      <c r="M113" s="201"/>
      <c r="N113" s="201"/>
      <c r="O113" s="198">
        <f t="shared" si="18"/>
        <v>0</v>
      </c>
      <c r="Q113" s="280"/>
      <c r="R113" s="172" t="s">
        <v>54</v>
      </c>
      <c r="S113" s="199">
        <f>IF(ISNUMBER('MRS(input_RL_Opt2)'!S$24),C113*'MRS(input_RL_Opt2)'!S$24,0)</f>
        <v>0</v>
      </c>
      <c r="T113" s="199">
        <f>IF(ISNUMBER('MRS(input_RL_Opt2)'!T$24),D113*'MRS(input_RL_Opt2)'!T$24,0)</f>
        <v>0</v>
      </c>
      <c r="U113" s="199">
        <f>IF(ISNUMBER('MRS(input_RL_Opt2)'!U$24),E113*'MRS(input_RL_Opt2)'!U$24,0)</f>
        <v>0</v>
      </c>
      <c r="V113" s="199">
        <f>IF(ISNUMBER('MRS(input_RL_Opt2)'!V$24),F113*'MRS(input_RL_Opt2)'!V$24,0)</f>
        <v>0</v>
      </c>
      <c r="W113" s="199">
        <f>IF(ISNUMBER('MRS(input_RL_Opt2)'!W$24),G113*'MRS(input_RL_Opt2)'!W$24,0)</f>
        <v>0</v>
      </c>
      <c r="X113" s="199">
        <f>IF(ISNUMBER('MRS(input_RL_Opt2)'!X$24),H113*'MRS(input_RL_Opt2)'!X$24,0)</f>
        <v>0</v>
      </c>
      <c r="Y113" s="199">
        <f>IF(ISNUMBER('MRS(input_RL_Opt2)'!Y$24),I113*'MRS(input_RL_Opt2)'!Y$24,0)</f>
        <v>0</v>
      </c>
      <c r="Z113" s="199">
        <f>IF(ISNUMBER('MRS(input_RL_Opt2)'!Z$24),J113*'MRS(input_RL_Opt2)'!Z$24,0)</f>
        <v>0</v>
      </c>
      <c r="AA113" s="199">
        <f>IF(ISNUMBER('MRS(input_RL_Opt2)'!AA$24),K113*'MRS(input_RL_Opt2)'!AA$24,0)</f>
        <v>0</v>
      </c>
      <c r="AB113" s="199">
        <f>IF(ISNUMBER('MRS(input_RL_Opt2)'!AB$24),L113*'MRS(input_RL_Opt2)'!AB$24,0)</f>
        <v>0</v>
      </c>
      <c r="AC113" s="199">
        <f>IF(ISNUMBER('MRS(input_RL_Opt2)'!AC$24),M113*'MRS(input_RL_Opt2)'!AC$24,0)</f>
        <v>0</v>
      </c>
      <c r="AD113" s="199">
        <f>IF(ISNUMBER('MRS(input_RL_Opt2)'!AD$24),N113*'MRS(input_RL_Opt2)'!AD$24,0)</f>
        <v>0</v>
      </c>
      <c r="AE113" s="198">
        <f t="shared" si="19"/>
        <v>0</v>
      </c>
      <c r="AF113" s="62"/>
    </row>
    <row r="114" spans="1:32" x14ac:dyDescent="0.2">
      <c r="A114" s="280"/>
      <c r="B114" s="172" t="s">
        <v>55</v>
      </c>
      <c r="C114" s="201"/>
      <c r="D114" s="201"/>
      <c r="E114" s="201"/>
      <c r="F114" s="201"/>
      <c r="G114" s="201"/>
      <c r="H114" s="201"/>
      <c r="I114" s="201"/>
      <c r="J114" s="201"/>
      <c r="K114" s="201"/>
      <c r="L114" s="201"/>
      <c r="M114" s="201"/>
      <c r="N114" s="201"/>
      <c r="O114" s="198">
        <f t="shared" si="18"/>
        <v>0</v>
      </c>
      <c r="Q114" s="280"/>
      <c r="R114" s="172" t="s">
        <v>55</v>
      </c>
      <c r="S114" s="199">
        <f>IF(ISNUMBER('MRS(input_RL_Opt2)'!S$25),C114*'MRS(input_RL_Opt2)'!S$25,0)</f>
        <v>0</v>
      </c>
      <c r="T114" s="199">
        <f>IF(ISNUMBER('MRS(input_RL_Opt2)'!T$25),D114*'MRS(input_RL_Opt2)'!T$25,0)</f>
        <v>0</v>
      </c>
      <c r="U114" s="199">
        <f>IF(ISNUMBER('MRS(input_RL_Opt2)'!U$25),E114*'MRS(input_RL_Opt2)'!U$25,0)</f>
        <v>0</v>
      </c>
      <c r="V114" s="199">
        <f>IF(ISNUMBER('MRS(input_RL_Opt2)'!V$25),F114*'MRS(input_RL_Opt2)'!V$25,0)</f>
        <v>0</v>
      </c>
      <c r="W114" s="199">
        <f>IF(ISNUMBER('MRS(input_RL_Opt2)'!W$25),G114*'MRS(input_RL_Opt2)'!W$25,0)</f>
        <v>0</v>
      </c>
      <c r="X114" s="199">
        <f>IF(ISNUMBER('MRS(input_RL_Opt2)'!X$25),H114*'MRS(input_RL_Opt2)'!X$25,0)</f>
        <v>0</v>
      </c>
      <c r="Y114" s="199">
        <f>IF(ISNUMBER('MRS(input_RL_Opt2)'!Y$25),I114*'MRS(input_RL_Opt2)'!Y$25,0)</f>
        <v>0</v>
      </c>
      <c r="Z114" s="199">
        <f>IF(ISNUMBER('MRS(input_RL_Opt2)'!Z$25),J114*'MRS(input_RL_Opt2)'!Z$25,0)</f>
        <v>0</v>
      </c>
      <c r="AA114" s="199">
        <f>IF(ISNUMBER('MRS(input_RL_Opt2)'!AA$25),K114*'MRS(input_RL_Opt2)'!AA$25,0)</f>
        <v>0</v>
      </c>
      <c r="AB114" s="199">
        <f>IF(ISNUMBER('MRS(input_RL_Opt2)'!AB$25),L114*'MRS(input_RL_Opt2)'!AB$25,0)</f>
        <v>0</v>
      </c>
      <c r="AC114" s="199">
        <f>IF(ISNUMBER('MRS(input_RL_Opt2)'!AC$25),M114*'MRS(input_RL_Opt2)'!AC$25,0)</f>
        <v>0</v>
      </c>
      <c r="AD114" s="199">
        <f>IF(ISNUMBER('MRS(input_RL_Opt2)'!AD$25),N114*'MRS(input_RL_Opt2)'!AD$25,0)</f>
        <v>0</v>
      </c>
      <c r="AE114" s="198">
        <f t="shared" si="19"/>
        <v>0</v>
      </c>
      <c r="AF114" s="62"/>
    </row>
    <row r="115" spans="1:32" x14ac:dyDescent="0.2">
      <c r="A115" s="280"/>
      <c r="B115" s="172" t="s">
        <v>56</v>
      </c>
      <c r="C115" s="201"/>
      <c r="D115" s="201"/>
      <c r="E115" s="201"/>
      <c r="F115" s="201"/>
      <c r="G115" s="201"/>
      <c r="H115" s="201"/>
      <c r="I115" s="201"/>
      <c r="J115" s="201"/>
      <c r="K115" s="201"/>
      <c r="L115" s="201"/>
      <c r="M115" s="201"/>
      <c r="N115" s="201"/>
      <c r="O115" s="198">
        <f t="shared" si="18"/>
        <v>0</v>
      </c>
      <c r="Q115" s="280"/>
      <c r="R115" s="172" t="s">
        <v>56</v>
      </c>
      <c r="S115" s="199">
        <f>IF(ISNUMBER('MRS(input_RL_Opt2)'!S$26),C115*'MRS(input_RL_Opt2)'!S$26,0)</f>
        <v>0</v>
      </c>
      <c r="T115" s="199">
        <f>IF(ISNUMBER('MRS(input_RL_Opt2)'!T$26),D115*'MRS(input_RL_Opt2)'!T$26,0)</f>
        <v>0</v>
      </c>
      <c r="U115" s="199">
        <f>IF(ISNUMBER('MRS(input_RL_Opt2)'!U$26),E115*'MRS(input_RL_Opt2)'!U$26,0)</f>
        <v>0</v>
      </c>
      <c r="V115" s="199">
        <f>IF(ISNUMBER('MRS(input_RL_Opt2)'!V$26),F115*'MRS(input_RL_Opt2)'!V$26,0)</f>
        <v>0</v>
      </c>
      <c r="W115" s="199">
        <f>IF(ISNUMBER('MRS(input_RL_Opt2)'!W$26),G115*'MRS(input_RL_Opt2)'!W$26,0)</f>
        <v>0</v>
      </c>
      <c r="X115" s="199">
        <f>IF(ISNUMBER('MRS(input_RL_Opt2)'!X$26),H115*'MRS(input_RL_Opt2)'!X$26,0)</f>
        <v>0</v>
      </c>
      <c r="Y115" s="199">
        <f>IF(ISNUMBER('MRS(input_RL_Opt2)'!Y$26),I115*'MRS(input_RL_Opt2)'!Y$26,0)</f>
        <v>0</v>
      </c>
      <c r="Z115" s="199">
        <f>IF(ISNUMBER('MRS(input_RL_Opt2)'!Z$26),J115*'MRS(input_RL_Opt2)'!Z$26,0)</f>
        <v>0</v>
      </c>
      <c r="AA115" s="199">
        <f>IF(ISNUMBER('MRS(input_RL_Opt2)'!AA$26),K115*'MRS(input_RL_Opt2)'!AA$26,0)</f>
        <v>0</v>
      </c>
      <c r="AB115" s="199">
        <f>IF(ISNUMBER('MRS(input_RL_Opt2)'!AB$26),L115*'MRS(input_RL_Opt2)'!AB$26,0)</f>
        <v>0</v>
      </c>
      <c r="AC115" s="199">
        <f>IF(ISNUMBER('MRS(input_RL_Opt2)'!AC$26),M115*'MRS(input_RL_Opt2)'!AC$26,0)</f>
        <v>0</v>
      </c>
      <c r="AD115" s="199">
        <f>IF(ISNUMBER('MRS(input_RL_Opt2)'!AD$26),N115*'MRS(input_RL_Opt2)'!AD$26,0)</f>
        <v>0</v>
      </c>
      <c r="AE115" s="198">
        <f t="shared" si="19"/>
        <v>0</v>
      </c>
      <c r="AF115" s="62"/>
    </row>
    <row r="116" spans="1:32" x14ac:dyDescent="0.2">
      <c r="A116" s="280"/>
      <c r="B116" s="172" t="s">
        <v>147</v>
      </c>
      <c r="C116" s="201"/>
      <c r="D116" s="201"/>
      <c r="E116" s="201"/>
      <c r="F116" s="201"/>
      <c r="G116" s="201"/>
      <c r="H116" s="201"/>
      <c r="I116" s="201"/>
      <c r="J116" s="201"/>
      <c r="K116" s="201"/>
      <c r="L116" s="201"/>
      <c r="M116" s="201"/>
      <c r="N116" s="201"/>
      <c r="O116" s="198">
        <f t="shared" si="18"/>
        <v>0</v>
      </c>
      <c r="Q116" s="280"/>
      <c r="R116" s="172" t="s">
        <v>147</v>
      </c>
      <c r="S116" s="199">
        <f>IF(ISNUMBER('MRS(input_RL_Opt2)'!S$27),C116*'MRS(input_RL_Opt2)'!S$27,0)</f>
        <v>0</v>
      </c>
      <c r="T116" s="199">
        <f>IF(ISNUMBER('MRS(input_RL_Opt2)'!T$27),D116*'MRS(input_RL_Opt2)'!T$27,0)</f>
        <v>0</v>
      </c>
      <c r="U116" s="199">
        <f>IF(ISNUMBER('MRS(input_RL_Opt2)'!U$27),E116*'MRS(input_RL_Opt2)'!U$27,0)</f>
        <v>0</v>
      </c>
      <c r="V116" s="199">
        <f>IF(ISNUMBER('MRS(input_RL_Opt2)'!V$27),F116*'MRS(input_RL_Opt2)'!V$27,0)</f>
        <v>0</v>
      </c>
      <c r="W116" s="199">
        <f>IF(ISNUMBER('MRS(input_RL_Opt2)'!W$27),G116*'MRS(input_RL_Opt2)'!W$27,0)</f>
        <v>0</v>
      </c>
      <c r="X116" s="199">
        <f>IF(ISNUMBER('MRS(input_RL_Opt2)'!X$27),H116*'MRS(input_RL_Opt2)'!X$27,0)</f>
        <v>0</v>
      </c>
      <c r="Y116" s="199">
        <f>IF(ISNUMBER('MRS(input_RL_Opt2)'!Y$27),I116*'MRS(input_RL_Opt2)'!Y$27,0)</f>
        <v>0</v>
      </c>
      <c r="Z116" s="199">
        <f>IF(ISNUMBER('MRS(input_RL_Opt2)'!Z$27),J116*'MRS(input_RL_Opt2)'!Z$27,0)</f>
        <v>0</v>
      </c>
      <c r="AA116" s="199">
        <f>IF(ISNUMBER('MRS(input_RL_Opt2)'!AA$27),K116*'MRS(input_RL_Opt2)'!AA$27,0)</f>
        <v>0</v>
      </c>
      <c r="AB116" s="199">
        <f>IF(ISNUMBER('MRS(input_RL_Opt2)'!AB$27),L116*'MRS(input_RL_Opt2)'!AB$27,0)</f>
        <v>0</v>
      </c>
      <c r="AC116" s="199">
        <f>IF(ISNUMBER('MRS(input_RL_Opt2)'!AC$27),M116*'MRS(input_RL_Opt2)'!AC$27,0)</f>
        <v>0</v>
      </c>
      <c r="AD116" s="199">
        <f>IF(ISNUMBER('MRS(input_RL_Opt2)'!AD$27),N116*'MRS(input_RL_Opt2)'!AD$27,0)</f>
        <v>0</v>
      </c>
      <c r="AE116" s="198">
        <f t="shared" si="19"/>
        <v>0</v>
      </c>
      <c r="AF116" s="62"/>
    </row>
    <row r="117" spans="1:32" x14ac:dyDescent="0.2">
      <c r="A117" s="280"/>
      <c r="B117" s="54" t="s">
        <v>57</v>
      </c>
      <c r="C117" s="197">
        <f>+SUM(C105:C116)</f>
        <v>0</v>
      </c>
      <c r="D117" s="197">
        <f t="shared" ref="D117:N117" si="20">+SUM(D105:D116)</f>
        <v>0</v>
      </c>
      <c r="E117" s="197">
        <f t="shared" si="20"/>
        <v>0</v>
      </c>
      <c r="F117" s="197">
        <f t="shared" si="20"/>
        <v>0</v>
      </c>
      <c r="G117" s="197">
        <f t="shared" si="20"/>
        <v>0</v>
      </c>
      <c r="H117" s="197">
        <f t="shared" si="20"/>
        <v>0</v>
      </c>
      <c r="I117" s="197">
        <f t="shared" si="20"/>
        <v>0</v>
      </c>
      <c r="J117" s="197">
        <f t="shared" si="20"/>
        <v>0</v>
      </c>
      <c r="K117" s="197">
        <f t="shared" si="20"/>
        <v>0</v>
      </c>
      <c r="L117" s="197">
        <f t="shared" si="20"/>
        <v>0</v>
      </c>
      <c r="M117" s="197">
        <f t="shared" si="20"/>
        <v>0</v>
      </c>
      <c r="N117" s="197">
        <f t="shared" si="20"/>
        <v>0</v>
      </c>
      <c r="O117" s="198"/>
      <c r="Q117" s="280"/>
      <c r="R117" s="54" t="s">
        <v>57</v>
      </c>
      <c r="S117" s="197"/>
      <c r="T117" s="197"/>
      <c r="U117" s="197"/>
      <c r="V117" s="197"/>
      <c r="W117" s="197"/>
      <c r="X117" s="197"/>
      <c r="Y117" s="197"/>
      <c r="Z117" s="197"/>
      <c r="AA117" s="197"/>
      <c r="AB117" s="197"/>
      <c r="AC117" s="197"/>
      <c r="AD117" s="197"/>
      <c r="AE117" s="198">
        <f>SUM(AE105:AE116)</f>
        <v>0</v>
      </c>
      <c r="AF117" s="207">
        <f>ROUND(AE117*44/12,0)</f>
        <v>0</v>
      </c>
    </row>
    <row r="118" spans="1:32" x14ac:dyDescent="0.2">
      <c r="S118" s="50"/>
      <c r="T118" s="50"/>
      <c r="U118" s="50"/>
      <c r="V118" s="50"/>
      <c r="W118" s="50"/>
      <c r="X118" s="50"/>
      <c r="Y118" s="50"/>
      <c r="Z118" s="50"/>
      <c r="AA118" s="50"/>
      <c r="AB118" s="50"/>
      <c r="AC118" s="50"/>
      <c r="AD118" s="50"/>
      <c r="AE118" s="50"/>
    </row>
    <row r="119" spans="1:32" ht="14.15" customHeight="1" x14ac:dyDescent="0.2">
      <c r="A119" s="293" t="str">
        <f>'MRS(input_RL_Opt2)'!A144</f>
        <v>Year 2026</v>
      </c>
      <c r="B119" s="293"/>
      <c r="C119" s="261" t="str">
        <f>'MRS(input_RL_Opt2)'!C144</f>
        <v>Land use category in year 2026</v>
      </c>
      <c r="D119" s="261"/>
      <c r="E119" s="261"/>
      <c r="F119" s="261"/>
      <c r="G119" s="261"/>
      <c r="H119" s="261"/>
      <c r="I119" s="261"/>
      <c r="J119" s="261"/>
      <c r="K119" s="261"/>
      <c r="L119" s="261"/>
      <c r="M119" s="261"/>
      <c r="N119" s="261"/>
      <c r="O119" s="261"/>
      <c r="Q119" s="293" t="str">
        <f>'MRS(input_RL_Opt2)'!Q144</f>
        <v>Year 2026</v>
      </c>
      <c r="R119" s="293"/>
      <c r="S119" s="261" t="str">
        <f>'MRS(input_RL_Opt2)'!S144</f>
        <v>Land use category in year 2026</v>
      </c>
      <c r="T119" s="261"/>
      <c r="U119" s="261"/>
      <c r="V119" s="261"/>
      <c r="W119" s="261"/>
      <c r="X119" s="261"/>
      <c r="Y119" s="261"/>
      <c r="Z119" s="261"/>
      <c r="AA119" s="261"/>
      <c r="AB119" s="261"/>
      <c r="AC119" s="261"/>
      <c r="AD119" s="261"/>
      <c r="AE119" s="261"/>
      <c r="AF119" s="62"/>
    </row>
    <row r="120" spans="1:32" ht="42" x14ac:dyDescent="0.2">
      <c r="A120" s="293"/>
      <c r="B120" s="293"/>
      <c r="C120" s="54" t="s">
        <v>46</v>
      </c>
      <c r="D120" s="54" t="s">
        <v>47</v>
      </c>
      <c r="E120" s="55" t="s">
        <v>48</v>
      </c>
      <c r="F120" s="54" t="s">
        <v>49</v>
      </c>
      <c r="G120" s="54" t="s">
        <v>50</v>
      </c>
      <c r="H120" s="54" t="s">
        <v>51</v>
      </c>
      <c r="I120" s="54" t="s">
        <v>52</v>
      </c>
      <c r="J120" s="54" t="s">
        <v>53</v>
      </c>
      <c r="K120" s="54" t="s">
        <v>54</v>
      </c>
      <c r="L120" s="54" t="s">
        <v>55</v>
      </c>
      <c r="M120" s="54" t="s">
        <v>56</v>
      </c>
      <c r="N120" s="54" t="s">
        <v>39</v>
      </c>
      <c r="O120" s="172" t="s">
        <v>57</v>
      </c>
      <c r="Q120" s="293"/>
      <c r="R120" s="293"/>
      <c r="S120" s="54" t="s">
        <v>46</v>
      </c>
      <c r="T120" s="54" t="s">
        <v>47</v>
      </c>
      <c r="U120" s="55" t="s">
        <v>48</v>
      </c>
      <c r="V120" s="54" t="s">
        <v>49</v>
      </c>
      <c r="W120" s="54" t="s">
        <v>50</v>
      </c>
      <c r="X120" s="54" t="s">
        <v>51</v>
      </c>
      <c r="Y120" s="54" t="s">
        <v>52</v>
      </c>
      <c r="Z120" s="54" t="s">
        <v>53</v>
      </c>
      <c r="AA120" s="54" t="s">
        <v>54</v>
      </c>
      <c r="AB120" s="54" t="s">
        <v>55</v>
      </c>
      <c r="AC120" s="54" t="s">
        <v>56</v>
      </c>
      <c r="AD120" s="54" t="s">
        <v>39</v>
      </c>
      <c r="AE120" s="172" t="s">
        <v>57</v>
      </c>
      <c r="AF120" s="62"/>
    </row>
    <row r="121" spans="1:32" ht="14.15" customHeight="1" x14ac:dyDescent="0.2">
      <c r="A121" s="280" t="str">
        <f>'MRS(input_RL_Opt2)'!A146</f>
        <v>Land use category in year 2025</v>
      </c>
      <c r="B121" s="54" t="s">
        <v>46</v>
      </c>
      <c r="C121" s="201"/>
      <c r="D121" s="201"/>
      <c r="E121" s="201"/>
      <c r="F121" s="201"/>
      <c r="G121" s="201"/>
      <c r="H121" s="201"/>
      <c r="I121" s="201"/>
      <c r="J121" s="201"/>
      <c r="K121" s="201"/>
      <c r="L121" s="201"/>
      <c r="M121" s="201"/>
      <c r="N121" s="201"/>
      <c r="O121" s="198">
        <f>SUM(C121:N121)</f>
        <v>0</v>
      </c>
      <c r="Q121" s="280" t="str">
        <f>'MRS(input_RL_Opt2)'!Q146</f>
        <v>Land use category in year 2025</v>
      </c>
      <c r="R121" s="54" t="s">
        <v>46</v>
      </c>
      <c r="S121" s="199">
        <f>IF(ISNUMBER('MRS(input_RL_Opt2)'!S$16),C121*'MRS(input_RL_Opt2)'!S$16,0)</f>
        <v>0</v>
      </c>
      <c r="T121" s="199">
        <f>IF(ISNUMBER('MRS(input_RL_Opt2)'!T$16),D121*'MRS(input_RL_Opt2)'!T$16,0)</f>
        <v>0</v>
      </c>
      <c r="U121" s="199">
        <f>IF(ISNUMBER('MRS(input_RL_Opt2)'!U$16),E121*'MRS(input_RL_Opt2)'!U$16,0)</f>
        <v>0</v>
      </c>
      <c r="V121" s="199">
        <f>IF(ISNUMBER('MRS(input_RL_Opt2)'!V$16),F121*'MRS(input_RL_Opt2)'!V$16,0)</f>
        <v>0</v>
      </c>
      <c r="W121" s="199">
        <f>IF(ISNUMBER('MRS(input_RL_Opt2)'!W$16),G121*'MRS(input_RL_Opt2)'!W$16,0)</f>
        <v>0</v>
      </c>
      <c r="X121" s="199">
        <f>IF(ISNUMBER('MRS(input_RL_Opt2)'!X$16),H121*'MRS(input_RL_Opt2)'!X$16,0)</f>
        <v>0</v>
      </c>
      <c r="Y121" s="199">
        <f>IF(ISNUMBER('MRS(input_RL_Opt2)'!Y$16),I121*'MRS(input_RL_Opt2)'!Y$16,0)</f>
        <v>0</v>
      </c>
      <c r="Z121" s="199">
        <f>IF(ISNUMBER('MRS(input_RL_Opt2)'!Z$16),J121*'MRS(input_RL_Opt2)'!Z$16,0)</f>
        <v>0</v>
      </c>
      <c r="AA121" s="199">
        <f>IF(ISNUMBER('MRS(input_RL_Opt2)'!AA$16),K121*'MRS(input_RL_Opt2)'!AA$16,0)</f>
        <v>0</v>
      </c>
      <c r="AB121" s="199">
        <f>IF(ISNUMBER('MRS(input_RL_Opt2)'!AB$16),L121*'MRS(input_RL_Opt2)'!AB$16,0)</f>
        <v>0</v>
      </c>
      <c r="AC121" s="199">
        <f>IF(ISNUMBER('MRS(input_RL_Opt2)'!AC$16),M121*'MRS(input_RL_Opt2)'!AC$16,0)</f>
        <v>0</v>
      </c>
      <c r="AD121" s="199">
        <f>IF(ISNUMBER('MRS(input_RL_Opt2)'!AD$16),N121*'MRS(input_RL_Opt2)'!AD$16,0)</f>
        <v>0</v>
      </c>
      <c r="AE121" s="198">
        <f>SUMIF(S121:AD121,"&gt;0",S121:AD121)</f>
        <v>0</v>
      </c>
      <c r="AF121" s="62"/>
    </row>
    <row r="122" spans="1:32" ht="28" x14ac:dyDescent="0.2">
      <c r="A122" s="280"/>
      <c r="B122" s="54" t="s">
        <v>47</v>
      </c>
      <c r="C122" s="201"/>
      <c r="D122" s="201"/>
      <c r="E122" s="201"/>
      <c r="F122" s="201"/>
      <c r="G122" s="201"/>
      <c r="H122" s="201"/>
      <c r="I122" s="201"/>
      <c r="J122" s="201"/>
      <c r="K122" s="201"/>
      <c r="L122" s="201"/>
      <c r="M122" s="201"/>
      <c r="N122" s="201"/>
      <c r="O122" s="198">
        <f t="shared" ref="O122:O132" si="21">SUM(C122:N122)</f>
        <v>0</v>
      </c>
      <c r="Q122" s="280"/>
      <c r="R122" s="54" t="s">
        <v>47</v>
      </c>
      <c r="S122" s="199">
        <f>IF(ISNUMBER('MRS(input_RL_Opt2)'!S$17),C122*'MRS(input_RL_Opt2)'!S$17,0)</f>
        <v>0</v>
      </c>
      <c r="T122" s="199">
        <f>IF(ISNUMBER('MRS(input_RL_Opt2)'!T$17),D122*'MRS(input_RL_Opt2)'!T$17,0)</f>
        <v>0</v>
      </c>
      <c r="U122" s="199">
        <f>IF(ISNUMBER('MRS(input_RL_Opt2)'!U$17),E122*'MRS(input_RL_Opt2)'!U$17,0)</f>
        <v>0</v>
      </c>
      <c r="V122" s="199">
        <f>IF(ISNUMBER('MRS(input_RL_Opt2)'!V$17),F122*'MRS(input_RL_Opt2)'!V$17,0)</f>
        <v>0</v>
      </c>
      <c r="W122" s="199">
        <f>IF(ISNUMBER('MRS(input_RL_Opt2)'!W$17),G122*'MRS(input_RL_Opt2)'!W$17,0)</f>
        <v>0</v>
      </c>
      <c r="X122" s="199">
        <f>IF(ISNUMBER('MRS(input_RL_Opt2)'!X$17),H122*'MRS(input_RL_Opt2)'!X$17,0)</f>
        <v>0</v>
      </c>
      <c r="Y122" s="199">
        <f>IF(ISNUMBER('MRS(input_RL_Opt2)'!Y$17),I122*'MRS(input_RL_Opt2)'!Y$17,0)</f>
        <v>0</v>
      </c>
      <c r="Z122" s="199">
        <f>IF(ISNUMBER('MRS(input_RL_Opt2)'!Z$17),J122*'MRS(input_RL_Opt2)'!Z$17,0)</f>
        <v>0</v>
      </c>
      <c r="AA122" s="199">
        <f>IF(ISNUMBER('MRS(input_RL_Opt2)'!AA$17),K122*'MRS(input_RL_Opt2)'!AA$17,0)</f>
        <v>0</v>
      </c>
      <c r="AB122" s="199">
        <f>IF(ISNUMBER('MRS(input_RL_Opt2)'!AB$17),L122*'MRS(input_RL_Opt2)'!AB$17,0)</f>
        <v>0</v>
      </c>
      <c r="AC122" s="199">
        <f>IF(ISNUMBER('MRS(input_RL_Opt2)'!AC$17),M122*'MRS(input_RL_Opt2)'!AC$17,0)</f>
        <v>0</v>
      </c>
      <c r="AD122" s="199">
        <f>IF(ISNUMBER('MRS(input_RL_Opt2)'!AD$17),N122*'MRS(input_RL_Opt2)'!AD$17,0)</f>
        <v>0</v>
      </c>
      <c r="AE122" s="198">
        <f t="shared" ref="AE122:AE132" si="22">SUMIF(S122:AD122,"&gt;0",S122:AD122)</f>
        <v>0</v>
      </c>
      <c r="AF122" s="62"/>
    </row>
    <row r="123" spans="1:32" x14ac:dyDescent="0.2">
      <c r="A123" s="280"/>
      <c r="B123" s="55" t="s">
        <v>48</v>
      </c>
      <c r="C123" s="201"/>
      <c r="D123" s="201"/>
      <c r="E123" s="201"/>
      <c r="F123" s="201"/>
      <c r="G123" s="201"/>
      <c r="H123" s="201"/>
      <c r="I123" s="201"/>
      <c r="J123" s="201"/>
      <c r="K123" s="201"/>
      <c r="L123" s="201"/>
      <c r="M123" s="201"/>
      <c r="N123" s="201"/>
      <c r="O123" s="198">
        <f t="shared" si="21"/>
        <v>0</v>
      </c>
      <c r="Q123" s="280"/>
      <c r="R123" s="55" t="s">
        <v>48</v>
      </c>
      <c r="S123" s="199">
        <f>IF(ISNUMBER('MRS(input_RL_Opt2)'!S$18),C123*'MRS(input_RL_Opt2)'!S$18, 0)</f>
        <v>0</v>
      </c>
      <c r="T123" s="199">
        <f>IF(ISNUMBER('MRS(input_RL_Opt2)'!T$18),D123*'MRS(input_RL_Opt2)'!T$18, 0)</f>
        <v>0</v>
      </c>
      <c r="U123" s="199">
        <f>IF(ISNUMBER('MRS(input_RL_Opt2)'!U$18),E123*'MRS(input_RL_Opt2)'!U$18, 0)</f>
        <v>0</v>
      </c>
      <c r="V123" s="199">
        <f>IF(ISNUMBER('MRS(input_RL_Opt2)'!V$18),F123*'MRS(input_RL_Opt2)'!V$18, 0)</f>
        <v>0</v>
      </c>
      <c r="W123" s="199">
        <f>IF(ISNUMBER('MRS(input_RL_Opt2)'!W$18),G123*'MRS(input_RL_Opt2)'!W$18, 0)</f>
        <v>0</v>
      </c>
      <c r="X123" s="199">
        <f>IF(ISNUMBER('MRS(input_RL_Opt2)'!X$18),H123*'MRS(input_RL_Opt2)'!X$18, 0)</f>
        <v>0</v>
      </c>
      <c r="Y123" s="199">
        <f>IF(ISNUMBER('MRS(input_RL_Opt2)'!Y$18),I123*'MRS(input_RL_Opt2)'!Y$18, 0)</f>
        <v>0</v>
      </c>
      <c r="Z123" s="199">
        <f>IF(ISNUMBER('MRS(input_RL_Opt2)'!Z$18),J123*'MRS(input_RL_Opt2)'!Z$18, 0)</f>
        <v>0</v>
      </c>
      <c r="AA123" s="199">
        <f>IF(ISNUMBER('MRS(input_RL_Opt2)'!AA$18),K123*'MRS(input_RL_Opt2)'!AA$18, 0)</f>
        <v>0</v>
      </c>
      <c r="AB123" s="199">
        <f>IF(ISNUMBER('MRS(input_RL_Opt2)'!AB$18),L123*'MRS(input_RL_Opt2)'!AB$18, 0)</f>
        <v>0</v>
      </c>
      <c r="AC123" s="199">
        <f>IF(ISNUMBER('MRS(input_RL_Opt2)'!AC$18),M123*'MRS(input_RL_Opt2)'!AC$18, 0)</f>
        <v>0</v>
      </c>
      <c r="AD123" s="199">
        <f>IF(ISNUMBER('MRS(input_RL_Opt2)'!AD$18),N123*'MRS(input_RL_Opt2)'!AD$18, 0)</f>
        <v>0</v>
      </c>
      <c r="AE123" s="198">
        <f t="shared" si="22"/>
        <v>0</v>
      </c>
      <c r="AF123" s="62"/>
    </row>
    <row r="124" spans="1:32" x14ac:dyDescent="0.2">
      <c r="A124" s="280"/>
      <c r="B124" s="54" t="s">
        <v>49</v>
      </c>
      <c r="C124" s="201"/>
      <c r="D124" s="201"/>
      <c r="E124" s="201"/>
      <c r="F124" s="201"/>
      <c r="G124" s="201"/>
      <c r="H124" s="201"/>
      <c r="I124" s="201"/>
      <c r="J124" s="201"/>
      <c r="K124" s="201"/>
      <c r="L124" s="201"/>
      <c r="M124" s="201"/>
      <c r="N124" s="201"/>
      <c r="O124" s="198">
        <f t="shared" si="21"/>
        <v>0</v>
      </c>
      <c r="Q124" s="280"/>
      <c r="R124" s="54" t="s">
        <v>49</v>
      </c>
      <c r="S124" s="199">
        <f>IF(ISNUMBER('MRS(input_RL_Opt2)'!S$19),C124*'MRS(input_RL_Opt2)'!S$19,0)</f>
        <v>0</v>
      </c>
      <c r="T124" s="199">
        <f>IF(ISNUMBER('MRS(input_RL_Opt2)'!T$19),D124*'MRS(input_RL_Opt2)'!T$19,0)</f>
        <v>0</v>
      </c>
      <c r="U124" s="199">
        <f>IF(ISNUMBER('MRS(input_RL_Opt2)'!U$19),E124*'MRS(input_RL_Opt2)'!U$19,0)</f>
        <v>0</v>
      </c>
      <c r="V124" s="199">
        <f>IF(ISNUMBER('MRS(input_RL_Opt2)'!V$19),F124*'MRS(input_RL_Opt2)'!V$19,0)</f>
        <v>0</v>
      </c>
      <c r="W124" s="199">
        <f>IF(ISNUMBER('MRS(input_RL_Opt2)'!W$19),G124*'MRS(input_RL_Opt2)'!W$19,0)</f>
        <v>0</v>
      </c>
      <c r="X124" s="199">
        <f>IF(ISNUMBER('MRS(input_RL_Opt2)'!X$19),H124*'MRS(input_RL_Opt2)'!X$19,0)</f>
        <v>0</v>
      </c>
      <c r="Y124" s="199">
        <f>IF(ISNUMBER('MRS(input_RL_Opt2)'!Y$19),I124*'MRS(input_RL_Opt2)'!Y$19,0)</f>
        <v>0</v>
      </c>
      <c r="Z124" s="199">
        <f>IF(ISNUMBER('MRS(input_RL_Opt2)'!Z$19),J124*'MRS(input_RL_Opt2)'!Z$19,0)</f>
        <v>0</v>
      </c>
      <c r="AA124" s="199">
        <f>IF(ISNUMBER('MRS(input_RL_Opt2)'!AA$19),K124*'MRS(input_RL_Opt2)'!AA$19,0)</f>
        <v>0</v>
      </c>
      <c r="AB124" s="199">
        <f>IF(ISNUMBER('MRS(input_RL_Opt2)'!AB$19),L124*'MRS(input_RL_Opt2)'!AB$19,0)</f>
        <v>0</v>
      </c>
      <c r="AC124" s="199">
        <f>IF(ISNUMBER('MRS(input_RL_Opt2)'!AC$19),M124*'MRS(input_RL_Opt2)'!AC$19,0)</f>
        <v>0</v>
      </c>
      <c r="AD124" s="199">
        <f>IF(ISNUMBER('MRS(input_RL_Opt2)'!AD$19),N124*'MRS(input_RL_Opt2)'!AD$19,0)</f>
        <v>0</v>
      </c>
      <c r="AE124" s="198">
        <f t="shared" si="22"/>
        <v>0</v>
      </c>
      <c r="AF124" s="62"/>
    </row>
    <row r="125" spans="1:32" x14ac:dyDescent="0.2">
      <c r="A125" s="280"/>
      <c r="B125" s="172" t="s">
        <v>50</v>
      </c>
      <c r="C125" s="201"/>
      <c r="D125" s="201"/>
      <c r="E125" s="201"/>
      <c r="F125" s="201"/>
      <c r="G125" s="201"/>
      <c r="H125" s="201"/>
      <c r="I125" s="201"/>
      <c r="J125" s="201"/>
      <c r="K125" s="201"/>
      <c r="L125" s="201"/>
      <c r="M125" s="201"/>
      <c r="N125" s="201"/>
      <c r="O125" s="198">
        <f t="shared" si="21"/>
        <v>0</v>
      </c>
      <c r="Q125" s="280"/>
      <c r="R125" s="172" t="s">
        <v>50</v>
      </c>
      <c r="S125" s="199">
        <f>IF(ISNUMBER('MRS(input_RL_Opt2)'!S$20),C125*'MRS(input_RL_Opt2)'!S$20,0)</f>
        <v>0</v>
      </c>
      <c r="T125" s="199">
        <f>IF(ISNUMBER('MRS(input_RL_Opt2)'!T$20),D125*'MRS(input_RL_Opt2)'!T$20,0)</f>
        <v>0</v>
      </c>
      <c r="U125" s="199">
        <f>IF(ISNUMBER('MRS(input_RL_Opt2)'!U$20),E125*'MRS(input_RL_Opt2)'!U$20,0)</f>
        <v>0</v>
      </c>
      <c r="V125" s="199">
        <f>IF(ISNUMBER('MRS(input_RL_Opt2)'!V$20),F125*'MRS(input_RL_Opt2)'!V$20,0)</f>
        <v>0</v>
      </c>
      <c r="W125" s="199">
        <f>IF(ISNUMBER('MRS(input_RL_Opt2)'!W$20),G125*'MRS(input_RL_Opt2)'!W$20,0)</f>
        <v>0</v>
      </c>
      <c r="X125" s="199">
        <f>IF(ISNUMBER('MRS(input_RL_Opt2)'!X$20),H125*'MRS(input_RL_Opt2)'!X$20,0)</f>
        <v>0</v>
      </c>
      <c r="Y125" s="199">
        <f>IF(ISNUMBER('MRS(input_RL_Opt2)'!Y$20),I125*'MRS(input_RL_Opt2)'!Y$20,0)</f>
        <v>0</v>
      </c>
      <c r="Z125" s="199">
        <f>IF(ISNUMBER('MRS(input_RL_Opt2)'!Z$20),J125*'MRS(input_RL_Opt2)'!Z$20,0)</f>
        <v>0</v>
      </c>
      <c r="AA125" s="199">
        <f>IF(ISNUMBER('MRS(input_RL_Opt2)'!AA$20),K125*'MRS(input_RL_Opt2)'!AA$20,0)</f>
        <v>0</v>
      </c>
      <c r="AB125" s="199">
        <f>IF(ISNUMBER('MRS(input_RL_Opt2)'!AB$20),L125*'MRS(input_RL_Opt2)'!AB$20,0)</f>
        <v>0</v>
      </c>
      <c r="AC125" s="199">
        <f>IF(ISNUMBER('MRS(input_RL_Opt2)'!AC$20),M125*'MRS(input_RL_Opt2)'!AC$20,0)</f>
        <v>0</v>
      </c>
      <c r="AD125" s="199">
        <f>IF(ISNUMBER('MRS(input_RL_Opt2)'!AD$20),N125*'MRS(input_RL_Opt2)'!AD$20,0)</f>
        <v>0</v>
      </c>
      <c r="AE125" s="198">
        <f t="shared" si="22"/>
        <v>0</v>
      </c>
      <c r="AF125" s="62"/>
    </row>
    <row r="126" spans="1:32" x14ac:dyDescent="0.2">
      <c r="A126" s="280"/>
      <c r="B126" s="172" t="s">
        <v>51</v>
      </c>
      <c r="C126" s="201"/>
      <c r="D126" s="201"/>
      <c r="E126" s="201"/>
      <c r="F126" s="201"/>
      <c r="G126" s="201"/>
      <c r="H126" s="201"/>
      <c r="I126" s="201"/>
      <c r="J126" s="201"/>
      <c r="K126" s="201"/>
      <c r="L126" s="201"/>
      <c r="M126" s="201"/>
      <c r="N126" s="201"/>
      <c r="O126" s="198">
        <f t="shared" si="21"/>
        <v>0</v>
      </c>
      <c r="Q126" s="280"/>
      <c r="R126" s="172" t="s">
        <v>51</v>
      </c>
      <c r="S126" s="199">
        <f>IF(ISNUMBER('MRS(input_RL_Opt2)'!S$21),C126*'MRS(input_RL_Opt2)'!S$21,0)</f>
        <v>0</v>
      </c>
      <c r="T126" s="199">
        <f>IF(ISNUMBER('MRS(input_RL_Opt2)'!T$21),D126*'MRS(input_RL_Opt2)'!T$21,0)</f>
        <v>0</v>
      </c>
      <c r="U126" s="199">
        <f>IF(ISNUMBER('MRS(input_RL_Opt2)'!U$21),E126*'MRS(input_RL_Opt2)'!U$21,0)</f>
        <v>0</v>
      </c>
      <c r="V126" s="199">
        <f>IF(ISNUMBER('MRS(input_RL_Opt2)'!V$21),F126*'MRS(input_RL_Opt2)'!V$21,0)</f>
        <v>0</v>
      </c>
      <c r="W126" s="199">
        <f>IF(ISNUMBER('MRS(input_RL_Opt2)'!W$21),G126*'MRS(input_RL_Opt2)'!W$21,0)</f>
        <v>0</v>
      </c>
      <c r="X126" s="199">
        <f>IF(ISNUMBER('MRS(input_RL_Opt2)'!X$21),H126*'MRS(input_RL_Opt2)'!X$21,0)</f>
        <v>0</v>
      </c>
      <c r="Y126" s="199">
        <f>IF(ISNUMBER('MRS(input_RL_Opt2)'!Y$21),I126*'MRS(input_RL_Opt2)'!Y$21,0)</f>
        <v>0</v>
      </c>
      <c r="Z126" s="199">
        <f>IF(ISNUMBER('MRS(input_RL_Opt2)'!Z$21),J126*'MRS(input_RL_Opt2)'!Z$21,0)</f>
        <v>0</v>
      </c>
      <c r="AA126" s="199">
        <f>IF(ISNUMBER('MRS(input_RL_Opt2)'!AA$21),K126*'MRS(input_RL_Opt2)'!AA$21,0)</f>
        <v>0</v>
      </c>
      <c r="AB126" s="199">
        <f>IF(ISNUMBER('MRS(input_RL_Opt2)'!AB$21),L126*'MRS(input_RL_Opt2)'!AB$21,0)</f>
        <v>0</v>
      </c>
      <c r="AC126" s="199">
        <f>IF(ISNUMBER('MRS(input_RL_Opt2)'!AC$21),M126*'MRS(input_RL_Opt2)'!AC$21,0)</f>
        <v>0</v>
      </c>
      <c r="AD126" s="199">
        <f>IF(ISNUMBER('MRS(input_RL_Opt2)'!AD$21),N126*'MRS(input_RL_Opt2)'!AD$21,0)</f>
        <v>0</v>
      </c>
      <c r="AE126" s="198">
        <f t="shared" si="22"/>
        <v>0</v>
      </c>
      <c r="AF126" s="62"/>
    </row>
    <row r="127" spans="1:32" x14ac:dyDescent="0.2">
      <c r="A127" s="280"/>
      <c r="B127" s="172" t="s">
        <v>52</v>
      </c>
      <c r="C127" s="201"/>
      <c r="D127" s="201"/>
      <c r="E127" s="201"/>
      <c r="F127" s="201"/>
      <c r="G127" s="201"/>
      <c r="H127" s="201"/>
      <c r="I127" s="201"/>
      <c r="J127" s="201"/>
      <c r="K127" s="201"/>
      <c r="L127" s="201"/>
      <c r="M127" s="201"/>
      <c r="N127" s="201"/>
      <c r="O127" s="198">
        <f t="shared" si="21"/>
        <v>0</v>
      </c>
      <c r="Q127" s="280"/>
      <c r="R127" s="172" t="s">
        <v>52</v>
      </c>
      <c r="S127" s="199">
        <f>IF(ISNUMBER('MRS(input_RL_Opt2)'!S$22),C127*'MRS(input_RL_Opt2)'!S$22,0)</f>
        <v>0</v>
      </c>
      <c r="T127" s="199">
        <f>IF(ISNUMBER('MRS(input_RL_Opt2)'!T$22),D127*'MRS(input_RL_Opt2)'!T$22,0)</f>
        <v>0</v>
      </c>
      <c r="U127" s="199">
        <f>IF(ISNUMBER('MRS(input_RL_Opt2)'!U$22),E127*'MRS(input_RL_Opt2)'!U$22,0)</f>
        <v>0</v>
      </c>
      <c r="V127" s="199">
        <f>IF(ISNUMBER('MRS(input_RL_Opt2)'!V$22),F127*'MRS(input_RL_Opt2)'!V$22,0)</f>
        <v>0</v>
      </c>
      <c r="W127" s="199">
        <f>IF(ISNUMBER('MRS(input_RL_Opt2)'!W$22),G127*'MRS(input_RL_Opt2)'!W$22,0)</f>
        <v>0</v>
      </c>
      <c r="X127" s="199">
        <f>IF(ISNUMBER('MRS(input_RL_Opt2)'!X$22),H127*'MRS(input_RL_Opt2)'!X$22,0)</f>
        <v>0</v>
      </c>
      <c r="Y127" s="199">
        <f>IF(ISNUMBER('MRS(input_RL_Opt2)'!Y$22),I127*'MRS(input_RL_Opt2)'!Y$22,0)</f>
        <v>0</v>
      </c>
      <c r="Z127" s="199">
        <f>IF(ISNUMBER('MRS(input_RL_Opt2)'!Z$22),J127*'MRS(input_RL_Opt2)'!Z$22,0)</f>
        <v>0</v>
      </c>
      <c r="AA127" s="199">
        <f>IF(ISNUMBER('MRS(input_RL_Opt2)'!AA$22),K127*'MRS(input_RL_Opt2)'!AA$22,0)</f>
        <v>0</v>
      </c>
      <c r="AB127" s="199">
        <f>IF(ISNUMBER('MRS(input_RL_Opt2)'!AB$22),L127*'MRS(input_RL_Opt2)'!AB$22,0)</f>
        <v>0</v>
      </c>
      <c r="AC127" s="199">
        <f>IF(ISNUMBER('MRS(input_RL_Opt2)'!AC$22),M127*'MRS(input_RL_Opt2)'!AC$22,0)</f>
        <v>0</v>
      </c>
      <c r="AD127" s="199">
        <f>IF(ISNUMBER('MRS(input_RL_Opt2)'!AD$22),N127*'MRS(input_RL_Opt2)'!AD$22,0)</f>
        <v>0</v>
      </c>
      <c r="AE127" s="198">
        <f t="shared" si="22"/>
        <v>0</v>
      </c>
      <c r="AF127" s="62"/>
    </row>
    <row r="128" spans="1:32" x14ac:dyDescent="0.2">
      <c r="A128" s="280"/>
      <c r="B128" s="172" t="s">
        <v>53</v>
      </c>
      <c r="C128" s="201"/>
      <c r="D128" s="201"/>
      <c r="E128" s="201"/>
      <c r="F128" s="201"/>
      <c r="G128" s="201"/>
      <c r="H128" s="201"/>
      <c r="I128" s="201"/>
      <c r="J128" s="201"/>
      <c r="K128" s="201"/>
      <c r="L128" s="201"/>
      <c r="M128" s="201"/>
      <c r="N128" s="201"/>
      <c r="O128" s="198">
        <f t="shared" si="21"/>
        <v>0</v>
      </c>
      <c r="Q128" s="280"/>
      <c r="R128" s="172" t="s">
        <v>53</v>
      </c>
      <c r="S128" s="199">
        <f>IF(ISNUMBER('MRS(input_RL_Opt2)'!S$23),C128*'MRS(input_RL_Opt2)'!S$23,0)</f>
        <v>0</v>
      </c>
      <c r="T128" s="199">
        <f>IF(ISNUMBER('MRS(input_RL_Opt2)'!T$23),D128*'MRS(input_RL_Opt2)'!T$23,0)</f>
        <v>0</v>
      </c>
      <c r="U128" s="199">
        <f>IF(ISNUMBER('MRS(input_RL_Opt2)'!U$23),E128*'MRS(input_RL_Opt2)'!U$23,0)</f>
        <v>0</v>
      </c>
      <c r="V128" s="199">
        <f>IF(ISNUMBER('MRS(input_RL_Opt2)'!V$23),F128*'MRS(input_RL_Opt2)'!V$23,0)</f>
        <v>0</v>
      </c>
      <c r="W128" s="199">
        <f>IF(ISNUMBER('MRS(input_RL_Opt2)'!W$23),G128*'MRS(input_RL_Opt2)'!W$23,0)</f>
        <v>0</v>
      </c>
      <c r="X128" s="199">
        <f>IF(ISNUMBER('MRS(input_RL_Opt2)'!X$23),H128*'MRS(input_RL_Opt2)'!X$23,0)</f>
        <v>0</v>
      </c>
      <c r="Y128" s="199">
        <f>IF(ISNUMBER('MRS(input_RL_Opt2)'!Y$23),I128*'MRS(input_RL_Opt2)'!Y$23,0)</f>
        <v>0</v>
      </c>
      <c r="Z128" s="199">
        <f>IF(ISNUMBER('MRS(input_RL_Opt2)'!Z$23),J128*'MRS(input_RL_Opt2)'!Z$23,0)</f>
        <v>0</v>
      </c>
      <c r="AA128" s="199">
        <f>IF(ISNUMBER('MRS(input_RL_Opt2)'!AA$23),K128*'MRS(input_RL_Opt2)'!AA$23,0)</f>
        <v>0</v>
      </c>
      <c r="AB128" s="199">
        <f>IF(ISNUMBER('MRS(input_RL_Opt2)'!AB$23),L128*'MRS(input_RL_Opt2)'!AB$23,0)</f>
        <v>0</v>
      </c>
      <c r="AC128" s="199">
        <f>IF(ISNUMBER('MRS(input_RL_Opt2)'!AC$23),M128*'MRS(input_RL_Opt2)'!AC$23,0)</f>
        <v>0</v>
      </c>
      <c r="AD128" s="199">
        <f>IF(ISNUMBER('MRS(input_RL_Opt2)'!AD$23),N128*'MRS(input_RL_Opt2)'!AD$23,0)</f>
        <v>0</v>
      </c>
      <c r="AE128" s="198">
        <f t="shared" si="22"/>
        <v>0</v>
      </c>
      <c r="AF128" s="62"/>
    </row>
    <row r="129" spans="1:32" x14ac:dyDescent="0.2">
      <c r="A129" s="280"/>
      <c r="B129" s="172" t="s">
        <v>54</v>
      </c>
      <c r="C129" s="201"/>
      <c r="D129" s="201"/>
      <c r="E129" s="201"/>
      <c r="F129" s="201"/>
      <c r="G129" s="201"/>
      <c r="H129" s="201"/>
      <c r="I129" s="201"/>
      <c r="J129" s="201"/>
      <c r="K129" s="201"/>
      <c r="L129" s="201"/>
      <c r="M129" s="201"/>
      <c r="N129" s="201"/>
      <c r="O129" s="198">
        <f t="shared" si="21"/>
        <v>0</v>
      </c>
      <c r="Q129" s="280"/>
      <c r="R129" s="172" t="s">
        <v>54</v>
      </c>
      <c r="S129" s="199">
        <f>IF(ISNUMBER('MRS(input_RL_Opt2)'!S$24),C129*'MRS(input_RL_Opt2)'!S$24,0)</f>
        <v>0</v>
      </c>
      <c r="T129" s="199">
        <f>IF(ISNUMBER('MRS(input_RL_Opt2)'!T$24),D129*'MRS(input_RL_Opt2)'!T$24,0)</f>
        <v>0</v>
      </c>
      <c r="U129" s="199">
        <f>IF(ISNUMBER('MRS(input_RL_Opt2)'!U$24),E129*'MRS(input_RL_Opt2)'!U$24,0)</f>
        <v>0</v>
      </c>
      <c r="V129" s="199">
        <f>IF(ISNUMBER('MRS(input_RL_Opt2)'!V$24),F129*'MRS(input_RL_Opt2)'!V$24,0)</f>
        <v>0</v>
      </c>
      <c r="W129" s="199">
        <f>IF(ISNUMBER('MRS(input_RL_Opt2)'!W$24),G129*'MRS(input_RL_Opt2)'!W$24,0)</f>
        <v>0</v>
      </c>
      <c r="X129" s="199">
        <f>IF(ISNUMBER('MRS(input_RL_Opt2)'!X$24),H129*'MRS(input_RL_Opt2)'!X$24,0)</f>
        <v>0</v>
      </c>
      <c r="Y129" s="199">
        <f>IF(ISNUMBER('MRS(input_RL_Opt2)'!Y$24),I129*'MRS(input_RL_Opt2)'!Y$24,0)</f>
        <v>0</v>
      </c>
      <c r="Z129" s="199">
        <f>IF(ISNUMBER('MRS(input_RL_Opt2)'!Z$24),J129*'MRS(input_RL_Opt2)'!Z$24,0)</f>
        <v>0</v>
      </c>
      <c r="AA129" s="199">
        <f>IF(ISNUMBER('MRS(input_RL_Opt2)'!AA$24),K129*'MRS(input_RL_Opt2)'!AA$24,0)</f>
        <v>0</v>
      </c>
      <c r="AB129" s="199">
        <f>IF(ISNUMBER('MRS(input_RL_Opt2)'!AB$24),L129*'MRS(input_RL_Opt2)'!AB$24,0)</f>
        <v>0</v>
      </c>
      <c r="AC129" s="199">
        <f>IF(ISNUMBER('MRS(input_RL_Opt2)'!AC$24),M129*'MRS(input_RL_Opt2)'!AC$24,0)</f>
        <v>0</v>
      </c>
      <c r="AD129" s="199">
        <f>IF(ISNUMBER('MRS(input_RL_Opt2)'!AD$24),N129*'MRS(input_RL_Opt2)'!AD$24,0)</f>
        <v>0</v>
      </c>
      <c r="AE129" s="198">
        <f t="shared" si="22"/>
        <v>0</v>
      </c>
      <c r="AF129" s="62"/>
    </row>
    <row r="130" spans="1:32" x14ac:dyDescent="0.2">
      <c r="A130" s="280"/>
      <c r="B130" s="172" t="s">
        <v>55</v>
      </c>
      <c r="C130" s="201"/>
      <c r="D130" s="201"/>
      <c r="E130" s="201"/>
      <c r="F130" s="201"/>
      <c r="G130" s="201"/>
      <c r="H130" s="201"/>
      <c r="I130" s="201"/>
      <c r="J130" s="201"/>
      <c r="K130" s="201"/>
      <c r="L130" s="201"/>
      <c r="M130" s="201"/>
      <c r="N130" s="201"/>
      <c r="O130" s="198">
        <f t="shared" si="21"/>
        <v>0</v>
      </c>
      <c r="Q130" s="280"/>
      <c r="R130" s="172" t="s">
        <v>55</v>
      </c>
      <c r="S130" s="199">
        <f>IF(ISNUMBER('MRS(input_RL_Opt2)'!S$25),C130*'MRS(input_RL_Opt2)'!S$25,0)</f>
        <v>0</v>
      </c>
      <c r="T130" s="199">
        <f>IF(ISNUMBER('MRS(input_RL_Opt2)'!T$25),D130*'MRS(input_RL_Opt2)'!T$25,0)</f>
        <v>0</v>
      </c>
      <c r="U130" s="199">
        <f>IF(ISNUMBER('MRS(input_RL_Opt2)'!U$25),E130*'MRS(input_RL_Opt2)'!U$25,0)</f>
        <v>0</v>
      </c>
      <c r="V130" s="199">
        <f>IF(ISNUMBER('MRS(input_RL_Opt2)'!V$25),F130*'MRS(input_RL_Opt2)'!V$25,0)</f>
        <v>0</v>
      </c>
      <c r="W130" s="199">
        <f>IF(ISNUMBER('MRS(input_RL_Opt2)'!W$25),G130*'MRS(input_RL_Opt2)'!W$25,0)</f>
        <v>0</v>
      </c>
      <c r="X130" s="199">
        <f>IF(ISNUMBER('MRS(input_RL_Opt2)'!X$25),H130*'MRS(input_RL_Opt2)'!X$25,0)</f>
        <v>0</v>
      </c>
      <c r="Y130" s="199">
        <f>IF(ISNUMBER('MRS(input_RL_Opt2)'!Y$25),I130*'MRS(input_RL_Opt2)'!Y$25,0)</f>
        <v>0</v>
      </c>
      <c r="Z130" s="199">
        <f>IF(ISNUMBER('MRS(input_RL_Opt2)'!Z$25),J130*'MRS(input_RL_Opt2)'!Z$25,0)</f>
        <v>0</v>
      </c>
      <c r="AA130" s="199">
        <f>IF(ISNUMBER('MRS(input_RL_Opt2)'!AA$25),K130*'MRS(input_RL_Opt2)'!AA$25,0)</f>
        <v>0</v>
      </c>
      <c r="AB130" s="199">
        <f>IF(ISNUMBER('MRS(input_RL_Opt2)'!AB$25),L130*'MRS(input_RL_Opt2)'!AB$25,0)</f>
        <v>0</v>
      </c>
      <c r="AC130" s="199">
        <f>IF(ISNUMBER('MRS(input_RL_Opt2)'!AC$25),M130*'MRS(input_RL_Opt2)'!AC$25,0)</f>
        <v>0</v>
      </c>
      <c r="AD130" s="199">
        <f>IF(ISNUMBER('MRS(input_RL_Opt2)'!AD$25),N130*'MRS(input_RL_Opt2)'!AD$25,0)</f>
        <v>0</v>
      </c>
      <c r="AE130" s="198">
        <f t="shared" si="22"/>
        <v>0</v>
      </c>
      <c r="AF130" s="62"/>
    </row>
    <row r="131" spans="1:32" x14ac:dyDescent="0.2">
      <c r="A131" s="280"/>
      <c r="B131" s="172" t="s">
        <v>56</v>
      </c>
      <c r="C131" s="201"/>
      <c r="D131" s="201"/>
      <c r="E131" s="201"/>
      <c r="F131" s="201"/>
      <c r="G131" s="201"/>
      <c r="H131" s="201"/>
      <c r="I131" s="201"/>
      <c r="J131" s="201"/>
      <c r="K131" s="201"/>
      <c r="L131" s="201"/>
      <c r="M131" s="201"/>
      <c r="N131" s="201"/>
      <c r="O131" s="198">
        <f t="shared" si="21"/>
        <v>0</v>
      </c>
      <c r="Q131" s="280"/>
      <c r="R131" s="172" t="s">
        <v>56</v>
      </c>
      <c r="S131" s="199">
        <f>IF(ISNUMBER('MRS(input_RL_Opt2)'!S$26),C131*'MRS(input_RL_Opt2)'!S$26,0)</f>
        <v>0</v>
      </c>
      <c r="T131" s="199">
        <f>IF(ISNUMBER('MRS(input_RL_Opt2)'!T$26),D131*'MRS(input_RL_Opt2)'!T$26,0)</f>
        <v>0</v>
      </c>
      <c r="U131" s="199">
        <f>IF(ISNUMBER('MRS(input_RL_Opt2)'!U$26),E131*'MRS(input_RL_Opt2)'!U$26,0)</f>
        <v>0</v>
      </c>
      <c r="V131" s="199">
        <f>IF(ISNUMBER('MRS(input_RL_Opt2)'!V$26),F131*'MRS(input_RL_Opt2)'!V$26,0)</f>
        <v>0</v>
      </c>
      <c r="W131" s="199">
        <f>IF(ISNUMBER('MRS(input_RL_Opt2)'!W$26),G131*'MRS(input_RL_Opt2)'!W$26,0)</f>
        <v>0</v>
      </c>
      <c r="X131" s="199">
        <f>IF(ISNUMBER('MRS(input_RL_Opt2)'!X$26),H131*'MRS(input_RL_Opt2)'!X$26,0)</f>
        <v>0</v>
      </c>
      <c r="Y131" s="199">
        <f>IF(ISNUMBER('MRS(input_RL_Opt2)'!Y$26),I131*'MRS(input_RL_Opt2)'!Y$26,0)</f>
        <v>0</v>
      </c>
      <c r="Z131" s="199">
        <f>IF(ISNUMBER('MRS(input_RL_Opt2)'!Z$26),J131*'MRS(input_RL_Opt2)'!Z$26,0)</f>
        <v>0</v>
      </c>
      <c r="AA131" s="199">
        <f>IF(ISNUMBER('MRS(input_RL_Opt2)'!AA$26),K131*'MRS(input_RL_Opt2)'!AA$26,0)</f>
        <v>0</v>
      </c>
      <c r="AB131" s="199">
        <f>IF(ISNUMBER('MRS(input_RL_Opt2)'!AB$26),L131*'MRS(input_RL_Opt2)'!AB$26,0)</f>
        <v>0</v>
      </c>
      <c r="AC131" s="199">
        <f>IF(ISNUMBER('MRS(input_RL_Opt2)'!AC$26),M131*'MRS(input_RL_Opt2)'!AC$26,0)</f>
        <v>0</v>
      </c>
      <c r="AD131" s="199">
        <f>IF(ISNUMBER('MRS(input_RL_Opt2)'!AD$26),N131*'MRS(input_RL_Opt2)'!AD$26,0)</f>
        <v>0</v>
      </c>
      <c r="AE131" s="198">
        <f t="shared" si="22"/>
        <v>0</v>
      </c>
      <c r="AF131" s="62"/>
    </row>
    <row r="132" spans="1:32" x14ac:dyDescent="0.2">
      <c r="A132" s="280"/>
      <c r="B132" s="172" t="s">
        <v>147</v>
      </c>
      <c r="C132" s="201"/>
      <c r="D132" s="201"/>
      <c r="E132" s="201"/>
      <c r="F132" s="201"/>
      <c r="G132" s="201"/>
      <c r="H132" s="201"/>
      <c r="I132" s="201"/>
      <c r="J132" s="201"/>
      <c r="K132" s="201"/>
      <c r="L132" s="201"/>
      <c r="M132" s="201"/>
      <c r="N132" s="201"/>
      <c r="O132" s="198">
        <f t="shared" si="21"/>
        <v>0</v>
      </c>
      <c r="Q132" s="280"/>
      <c r="R132" s="172" t="s">
        <v>147</v>
      </c>
      <c r="S132" s="199">
        <f>IF(ISNUMBER('MRS(input_RL_Opt2)'!S$27),C132*'MRS(input_RL_Opt2)'!S$27,0)</f>
        <v>0</v>
      </c>
      <c r="T132" s="199">
        <f>IF(ISNUMBER('MRS(input_RL_Opt2)'!T$27),D132*'MRS(input_RL_Opt2)'!T$27,0)</f>
        <v>0</v>
      </c>
      <c r="U132" s="199">
        <f>IF(ISNUMBER('MRS(input_RL_Opt2)'!U$27),E132*'MRS(input_RL_Opt2)'!U$27,0)</f>
        <v>0</v>
      </c>
      <c r="V132" s="199">
        <f>IF(ISNUMBER('MRS(input_RL_Opt2)'!V$27),F132*'MRS(input_RL_Opt2)'!V$27,0)</f>
        <v>0</v>
      </c>
      <c r="W132" s="199">
        <f>IF(ISNUMBER('MRS(input_RL_Opt2)'!W$27),G132*'MRS(input_RL_Opt2)'!W$27,0)</f>
        <v>0</v>
      </c>
      <c r="X132" s="199">
        <f>IF(ISNUMBER('MRS(input_RL_Opt2)'!X$27),H132*'MRS(input_RL_Opt2)'!X$27,0)</f>
        <v>0</v>
      </c>
      <c r="Y132" s="199">
        <f>IF(ISNUMBER('MRS(input_RL_Opt2)'!Y$27),I132*'MRS(input_RL_Opt2)'!Y$27,0)</f>
        <v>0</v>
      </c>
      <c r="Z132" s="199">
        <f>IF(ISNUMBER('MRS(input_RL_Opt2)'!Z$27),J132*'MRS(input_RL_Opt2)'!Z$27,0)</f>
        <v>0</v>
      </c>
      <c r="AA132" s="199">
        <f>IF(ISNUMBER('MRS(input_RL_Opt2)'!AA$27),K132*'MRS(input_RL_Opt2)'!AA$27,0)</f>
        <v>0</v>
      </c>
      <c r="AB132" s="199">
        <f>IF(ISNUMBER('MRS(input_RL_Opt2)'!AB$27),L132*'MRS(input_RL_Opt2)'!AB$27,0)</f>
        <v>0</v>
      </c>
      <c r="AC132" s="199">
        <f>IF(ISNUMBER('MRS(input_RL_Opt2)'!AC$27),M132*'MRS(input_RL_Opt2)'!AC$27,0)</f>
        <v>0</v>
      </c>
      <c r="AD132" s="199">
        <f>IF(ISNUMBER('MRS(input_RL_Opt2)'!AD$27),N132*'MRS(input_RL_Opt2)'!AD$27,0)</f>
        <v>0</v>
      </c>
      <c r="AE132" s="198">
        <f t="shared" si="22"/>
        <v>0</v>
      </c>
      <c r="AF132" s="62"/>
    </row>
    <row r="133" spans="1:32" x14ac:dyDescent="0.2">
      <c r="A133" s="280"/>
      <c r="B133" s="54" t="s">
        <v>57</v>
      </c>
      <c r="C133" s="197">
        <f>+SUM(C121:C132)</f>
        <v>0</v>
      </c>
      <c r="D133" s="197">
        <f t="shared" ref="D133:N133" si="23">+SUM(D121:D132)</f>
        <v>0</v>
      </c>
      <c r="E133" s="197">
        <f t="shared" si="23"/>
        <v>0</v>
      </c>
      <c r="F133" s="197">
        <f t="shared" si="23"/>
        <v>0</v>
      </c>
      <c r="G133" s="197">
        <f t="shared" si="23"/>
        <v>0</v>
      </c>
      <c r="H133" s="197">
        <f t="shared" si="23"/>
        <v>0</v>
      </c>
      <c r="I133" s="197">
        <f t="shared" si="23"/>
        <v>0</v>
      </c>
      <c r="J133" s="197">
        <f t="shared" si="23"/>
        <v>0</v>
      </c>
      <c r="K133" s="197">
        <f t="shared" si="23"/>
        <v>0</v>
      </c>
      <c r="L133" s="197">
        <f t="shared" si="23"/>
        <v>0</v>
      </c>
      <c r="M133" s="197">
        <f t="shared" si="23"/>
        <v>0</v>
      </c>
      <c r="N133" s="197">
        <f t="shared" si="23"/>
        <v>0</v>
      </c>
      <c r="O133" s="198"/>
      <c r="Q133" s="280"/>
      <c r="R133" s="54" t="s">
        <v>57</v>
      </c>
      <c r="S133" s="197"/>
      <c r="T133" s="197"/>
      <c r="U133" s="197"/>
      <c r="V133" s="197"/>
      <c r="W133" s="197"/>
      <c r="X133" s="197"/>
      <c r="Y133" s="197"/>
      <c r="Z133" s="197"/>
      <c r="AA133" s="197"/>
      <c r="AB133" s="197"/>
      <c r="AC133" s="197"/>
      <c r="AD133" s="197"/>
      <c r="AE133" s="198">
        <f>SUM(AE121:AE132)</f>
        <v>0</v>
      </c>
      <c r="AF133" s="207">
        <f>ROUND(AE133*44/12,0)</f>
        <v>0</v>
      </c>
    </row>
    <row r="134" spans="1:32" x14ac:dyDescent="0.2">
      <c r="S134" s="50"/>
      <c r="T134" s="50"/>
      <c r="U134" s="50"/>
      <c r="V134" s="50"/>
      <c r="W134" s="50"/>
      <c r="X134" s="50"/>
      <c r="Y134" s="50"/>
      <c r="Z134" s="50"/>
      <c r="AA134" s="50"/>
      <c r="AB134" s="50"/>
      <c r="AC134" s="50"/>
      <c r="AD134" s="50"/>
      <c r="AE134" s="50"/>
    </row>
    <row r="135" spans="1:32" ht="14.15" customHeight="1" x14ac:dyDescent="0.2">
      <c r="A135" s="293" t="str">
        <f>'MRS(input_RL_Opt2)'!A160</f>
        <v>Year 2027</v>
      </c>
      <c r="B135" s="293"/>
      <c r="C135" s="261" t="str">
        <f>'MRS(input_RL_Opt2)'!C160</f>
        <v>Land use category in year 2027</v>
      </c>
      <c r="D135" s="261"/>
      <c r="E135" s="261"/>
      <c r="F135" s="261"/>
      <c r="G135" s="261"/>
      <c r="H135" s="261"/>
      <c r="I135" s="261"/>
      <c r="J135" s="261"/>
      <c r="K135" s="261"/>
      <c r="L135" s="261"/>
      <c r="M135" s="261"/>
      <c r="N135" s="261"/>
      <c r="O135" s="261"/>
      <c r="Q135" s="293" t="str">
        <f>'MRS(input_RL_Opt2)'!Q160</f>
        <v>Year 2027</v>
      </c>
      <c r="R135" s="293"/>
      <c r="S135" s="261" t="str">
        <f>'MRS(input_RL_Opt2)'!S160</f>
        <v>Land use category in year 2027</v>
      </c>
      <c r="T135" s="261"/>
      <c r="U135" s="261"/>
      <c r="V135" s="261"/>
      <c r="W135" s="261"/>
      <c r="X135" s="261"/>
      <c r="Y135" s="261"/>
      <c r="Z135" s="261"/>
      <c r="AA135" s="261"/>
      <c r="AB135" s="261"/>
      <c r="AC135" s="261"/>
      <c r="AD135" s="261"/>
      <c r="AE135" s="261"/>
      <c r="AF135" s="62"/>
    </row>
    <row r="136" spans="1:32" ht="42" x14ac:dyDescent="0.2">
      <c r="A136" s="293"/>
      <c r="B136" s="293"/>
      <c r="C136" s="54" t="s">
        <v>46</v>
      </c>
      <c r="D136" s="54" t="s">
        <v>47</v>
      </c>
      <c r="E136" s="55" t="s">
        <v>48</v>
      </c>
      <c r="F136" s="54" t="s">
        <v>49</v>
      </c>
      <c r="G136" s="54" t="s">
        <v>50</v>
      </c>
      <c r="H136" s="54" t="s">
        <v>51</v>
      </c>
      <c r="I136" s="54" t="s">
        <v>52</v>
      </c>
      <c r="J136" s="54" t="s">
        <v>53</v>
      </c>
      <c r="K136" s="54" t="s">
        <v>54</v>
      </c>
      <c r="L136" s="54" t="s">
        <v>55</v>
      </c>
      <c r="M136" s="54" t="s">
        <v>56</v>
      </c>
      <c r="N136" s="54" t="s">
        <v>39</v>
      </c>
      <c r="O136" s="172" t="s">
        <v>57</v>
      </c>
      <c r="Q136" s="293"/>
      <c r="R136" s="293"/>
      <c r="S136" s="54" t="s">
        <v>46</v>
      </c>
      <c r="T136" s="54" t="s">
        <v>47</v>
      </c>
      <c r="U136" s="55" t="s">
        <v>48</v>
      </c>
      <c r="V136" s="54" t="s">
        <v>49</v>
      </c>
      <c r="W136" s="54" t="s">
        <v>50</v>
      </c>
      <c r="X136" s="54" t="s">
        <v>51</v>
      </c>
      <c r="Y136" s="54" t="s">
        <v>52</v>
      </c>
      <c r="Z136" s="54" t="s">
        <v>53</v>
      </c>
      <c r="AA136" s="54" t="s">
        <v>54</v>
      </c>
      <c r="AB136" s="54" t="s">
        <v>55</v>
      </c>
      <c r="AC136" s="54" t="s">
        <v>56</v>
      </c>
      <c r="AD136" s="54" t="s">
        <v>39</v>
      </c>
      <c r="AE136" s="172" t="s">
        <v>57</v>
      </c>
      <c r="AF136" s="62"/>
    </row>
    <row r="137" spans="1:32" ht="14.15" customHeight="1" x14ac:dyDescent="0.2">
      <c r="A137" s="280" t="str">
        <f>'MRS(input_RL_Opt2)'!A162</f>
        <v>Land use category in year 2026</v>
      </c>
      <c r="B137" s="54" t="s">
        <v>46</v>
      </c>
      <c r="C137" s="201"/>
      <c r="D137" s="201"/>
      <c r="E137" s="201"/>
      <c r="F137" s="201"/>
      <c r="G137" s="201"/>
      <c r="H137" s="201"/>
      <c r="I137" s="201"/>
      <c r="J137" s="201"/>
      <c r="K137" s="201"/>
      <c r="L137" s="201"/>
      <c r="M137" s="201"/>
      <c r="N137" s="201"/>
      <c r="O137" s="198">
        <f>SUM(C137:N137)</f>
        <v>0</v>
      </c>
      <c r="Q137" s="280" t="str">
        <f>'MRS(input_RL_Opt2)'!Q162</f>
        <v>Land use category in year 2026</v>
      </c>
      <c r="R137" s="54" t="s">
        <v>46</v>
      </c>
      <c r="S137" s="199">
        <f>IF(ISNUMBER('MRS(input_RL_Opt2)'!S$16),C137*'MRS(input_RL_Opt2)'!S$16,0)</f>
        <v>0</v>
      </c>
      <c r="T137" s="199">
        <f>IF(ISNUMBER('MRS(input_RL_Opt2)'!T$16),D137*'MRS(input_RL_Opt2)'!T$16,0)</f>
        <v>0</v>
      </c>
      <c r="U137" s="199">
        <f>IF(ISNUMBER('MRS(input_RL_Opt2)'!U$16),E137*'MRS(input_RL_Opt2)'!U$16,0)</f>
        <v>0</v>
      </c>
      <c r="V137" s="199">
        <f>IF(ISNUMBER('MRS(input_RL_Opt2)'!V$16),F137*'MRS(input_RL_Opt2)'!V$16,0)</f>
        <v>0</v>
      </c>
      <c r="W137" s="199">
        <f>IF(ISNUMBER('MRS(input_RL_Opt2)'!W$16),G137*'MRS(input_RL_Opt2)'!W$16,0)</f>
        <v>0</v>
      </c>
      <c r="X137" s="199">
        <f>IF(ISNUMBER('MRS(input_RL_Opt2)'!X$16),H137*'MRS(input_RL_Opt2)'!X$16,0)</f>
        <v>0</v>
      </c>
      <c r="Y137" s="199">
        <f>IF(ISNUMBER('MRS(input_RL_Opt2)'!Y$16),I137*'MRS(input_RL_Opt2)'!Y$16,0)</f>
        <v>0</v>
      </c>
      <c r="Z137" s="199">
        <f>IF(ISNUMBER('MRS(input_RL_Opt2)'!Z$16),J137*'MRS(input_RL_Opt2)'!Z$16,0)</f>
        <v>0</v>
      </c>
      <c r="AA137" s="199">
        <f>IF(ISNUMBER('MRS(input_RL_Opt2)'!AA$16),K137*'MRS(input_RL_Opt2)'!AA$16,0)</f>
        <v>0</v>
      </c>
      <c r="AB137" s="199">
        <f>IF(ISNUMBER('MRS(input_RL_Opt2)'!AB$16),L137*'MRS(input_RL_Opt2)'!AB$16,0)</f>
        <v>0</v>
      </c>
      <c r="AC137" s="199">
        <f>IF(ISNUMBER('MRS(input_RL_Opt2)'!AC$16),M137*'MRS(input_RL_Opt2)'!AC$16,0)</f>
        <v>0</v>
      </c>
      <c r="AD137" s="199">
        <f>IF(ISNUMBER('MRS(input_RL_Opt2)'!AD$16),N137*'MRS(input_RL_Opt2)'!AD$16,0)</f>
        <v>0</v>
      </c>
      <c r="AE137" s="198">
        <f>SUMIF(S137:AD137,"&gt;0",S137:AD137)</f>
        <v>0</v>
      </c>
      <c r="AF137" s="62"/>
    </row>
    <row r="138" spans="1:32" ht="28" x14ac:dyDescent="0.2">
      <c r="A138" s="280"/>
      <c r="B138" s="54" t="s">
        <v>47</v>
      </c>
      <c r="C138" s="201"/>
      <c r="D138" s="201"/>
      <c r="E138" s="201"/>
      <c r="F138" s="201"/>
      <c r="G138" s="201"/>
      <c r="H138" s="201"/>
      <c r="I138" s="201"/>
      <c r="J138" s="201"/>
      <c r="K138" s="201"/>
      <c r="L138" s="201"/>
      <c r="M138" s="201"/>
      <c r="N138" s="201"/>
      <c r="O138" s="198">
        <f t="shared" ref="O138:O148" si="24">SUM(C138:N138)</f>
        <v>0</v>
      </c>
      <c r="Q138" s="280"/>
      <c r="R138" s="54" t="s">
        <v>47</v>
      </c>
      <c r="S138" s="199">
        <f>IF(ISNUMBER('MRS(input_RL_Opt2)'!S$17),C138*'MRS(input_RL_Opt2)'!S$17,0)</f>
        <v>0</v>
      </c>
      <c r="T138" s="199">
        <f>IF(ISNUMBER('MRS(input_RL_Opt2)'!T$17),D138*'MRS(input_RL_Opt2)'!T$17,0)</f>
        <v>0</v>
      </c>
      <c r="U138" s="199">
        <f>IF(ISNUMBER('MRS(input_RL_Opt2)'!U$17),E138*'MRS(input_RL_Opt2)'!U$17,0)</f>
        <v>0</v>
      </c>
      <c r="V138" s="199">
        <f>IF(ISNUMBER('MRS(input_RL_Opt2)'!V$17),F138*'MRS(input_RL_Opt2)'!V$17,0)</f>
        <v>0</v>
      </c>
      <c r="W138" s="199">
        <f>IF(ISNUMBER('MRS(input_RL_Opt2)'!W$17),G138*'MRS(input_RL_Opt2)'!W$17,0)</f>
        <v>0</v>
      </c>
      <c r="X138" s="199">
        <f>IF(ISNUMBER('MRS(input_RL_Opt2)'!X$17),H138*'MRS(input_RL_Opt2)'!X$17,0)</f>
        <v>0</v>
      </c>
      <c r="Y138" s="199">
        <f>IF(ISNUMBER('MRS(input_RL_Opt2)'!Y$17),I138*'MRS(input_RL_Opt2)'!Y$17,0)</f>
        <v>0</v>
      </c>
      <c r="Z138" s="199">
        <f>IF(ISNUMBER('MRS(input_RL_Opt2)'!Z$17),J138*'MRS(input_RL_Opt2)'!Z$17,0)</f>
        <v>0</v>
      </c>
      <c r="AA138" s="199">
        <f>IF(ISNUMBER('MRS(input_RL_Opt2)'!AA$17),K138*'MRS(input_RL_Opt2)'!AA$17,0)</f>
        <v>0</v>
      </c>
      <c r="AB138" s="199">
        <f>IF(ISNUMBER('MRS(input_RL_Opt2)'!AB$17),L138*'MRS(input_RL_Opt2)'!AB$17,0)</f>
        <v>0</v>
      </c>
      <c r="AC138" s="199">
        <f>IF(ISNUMBER('MRS(input_RL_Opt2)'!AC$17),M138*'MRS(input_RL_Opt2)'!AC$17,0)</f>
        <v>0</v>
      </c>
      <c r="AD138" s="199">
        <f>IF(ISNUMBER('MRS(input_RL_Opt2)'!AD$17),N138*'MRS(input_RL_Opt2)'!AD$17,0)</f>
        <v>0</v>
      </c>
      <c r="AE138" s="198">
        <f t="shared" ref="AE138:AE148" si="25">SUMIF(S138:AD138,"&gt;0",S138:AD138)</f>
        <v>0</v>
      </c>
      <c r="AF138" s="62"/>
    </row>
    <row r="139" spans="1:32" x14ac:dyDescent="0.2">
      <c r="A139" s="280"/>
      <c r="B139" s="55" t="s">
        <v>48</v>
      </c>
      <c r="C139" s="201"/>
      <c r="D139" s="201"/>
      <c r="E139" s="201"/>
      <c r="F139" s="201"/>
      <c r="G139" s="201"/>
      <c r="H139" s="201"/>
      <c r="I139" s="201"/>
      <c r="J139" s="201"/>
      <c r="K139" s="201"/>
      <c r="L139" s="201"/>
      <c r="M139" s="201"/>
      <c r="N139" s="201"/>
      <c r="O139" s="198">
        <f t="shared" si="24"/>
        <v>0</v>
      </c>
      <c r="Q139" s="280"/>
      <c r="R139" s="55" t="s">
        <v>48</v>
      </c>
      <c r="S139" s="199">
        <f>IF(ISNUMBER('MRS(input_RL_Opt2)'!S$18),C139*'MRS(input_RL_Opt2)'!S$18, 0)</f>
        <v>0</v>
      </c>
      <c r="T139" s="199">
        <f>IF(ISNUMBER('MRS(input_RL_Opt2)'!T$18),D139*'MRS(input_RL_Opt2)'!T$18, 0)</f>
        <v>0</v>
      </c>
      <c r="U139" s="199">
        <f>IF(ISNUMBER('MRS(input_RL_Opt2)'!U$18),E139*'MRS(input_RL_Opt2)'!U$18, 0)</f>
        <v>0</v>
      </c>
      <c r="V139" s="199">
        <f>IF(ISNUMBER('MRS(input_RL_Opt2)'!V$18),F139*'MRS(input_RL_Opt2)'!V$18, 0)</f>
        <v>0</v>
      </c>
      <c r="W139" s="199">
        <f>IF(ISNUMBER('MRS(input_RL_Opt2)'!W$18),G139*'MRS(input_RL_Opt2)'!W$18, 0)</f>
        <v>0</v>
      </c>
      <c r="X139" s="199">
        <f>IF(ISNUMBER('MRS(input_RL_Opt2)'!X$18),H139*'MRS(input_RL_Opt2)'!X$18, 0)</f>
        <v>0</v>
      </c>
      <c r="Y139" s="199">
        <f>IF(ISNUMBER('MRS(input_RL_Opt2)'!Y$18),I139*'MRS(input_RL_Opt2)'!Y$18, 0)</f>
        <v>0</v>
      </c>
      <c r="Z139" s="199">
        <f>IF(ISNUMBER('MRS(input_RL_Opt2)'!Z$18),J139*'MRS(input_RL_Opt2)'!Z$18, 0)</f>
        <v>0</v>
      </c>
      <c r="AA139" s="199">
        <f>IF(ISNUMBER('MRS(input_RL_Opt2)'!AA$18),K139*'MRS(input_RL_Opt2)'!AA$18, 0)</f>
        <v>0</v>
      </c>
      <c r="AB139" s="199">
        <f>IF(ISNUMBER('MRS(input_RL_Opt2)'!AB$18),L139*'MRS(input_RL_Opt2)'!AB$18, 0)</f>
        <v>0</v>
      </c>
      <c r="AC139" s="199">
        <f>IF(ISNUMBER('MRS(input_RL_Opt2)'!AC$18),M139*'MRS(input_RL_Opt2)'!AC$18, 0)</f>
        <v>0</v>
      </c>
      <c r="AD139" s="199">
        <f>IF(ISNUMBER('MRS(input_RL_Opt2)'!AD$18),N139*'MRS(input_RL_Opt2)'!AD$18, 0)</f>
        <v>0</v>
      </c>
      <c r="AE139" s="198">
        <f t="shared" si="25"/>
        <v>0</v>
      </c>
      <c r="AF139" s="62"/>
    </row>
    <row r="140" spans="1:32" x14ac:dyDescent="0.2">
      <c r="A140" s="280"/>
      <c r="B140" s="54" t="s">
        <v>49</v>
      </c>
      <c r="C140" s="201"/>
      <c r="D140" s="201"/>
      <c r="E140" s="201"/>
      <c r="F140" s="201"/>
      <c r="G140" s="201"/>
      <c r="H140" s="201"/>
      <c r="I140" s="201"/>
      <c r="J140" s="201"/>
      <c r="K140" s="201"/>
      <c r="L140" s="201"/>
      <c r="M140" s="201"/>
      <c r="N140" s="201"/>
      <c r="O140" s="198">
        <f t="shared" si="24"/>
        <v>0</v>
      </c>
      <c r="Q140" s="280"/>
      <c r="R140" s="54" t="s">
        <v>49</v>
      </c>
      <c r="S140" s="199">
        <f>IF(ISNUMBER('MRS(input_RL_Opt2)'!S$19),C140*'MRS(input_RL_Opt2)'!S$19,0)</f>
        <v>0</v>
      </c>
      <c r="T140" s="199">
        <f>IF(ISNUMBER('MRS(input_RL_Opt2)'!T$19),D140*'MRS(input_RL_Opt2)'!T$19,0)</f>
        <v>0</v>
      </c>
      <c r="U140" s="199">
        <f>IF(ISNUMBER('MRS(input_RL_Opt2)'!U$19),E140*'MRS(input_RL_Opt2)'!U$19,0)</f>
        <v>0</v>
      </c>
      <c r="V140" s="199">
        <f>IF(ISNUMBER('MRS(input_RL_Opt2)'!V$19),F140*'MRS(input_RL_Opt2)'!V$19,0)</f>
        <v>0</v>
      </c>
      <c r="W140" s="199">
        <f>IF(ISNUMBER('MRS(input_RL_Opt2)'!W$19),G140*'MRS(input_RL_Opt2)'!W$19,0)</f>
        <v>0</v>
      </c>
      <c r="X140" s="199">
        <f>IF(ISNUMBER('MRS(input_RL_Opt2)'!X$19),H140*'MRS(input_RL_Opt2)'!X$19,0)</f>
        <v>0</v>
      </c>
      <c r="Y140" s="199">
        <f>IF(ISNUMBER('MRS(input_RL_Opt2)'!Y$19),I140*'MRS(input_RL_Opt2)'!Y$19,0)</f>
        <v>0</v>
      </c>
      <c r="Z140" s="199">
        <f>IF(ISNUMBER('MRS(input_RL_Opt2)'!Z$19),J140*'MRS(input_RL_Opt2)'!Z$19,0)</f>
        <v>0</v>
      </c>
      <c r="AA140" s="199">
        <f>IF(ISNUMBER('MRS(input_RL_Opt2)'!AA$19),K140*'MRS(input_RL_Opt2)'!AA$19,0)</f>
        <v>0</v>
      </c>
      <c r="AB140" s="199">
        <f>IF(ISNUMBER('MRS(input_RL_Opt2)'!AB$19),L140*'MRS(input_RL_Opt2)'!AB$19,0)</f>
        <v>0</v>
      </c>
      <c r="AC140" s="199">
        <f>IF(ISNUMBER('MRS(input_RL_Opt2)'!AC$19),M140*'MRS(input_RL_Opt2)'!AC$19,0)</f>
        <v>0</v>
      </c>
      <c r="AD140" s="199">
        <f>IF(ISNUMBER('MRS(input_RL_Opt2)'!AD$19),N140*'MRS(input_RL_Opt2)'!AD$19,0)</f>
        <v>0</v>
      </c>
      <c r="AE140" s="198">
        <f t="shared" si="25"/>
        <v>0</v>
      </c>
      <c r="AF140" s="62"/>
    </row>
    <row r="141" spans="1:32" x14ac:dyDescent="0.2">
      <c r="A141" s="280"/>
      <c r="B141" s="172" t="s">
        <v>50</v>
      </c>
      <c r="C141" s="201"/>
      <c r="D141" s="201"/>
      <c r="E141" s="201"/>
      <c r="F141" s="201"/>
      <c r="G141" s="201"/>
      <c r="H141" s="201"/>
      <c r="I141" s="201"/>
      <c r="J141" s="201"/>
      <c r="K141" s="201"/>
      <c r="L141" s="201"/>
      <c r="M141" s="201"/>
      <c r="N141" s="201"/>
      <c r="O141" s="198">
        <f t="shared" si="24"/>
        <v>0</v>
      </c>
      <c r="Q141" s="280"/>
      <c r="R141" s="172" t="s">
        <v>50</v>
      </c>
      <c r="S141" s="199">
        <f>IF(ISNUMBER('MRS(input_RL_Opt2)'!S$20),C141*'MRS(input_RL_Opt2)'!S$20,0)</f>
        <v>0</v>
      </c>
      <c r="T141" s="199">
        <f>IF(ISNUMBER('MRS(input_RL_Opt2)'!T$20),D141*'MRS(input_RL_Opt2)'!T$20,0)</f>
        <v>0</v>
      </c>
      <c r="U141" s="199">
        <f>IF(ISNUMBER('MRS(input_RL_Opt2)'!U$20),E141*'MRS(input_RL_Opt2)'!U$20,0)</f>
        <v>0</v>
      </c>
      <c r="V141" s="199">
        <f>IF(ISNUMBER('MRS(input_RL_Opt2)'!V$20),F141*'MRS(input_RL_Opt2)'!V$20,0)</f>
        <v>0</v>
      </c>
      <c r="W141" s="199">
        <f>IF(ISNUMBER('MRS(input_RL_Opt2)'!W$20),G141*'MRS(input_RL_Opt2)'!W$20,0)</f>
        <v>0</v>
      </c>
      <c r="X141" s="199">
        <f>IF(ISNUMBER('MRS(input_RL_Opt2)'!X$20),H141*'MRS(input_RL_Opt2)'!X$20,0)</f>
        <v>0</v>
      </c>
      <c r="Y141" s="199">
        <f>IF(ISNUMBER('MRS(input_RL_Opt2)'!Y$20),I141*'MRS(input_RL_Opt2)'!Y$20,0)</f>
        <v>0</v>
      </c>
      <c r="Z141" s="199">
        <f>IF(ISNUMBER('MRS(input_RL_Opt2)'!Z$20),J141*'MRS(input_RL_Opt2)'!Z$20,0)</f>
        <v>0</v>
      </c>
      <c r="AA141" s="199">
        <f>IF(ISNUMBER('MRS(input_RL_Opt2)'!AA$20),K141*'MRS(input_RL_Opt2)'!AA$20,0)</f>
        <v>0</v>
      </c>
      <c r="AB141" s="199">
        <f>IF(ISNUMBER('MRS(input_RL_Opt2)'!AB$20),L141*'MRS(input_RL_Opt2)'!AB$20,0)</f>
        <v>0</v>
      </c>
      <c r="AC141" s="199">
        <f>IF(ISNUMBER('MRS(input_RL_Opt2)'!AC$20),M141*'MRS(input_RL_Opt2)'!AC$20,0)</f>
        <v>0</v>
      </c>
      <c r="AD141" s="199">
        <f>IF(ISNUMBER('MRS(input_RL_Opt2)'!AD$20),N141*'MRS(input_RL_Opt2)'!AD$20,0)</f>
        <v>0</v>
      </c>
      <c r="AE141" s="198">
        <f t="shared" si="25"/>
        <v>0</v>
      </c>
      <c r="AF141" s="62"/>
    </row>
    <row r="142" spans="1:32" x14ac:dyDescent="0.2">
      <c r="A142" s="280"/>
      <c r="B142" s="172" t="s">
        <v>51</v>
      </c>
      <c r="C142" s="201"/>
      <c r="D142" s="201"/>
      <c r="E142" s="201"/>
      <c r="F142" s="201"/>
      <c r="G142" s="201"/>
      <c r="H142" s="201"/>
      <c r="I142" s="201"/>
      <c r="J142" s="201"/>
      <c r="K142" s="201"/>
      <c r="L142" s="201"/>
      <c r="M142" s="201"/>
      <c r="N142" s="201"/>
      <c r="O142" s="198">
        <f t="shared" si="24"/>
        <v>0</v>
      </c>
      <c r="Q142" s="280"/>
      <c r="R142" s="172" t="s">
        <v>51</v>
      </c>
      <c r="S142" s="199">
        <f>IF(ISNUMBER('MRS(input_RL_Opt2)'!S$21),C142*'MRS(input_RL_Opt2)'!S$21,0)</f>
        <v>0</v>
      </c>
      <c r="T142" s="199">
        <f>IF(ISNUMBER('MRS(input_RL_Opt2)'!T$21),D142*'MRS(input_RL_Opt2)'!T$21,0)</f>
        <v>0</v>
      </c>
      <c r="U142" s="199">
        <f>IF(ISNUMBER('MRS(input_RL_Opt2)'!U$21),E142*'MRS(input_RL_Opt2)'!U$21,0)</f>
        <v>0</v>
      </c>
      <c r="V142" s="199">
        <f>IF(ISNUMBER('MRS(input_RL_Opt2)'!V$21),F142*'MRS(input_RL_Opt2)'!V$21,0)</f>
        <v>0</v>
      </c>
      <c r="W142" s="199">
        <f>IF(ISNUMBER('MRS(input_RL_Opt2)'!W$21),G142*'MRS(input_RL_Opt2)'!W$21,0)</f>
        <v>0</v>
      </c>
      <c r="X142" s="199">
        <f>IF(ISNUMBER('MRS(input_RL_Opt2)'!X$21),H142*'MRS(input_RL_Opt2)'!X$21,0)</f>
        <v>0</v>
      </c>
      <c r="Y142" s="199">
        <f>IF(ISNUMBER('MRS(input_RL_Opt2)'!Y$21),I142*'MRS(input_RL_Opt2)'!Y$21,0)</f>
        <v>0</v>
      </c>
      <c r="Z142" s="199">
        <f>IF(ISNUMBER('MRS(input_RL_Opt2)'!Z$21),J142*'MRS(input_RL_Opt2)'!Z$21,0)</f>
        <v>0</v>
      </c>
      <c r="AA142" s="199">
        <f>IF(ISNUMBER('MRS(input_RL_Opt2)'!AA$21),K142*'MRS(input_RL_Opt2)'!AA$21,0)</f>
        <v>0</v>
      </c>
      <c r="AB142" s="199">
        <f>IF(ISNUMBER('MRS(input_RL_Opt2)'!AB$21),L142*'MRS(input_RL_Opt2)'!AB$21,0)</f>
        <v>0</v>
      </c>
      <c r="AC142" s="199">
        <f>IF(ISNUMBER('MRS(input_RL_Opt2)'!AC$21),M142*'MRS(input_RL_Opt2)'!AC$21,0)</f>
        <v>0</v>
      </c>
      <c r="AD142" s="199">
        <f>IF(ISNUMBER('MRS(input_RL_Opt2)'!AD$21),N142*'MRS(input_RL_Opt2)'!AD$21,0)</f>
        <v>0</v>
      </c>
      <c r="AE142" s="198">
        <f t="shared" si="25"/>
        <v>0</v>
      </c>
      <c r="AF142" s="62"/>
    </row>
    <row r="143" spans="1:32" x14ac:dyDescent="0.2">
      <c r="A143" s="280"/>
      <c r="B143" s="172" t="s">
        <v>52</v>
      </c>
      <c r="C143" s="201"/>
      <c r="D143" s="201"/>
      <c r="E143" s="201"/>
      <c r="F143" s="201"/>
      <c r="G143" s="201"/>
      <c r="H143" s="201"/>
      <c r="I143" s="201"/>
      <c r="J143" s="201"/>
      <c r="K143" s="201"/>
      <c r="L143" s="201"/>
      <c r="M143" s="201"/>
      <c r="N143" s="201"/>
      <c r="O143" s="198">
        <f t="shared" si="24"/>
        <v>0</v>
      </c>
      <c r="Q143" s="280"/>
      <c r="R143" s="172" t="s">
        <v>52</v>
      </c>
      <c r="S143" s="199">
        <f>IF(ISNUMBER('MRS(input_RL_Opt2)'!S$22),C143*'MRS(input_RL_Opt2)'!S$22,0)</f>
        <v>0</v>
      </c>
      <c r="T143" s="199">
        <f>IF(ISNUMBER('MRS(input_RL_Opt2)'!T$22),D143*'MRS(input_RL_Opt2)'!T$22,0)</f>
        <v>0</v>
      </c>
      <c r="U143" s="199">
        <f>IF(ISNUMBER('MRS(input_RL_Opt2)'!U$22),E143*'MRS(input_RL_Opt2)'!U$22,0)</f>
        <v>0</v>
      </c>
      <c r="V143" s="199">
        <f>IF(ISNUMBER('MRS(input_RL_Opt2)'!V$22),F143*'MRS(input_RL_Opt2)'!V$22,0)</f>
        <v>0</v>
      </c>
      <c r="W143" s="199">
        <f>IF(ISNUMBER('MRS(input_RL_Opt2)'!W$22),G143*'MRS(input_RL_Opt2)'!W$22,0)</f>
        <v>0</v>
      </c>
      <c r="X143" s="199">
        <f>IF(ISNUMBER('MRS(input_RL_Opt2)'!X$22),H143*'MRS(input_RL_Opt2)'!X$22,0)</f>
        <v>0</v>
      </c>
      <c r="Y143" s="199">
        <f>IF(ISNUMBER('MRS(input_RL_Opt2)'!Y$22),I143*'MRS(input_RL_Opt2)'!Y$22,0)</f>
        <v>0</v>
      </c>
      <c r="Z143" s="199">
        <f>IF(ISNUMBER('MRS(input_RL_Opt2)'!Z$22),J143*'MRS(input_RL_Opt2)'!Z$22,0)</f>
        <v>0</v>
      </c>
      <c r="AA143" s="199">
        <f>IF(ISNUMBER('MRS(input_RL_Opt2)'!AA$22),K143*'MRS(input_RL_Opt2)'!AA$22,0)</f>
        <v>0</v>
      </c>
      <c r="AB143" s="199">
        <f>IF(ISNUMBER('MRS(input_RL_Opt2)'!AB$22),L143*'MRS(input_RL_Opt2)'!AB$22,0)</f>
        <v>0</v>
      </c>
      <c r="AC143" s="199">
        <f>IF(ISNUMBER('MRS(input_RL_Opt2)'!AC$22),M143*'MRS(input_RL_Opt2)'!AC$22,0)</f>
        <v>0</v>
      </c>
      <c r="AD143" s="199">
        <f>IF(ISNUMBER('MRS(input_RL_Opt2)'!AD$22),N143*'MRS(input_RL_Opt2)'!AD$22,0)</f>
        <v>0</v>
      </c>
      <c r="AE143" s="198">
        <f t="shared" si="25"/>
        <v>0</v>
      </c>
      <c r="AF143" s="62"/>
    </row>
    <row r="144" spans="1:32" x14ac:dyDescent="0.2">
      <c r="A144" s="280"/>
      <c r="B144" s="172" t="s">
        <v>53</v>
      </c>
      <c r="C144" s="201"/>
      <c r="D144" s="201"/>
      <c r="E144" s="201"/>
      <c r="F144" s="201"/>
      <c r="G144" s="201"/>
      <c r="H144" s="201"/>
      <c r="I144" s="201"/>
      <c r="J144" s="201"/>
      <c r="K144" s="201"/>
      <c r="L144" s="201"/>
      <c r="M144" s="201"/>
      <c r="N144" s="201"/>
      <c r="O144" s="198">
        <f t="shared" si="24"/>
        <v>0</v>
      </c>
      <c r="Q144" s="280"/>
      <c r="R144" s="172" t="s">
        <v>53</v>
      </c>
      <c r="S144" s="199">
        <f>IF(ISNUMBER('MRS(input_RL_Opt2)'!S$23),C144*'MRS(input_RL_Opt2)'!S$23,0)</f>
        <v>0</v>
      </c>
      <c r="T144" s="199">
        <f>IF(ISNUMBER('MRS(input_RL_Opt2)'!T$23),D144*'MRS(input_RL_Opt2)'!T$23,0)</f>
        <v>0</v>
      </c>
      <c r="U144" s="199">
        <f>IF(ISNUMBER('MRS(input_RL_Opt2)'!U$23),E144*'MRS(input_RL_Opt2)'!U$23,0)</f>
        <v>0</v>
      </c>
      <c r="V144" s="199">
        <f>IF(ISNUMBER('MRS(input_RL_Opt2)'!V$23),F144*'MRS(input_RL_Opt2)'!V$23,0)</f>
        <v>0</v>
      </c>
      <c r="W144" s="199">
        <f>IF(ISNUMBER('MRS(input_RL_Opt2)'!W$23),G144*'MRS(input_RL_Opt2)'!W$23,0)</f>
        <v>0</v>
      </c>
      <c r="X144" s="199">
        <f>IF(ISNUMBER('MRS(input_RL_Opt2)'!X$23),H144*'MRS(input_RL_Opt2)'!X$23,0)</f>
        <v>0</v>
      </c>
      <c r="Y144" s="199">
        <f>IF(ISNUMBER('MRS(input_RL_Opt2)'!Y$23),I144*'MRS(input_RL_Opt2)'!Y$23,0)</f>
        <v>0</v>
      </c>
      <c r="Z144" s="199">
        <f>IF(ISNUMBER('MRS(input_RL_Opt2)'!Z$23),J144*'MRS(input_RL_Opt2)'!Z$23,0)</f>
        <v>0</v>
      </c>
      <c r="AA144" s="199">
        <f>IF(ISNUMBER('MRS(input_RL_Opt2)'!AA$23),K144*'MRS(input_RL_Opt2)'!AA$23,0)</f>
        <v>0</v>
      </c>
      <c r="AB144" s="199">
        <f>IF(ISNUMBER('MRS(input_RL_Opt2)'!AB$23),L144*'MRS(input_RL_Opt2)'!AB$23,0)</f>
        <v>0</v>
      </c>
      <c r="AC144" s="199">
        <f>IF(ISNUMBER('MRS(input_RL_Opt2)'!AC$23),M144*'MRS(input_RL_Opt2)'!AC$23,0)</f>
        <v>0</v>
      </c>
      <c r="AD144" s="199">
        <f>IF(ISNUMBER('MRS(input_RL_Opt2)'!AD$23),N144*'MRS(input_RL_Opt2)'!AD$23,0)</f>
        <v>0</v>
      </c>
      <c r="AE144" s="198">
        <f t="shared" si="25"/>
        <v>0</v>
      </c>
      <c r="AF144" s="62"/>
    </row>
    <row r="145" spans="1:32" x14ac:dyDescent="0.2">
      <c r="A145" s="280"/>
      <c r="B145" s="172" t="s">
        <v>54</v>
      </c>
      <c r="C145" s="201"/>
      <c r="D145" s="201"/>
      <c r="E145" s="201"/>
      <c r="F145" s="201"/>
      <c r="G145" s="201"/>
      <c r="H145" s="201"/>
      <c r="I145" s="201"/>
      <c r="J145" s="201"/>
      <c r="K145" s="201"/>
      <c r="L145" s="201"/>
      <c r="M145" s="201"/>
      <c r="N145" s="201"/>
      <c r="O145" s="198">
        <f t="shared" si="24"/>
        <v>0</v>
      </c>
      <c r="Q145" s="280"/>
      <c r="R145" s="172" t="s">
        <v>54</v>
      </c>
      <c r="S145" s="199">
        <f>IF(ISNUMBER('MRS(input_RL_Opt2)'!S$24),C145*'MRS(input_RL_Opt2)'!S$24,0)</f>
        <v>0</v>
      </c>
      <c r="T145" s="199">
        <f>IF(ISNUMBER('MRS(input_RL_Opt2)'!T$24),D145*'MRS(input_RL_Opt2)'!T$24,0)</f>
        <v>0</v>
      </c>
      <c r="U145" s="199">
        <f>IF(ISNUMBER('MRS(input_RL_Opt2)'!U$24),E145*'MRS(input_RL_Opt2)'!U$24,0)</f>
        <v>0</v>
      </c>
      <c r="V145" s="199">
        <f>IF(ISNUMBER('MRS(input_RL_Opt2)'!V$24),F145*'MRS(input_RL_Opt2)'!V$24,0)</f>
        <v>0</v>
      </c>
      <c r="W145" s="199">
        <f>IF(ISNUMBER('MRS(input_RL_Opt2)'!W$24),G145*'MRS(input_RL_Opt2)'!W$24,0)</f>
        <v>0</v>
      </c>
      <c r="X145" s="199">
        <f>IF(ISNUMBER('MRS(input_RL_Opt2)'!X$24),H145*'MRS(input_RL_Opt2)'!X$24,0)</f>
        <v>0</v>
      </c>
      <c r="Y145" s="199">
        <f>IF(ISNUMBER('MRS(input_RL_Opt2)'!Y$24),I145*'MRS(input_RL_Opt2)'!Y$24,0)</f>
        <v>0</v>
      </c>
      <c r="Z145" s="199">
        <f>IF(ISNUMBER('MRS(input_RL_Opt2)'!Z$24),J145*'MRS(input_RL_Opt2)'!Z$24,0)</f>
        <v>0</v>
      </c>
      <c r="AA145" s="199">
        <f>IF(ISNUMBER('MRS(input_RL_Opt2)'!AA$24),K145*'MRS(input_RL_Opt2)'!AA$24,0)</f>
        <v>0</v>
      </c>
      <c r="AB145" s="199">
        <f>IF(ISNUMBER('MRS(input_RL_Opt2)'!AB$24),L145*'MRS(input_RL_Opt2)'!AB$24,0)</f>
        <v>0</v>
      </c>
      <c r="AC145" s="199">
        <f>IF(ISNUMBER('MRS(input_RL_Opt2)'!AC$24),M145*'MRS(input_RL_Opt2)'!AC$24,0)</f>
        <v>0</v>
      </c>
      <c r="AD145" s="199">
        <f>IF(ISNUMBER('MRS(input_RL_Opt2)'!AD$24),N145*'MRS(input_RL_Opt2)'!AD$24,0)</f>
        <v>0</v>
      </c>
      <c r="AE145" s="198">
        <f t="shared" si="25"/>
        <v>0</v>
      </c>
      <c r="AF145" s="62"/>
    </row>
    <row r="146" spans="1:32" x14ac:dyDescent="0.2">
      <c r="A146" s="280"/>
      <c r="B146" s="172" t="s">
        <v>55</v>
      </c>
      <c r="C146" s="201"/>
      <c r="D146" s="201"/>
      <c r="E146" s="201"/>
      <c r="F146" s="201"/>
      <c r="G146" s="201"/>
      <c r="H146" s="201"/>
      <c r="I146" s="201"/>
      <c r="J146" s="201"/>
      <c r="K146" s="201"/>
      <c r="L146" s="201"/>
      <c r="M146" s="201"/>
      <c r="N146" s="201"/>
      <c r="O146" s="198">
        <f t="shared" si="24"/>
        <v>0</v>
      </c>
      <c r="Q146" s="280"/>
      <c r="R146" s="172" t="s">
        <v>55</v>
      </c>
      <c r="S146" s="199">
        <f>IF(ISNUMBER('MRS(input_RL_Opt2)'!S$25),C146*'MRS(input_RL_Opt2)'!S$25,0)</f>
        <v>0</v>
      </c>
      <c r="T146" s="199">
        <f>IF(ISNUMBER('MRS(input_RL_Opt2)'!T$25),D146*'MRS(input_RL_Opt2)'!T$25,0)</f>
        <v>0</v>
      </c>
      <c r="U146" s="199">
        <f>IF(ISNUMBER('MRS(input_RL_Opt2)'!U$25),E146*'MRS(input_RL_Opt2)'!U$25,0)</f>
        <v>0</v>
      </c>
      <c r="V146" s="199">
        <f>IF(ISNUMBER('MRS(input_RL_Opt2)'!V$25),F146*'MRS(input_RL_Opt2)'!V$25,0)</f>
        <v>0</v>
      </c>
      <c r="W146" s="199">
        <f>IF(ISNUMBER('MRS(input_RL_Opt2)'!W$25),G146*'MRS(input_RL_Opt2)'!W$25,0)</f>
        <v>0</v>
      </c>
      <c r="X146" s="199">
        <f>IF(ISNUMBER('MRS(input_RL_Opt2)'!X$25),H146*'MRS(input_RL_Opt2)'!X$25,0)</f>
        <v>0</v>
      </c>
      <c r="Y146" s="199">
        <f>IF(ISNUMBER('MRS(input_RL_Opt2)'!Y$25),I146*'MRS(input_RL_Opt2)'!Y$25,0)</f>
        <v>0</v>
      </c>
      <c r="Z146" s="199">
        <f>IF(ISNUMBER('MRS(input_RL_Opt2)'!Z$25),J146*'MRS(input_RL_Opt2)'!Z$25,0)</f>
        <v>0</v>
      </c>
      <c r="AA146" s="199">
        <f>IF(ISNUMBER('MRS(input_RL_Opt2)'!AA$25),K146*'MRS(input_RL_Opt2)'!AA$25,0)</f>
        <v>0</v>
      </c>
      <c r="AB146" s="199">
        <f>IF(ISNUMBER('MRS(input_RL_Opt2)'!AB$25),L146*'MRS(input_RL_Opt2)'!AB$25,0)</f>
        <v>0</v>
      </c>
      <c r="AC146" s="199">
        <f>IF(ISNUMBER('MRS(input_RL_Opt2)'!AC$25),M146*'MRS(input_RL_Opt2)'!AC$25,0)</f>
        <v>0</v>
      </c>
      <c r="AD146" s="199">
        <f>IF(ISNUMBER('MRS(input_RL_Opt2)'!AD$25),N146*'MRS(input_RL_Opt2)'!AD$25,0)</f>
        <v>0</v>
      </c>
      <c r="AE146" s="198">
        <f t="shared" si="25"/>
        <v>0</v>
      </c>
      <c r="AF146" s="62"/>
    </row>
    <row r="147" spans="1:32" x14ac:dyDescent="0.2">
      <c r="A147" s="280"/>
      <c r="B147" s="172" t="s">
        <v>56</v>
      </c>
      <c r="C147" s="201"/>
      <c r="D147" s="201"/>
      <c r="E147" s="201"/>
      <c r="F147" s="201"/>
      <c r="G147" s="201"/>
      <c r="H147" s="201"/>
      <c r="I147" s="201"/>
      <c r="J147" s="201"/>
      <c r="K147" s="201"/>
      <c r="L147" s="201"/>
      <c r="M147" s="201"/>
      <c r="N147" s="201"/>
      <c r="O147" s="198">
        <f t="shared" si="24"/>
        <v>0</v>
      </c>
      <c r="Q147" s="280"/>
      <c r="R147" s="172" t="s">
        <v>56</v>
      </c>
      <c r="S147" s="199">
        <f>IF(ISNUMBER('MRS(input_RL_Opt2)'!S$26),C147*'MRS(input_RL_Opt2)'!S$26,0)</f>
        <v>0</v>
      </c>
      <c r="T147" s="199">
        <f>IF(ISNUMBER('MRS(input_RL_Opt2)'!T$26),D147*'MRS(input_RL_Opt2)'!T$26,0)</f>
        <v>0</v>
      </c>
      <c r="U147" s="199">
        <f>IF(ISNUMBER('MRS(input_RL_Opt2)'!U$26),E147*'MRS(input_RL_Opt2)'!U$26,0)</f>
        <v>0</v>
      </c>
      <c r="V147" s="199">
        <f>IF(ISNUMBER('MRS(input_RL_Opt2)'!V$26),F147*'MRS(input_RL_Opt2)'!V$26,0)</f>
        <v>0</v>
      </c>
      <c r="W147" s="199">
        <f>IF(ISNUMBER('MRS(input_RL_Opt2)'!W$26),G147*'MRS(input_RL_Opt2)'!W$26,0)</f>
        <v>0</v>
      </c>
      <c r="X147" s="199">
        <f>IF(ISNUMBER('MRS(input_RL_Opt2)'!X$26),H147*'MRS(input_RL_Opt2)'!X$26,0)</f>
        <v>0</v>
      </c>
      <c r="Y147" s="199">
        <f>IF(ISNUMBER('MRS(input_RL_Opt2)'!Y$26),I147*'MRS(input_RL_Opt2)'!Y$26,0)</f>
        <v>0</v>
      </c>
      <c r="Z147" s="199">
        <f>IF(ISNUMBER('MRS(input_RL_Opt2)'!Z$26),J147*'MRS(input_RL_Opt2)'!Z$26,0)</f>
        <v>0</v>
      </c>
      <c r="AA147" s="199">
        <f>IF(ISNUMBER('MRS(input_RL_Opt2)'!AA$26),K147*'MRS(input_RL_Opt2)'!AA$26,0)</f>
        <v>0</v>
      </c>
      <c r="AB147" s="199">
        <f>IF(ISNUMBER('MRS(input_RL_Opt2)'!AB$26),L147*'MRS(input_RL_Opt2)'!AB$26,0)</f>
        <v>0</v>
      </c>
      <c r="AC147" s="199">
        <f>IF(ISNUMBER('MRS(input_RL_Opt2)'!AC$26),M147*'MRS(input_RL_Opt2)'!AC$26,0)</f>
        <v>0</v>
      </c>
      <c r="AD147" s="199">
        <f>IF(ISNUMBER('MRS(input_RL_Opt2)'!AD$26),N147*'MRS(input_RL_Opt2)'!AD$26,0)</f>
        <v>0</v>
      </c>
      <c r="AE147" s="198">
        <f t="shared" si="25"/>
        <v>0</v>
      </c>
      <c r="AF147" s="62"/>
    </row>
    <row r="148" spans="1:32" x14ac:dyDescent="0.2">
      <c r="A148" s="280"/>
      <c r="B148" s="172" t="s">
        <v>147</v>
      </c>
      <c r="C148" s="201"/>
      <c r="D148" s="201"/>
      <c r="E148" s="201"/>
      <c r="F148" s="201"/>
      <c r="G148" s="201"/>
      <c r="H148" s="201"/>
      <c r="I148" s="201"/>
      <c r="J148" s="201"/>
      <c r="K148" s="201"/>
      <c r="L148" s="201"/>
      <c r="M148" s="201"/>
      <c r="N148" s="201"/>
      <c r="O148" s="198">
        <f t="shared" si="24"/>
        <v>0</v>
      </c>
      <c r="Q148" s="280"/>
      <c r="R148" s="172" t="s">
        <v>147</v>
      </c>
      <c r="S148" s="199">
        <f>IF(ISNUMBER('MRS(input_RL_Opt2)'!S$27),C148*'MRS(input_RL_Opt2)'!S$27,0)</f>
        <v>0</v>
      </c>
      <c r="T148" s="199">
        <f>IF(ISNUMBER('MRS(input_RL_Opt2)'!T$27),D148*'MRS(input_RL_Opt2)'!T$27,0)</f>
        <v>0</v>
      </c>
      <c r="U148" s="199">
        <f>IF(ISNUMBER('MRS(input_RL_Opt2)'!U$27),E148*'MRS(input_RL_Opt2)'!U$27,0)</f>
        <v>0</v>
      </c>
      <c r="V148" s="199">
        <f>IF(ISNUMBER('MRS(input_RL_Opt2)'!V$27),F148*'MRS(input_RL_Opt2)'!V$27,0)</f>
        <v>0</v>
      </c>
      <c r="W148" s="199">
        <f>IF(ISNUMBER('MRS(input_RL_Opt2)'!W$27),G148*'MRS(input_RL_Opt2)'!W$27,0)</f>
        <v>0</v>
      </c>
      <c r="X148" s="199">
        <f>IF(ISNUMBER('MRS(input_RL_Opt2)'!X$27),H148*'MRS(input_RL_Opt2)'!X$27,0)</f>
        <v>0</v>
      </c>
      <c r="Y148" s="199">
        <f>IF(ISNUMBER('MRS(input_RL_Opt2)'!Y$27),I148*'MRS(input_RL_Opt2)'!Y$27,0)</f>
        <v>0</v>
      </c>
      <c r="Z148" s="199">
        <f>IF(ISNUMBER('MRS(input_RL_Opt2)'!Z$27),J148*'MRS(input_RL_Opt2)'!Z$27,0)</f>
        <v>0</v>
      </c>
      <c r="AA148" s="199">
        <f>IF(ISNUMBER('MRS(input_RL_Opt2)'!AA$27),K148*'MRS(input_RL_Opt2)'!AA$27,0)</f>
        <v>0</v>
      </c>
      <c r="AB148" s="199">
        <f>IF(ISNUMBER('MRS(input_RL_Opt2)'!AB$27),L148*'MRS(input_RL_Opt2)'!AB$27,0)</f>
        <v>0</v>
      </c>
      <c r="AC148" s="199">
        <f>IF(ISNUMBER('MRS(input_RL_Opt2)'!AC$27),M148*'MRS(input_RL_Opt2)'!AC$27,0)</f>
        <v>0</v>
      </c>
      <c r="AD148" s="199">
        <f>IF(ISNUMBER('MRS(input_RL_Opt2)'!AD$27),N148*'MRS(input_RL_Opt2)'!AD$27,0)</f>
        <v>0</v>
      </c>
      <c r="AE148" s="198">
        <f t="shared" si="25"/>
        <v>0</v>
      </c>
      <c r="AF148" s="62"/>
    </row>
    <row r="149" spans="1:32" x14ac:dyDescent="0.2">
      <c r="A149" s="280"/>
      <c r="B149" s="54" t="s">
        <v>57</v>
      </c>
      <c r="C149" s="197">
        <f>+SUM(C137:C148)</f>
        <v>0</v>
      </c>
      <c r="D149" s="197">
        <f t="shared" ref="D149:N149" si="26">+SUM(D137:D148)</f>
        <v>0</v>
      </c>
      <c r="E149" s="197">
        <f t="shared" si="26"/>
        <v>0</v>
      </c>
      <c r="F149" s="197">
        <f t="shared" si="26"/>
        <v>0</v>
      </c>
      <c r="G149" s="197">
        <f t="shared" si="26"/>
        <v>0</v>
      </c>
      <c r="H149" s="197">
        <f t="shared" si="26"/>
        <v>0</v>
      </c>
      <c r="I149" s="197">
        <f t="shared" si="26"/>
        <v>0</v>
      </c>
      <c r="J149" s="197">
        <f t="shared" si="26"/>
        <v>0</v>
      </c>
      <c r="K149" s="197">
        <f t="shared" si="26"/>
        <v>0</v>
      </c>
      <c r="L149" s="197">
        <f t="shared" si="26"/>
        <v>0</v>
      </c>
      <c r="M149" s="197">
        <f t="shared" si="26"/>
        <v>0</v>
      </c>
      <c r="N149" s="197">
        <f t="shared" si="26"/>
        <v>0</v>
      </c>
      <c r="O149" s="198"/>
      <c r="Q149" s="280"/>
      <c r="R149" s="54" t="s">
        <v>57</v>
      </c>
      <c r="S149" s="197"/>
      <c r="T149" s="197"/>
      <c r="U149" s="197"/>
      <c r="V149" s="197"/>
      <c r="W149" s="197"/>
      <c r="X149" s="197"/>
      <c r="Y149" s="197"/>
      <c r="Z149" s="197"/>
      <c r="AA149" s="197"/>
      <c r="AB149" s="197"/>
      <c r="AC149" s="197"/>
      <c r="AD149" s="197"/>
      <c r="AE149" s="198">
        <f>SUM(AE137:AE148)</f>
        <v>0</v>
      </c>
      <c r="AF149" s="207">
        <f>ROUND(AE149*44/12,0)</f>
        <v>0</v>
      </c>
    </row>
    <row r="150" spans="1:32" x14ac:dyDescent="0.2">
      <c r="S150" s="50"/>
      <c r="T150" s="50"/>
      <c r="U150" s="50"/>
      <c r="V150" s="50"/>
      <c r="W150" s="50"/>
      <c r="X150" s="50"/>
      <c r="Y150" s="50"/>
      <c r="Z150" s="50"/>
      <c r="AA150" s="50"/>
      <c r="AB150" s="50"/>
      <c r="AC150" s="50"/>
      <c r="AD150" s="50"/>
      <c r="AE150" s="50"/>
    </row>
    <row r="151" spans="1:32" ht="14.15" customHeight="1" x14ac:dyDescent="0.2">
      <c r="A151" s="293" t="str">
        <f>'MRS(input_RL_Opt2)'!A176</f>
        <v>Year 2028</v>
      </c>
      <c r="B151" s="293"/>
      <c r="C151" s="261" t="str">
        <f>'MRS(input_RL_Opt2)'!C176</f>
        <v>Land use category in year 2028</v>
      </c>
      <c r="D151" s="261"/>
      <c r="E151" s="261"/>
      <c r="F151" s="261"/>
      <c r="G151" s="261"/>
      <c r="H151" s="261"/>
      <c r="I151" s="261"/>
      <c r="J151" s="261"/>
      <c r="K151" s="261"/>
      <c r="L151" s="261"/>
      <c r="M151" s="261"/>
      <c r="N151" s="261"/>
      <c r="O151" s="261"/>
      <c r="Q151" s="293" t="str">
        <f>'MRS(input_RL_Opt2)'!Q176</f>
        <v>Year 2028</v>
      </c>
      <c r="R151" s="293"/>
      <c r="S151" s="261" t="str">
        <f>'MRS(input_RL_Opt2)'!S176</f>
        <v>Land use category in year 2028</v>
      </c>
      <c r="T151" s="261"/>
      <c r="U151" s="261"/>
      <c r="V151" s="261"/>
      <c r="W151" s="261"/>
      <c r="X151" s="261"/>
      <c r="Y151" s="261"/>
      <c r="Z151" s="261"/>
      <c r="AA151" s="261"/>
      <c r="AB151" s="261"/>
      <c r="AC151" s="261"/>
      <c r="AD151" s="261"/>
      <c r="AE151" s="261"/>
      <c r="AF151" s="62"/>
    </row>
    <row r="152" spans="1:32" ht="42" x14ac:dyDescent="0.2">
      <c r="A152" s="293"/>
      <c r="B152" s="293"/>
      <c r="C152" s="54" t="s">
        <v>46</v>
      </c>
      <c r="D152" s="54" t="s">
        <v>47</v>
      </c>
      <c r="E152" s="55" t="s">
        <v>48</v>
      </c>
      <c r="F152" s="54" t="s">
        <v>49</v>
      </c>
      <c r="G152" s="54" t="s">
        <v>50</v>
      </c>
      <c r="H152" s="54" t="s">
        <v>51</v>
      </c>
      <c r="I152" s="54" t="s">
        <v>52</v>
      </c>
      <c r="J152" s="54" t="s">
        <v>53</v>
      </c>
      <c r="K152" s="54" t="s">
        <v>54</v>
      </c>
      <c r="L152" s="54" t="s">
        <v>55</v>
      </c>
      <c r="M152" s="54" t="s">
        <v>56</v>
      </c>
      <c r="N152" s="54" t="s">
        <v>39</v>
      </c>
      <c r="O152" s="172" t="s">
        <v>57</v>
      </c>
      <c r="Q152" s="293"/>
      <c r="R152" s="293"/>
      <c r="S152" s="54" t="s">
        <v>46</v>
      </c>
      <c r="T152" s="54" t="s">
        <v>47</v>
      </c>
      <c r="U152" s="55" t="s">
        <v>48</v>
      </c>
      <c r="V152" s="54" t="s">
        <v>49</v>
      </c>
      <c r="W152" s="54" t="s">
        <v>50</v>
      </c>
      <c r="X152" s="54" t="s">
        <v>51</v>
      </c>
      <c r="Y152" s="54" t="s">
        <v>52</v>
      </c>
      <c r="Z152" s="54" t="s">
        <v>53</v>
      </c>
      <c r="AA152" s="54" t="s">
        <v>54</v>
      </c>
      <c r="AB152" s="54" t="s">
        <v>55</v>
      </c>
      <c r="AC152" s="54" t="s">
        <v>56</v>
      </c>
      <c r="AD152" s="54" t="s">
        <v>39</v>
      </c>
      <c r="AE152" s="172" t="s">
        <v>57</v>
      </c>
      <c r="AF152" s="62"/>
    </row>
    <row r="153" spans="1:32" ht="14.15" customHeight="1" x14ac:dyDescent="0.2">
      <c r="A153" s="280" t="str">
        <f>'MRS(input_RL_Opt2)'!A178</f>
        <v>Land use category in year 2027</v>
      </c>
      <c r="B153" s="54" t="s">
        <v>46</v>
      </c>
      <c r="C153" s="201"/>
      <c r="D153" s="201"/>
      <c r="E153" s="201"/>
      <c r="F153" s="201"/>
      <c r="G153" s="201"/>
      <c r="H153" s="201"/>
      <c r="I153" s="201"/>
      <c r="J153" s="201"/>
      <c r="K153" s="201"/>
      <c r="L153" s="201"/>
      <c r="M153" s="201"/>
      <c r="N153" s="201"/>
      <c r="O153" s="198">
        <f>SUM(C153:N153)</f>
        <v>0</v>
      </c>
      <c r="Q153" s="280" t="str">
        <f>'MRS(input_RL_Opt2)'!Q178</f>
        <v>Land use category in year 2027</v>
      </c>
      <c r="R153" s="54" t="s">
        <v>46</v>
      </c>
      <c r="S153" s="199">
        <f>IF(ISNUMBER('MRS(input_RL_Opt2)'!S$16),C153*'MRS(input_RL_Opt2)'!S$16,0)</f>
        <v>0</v>
      </c>
      <c r="T153" s="199">
        <f>IF(ISNUMBER('MRS(input_RL_Opt2)'!T$16),D153*'MRS(input_RL_Opt2)'!T$16,0)</f>
        <v>0</v>
      </c>
      <c r="U153" s="199">
        <f>IF(ISNUMBER('MRS(input_RL_Opt2)'!U$16),E153*'MRS(input_RL_Opt2)'!U$16,0)</f>
        <v>0</v>
      </c>
      <c r="V153" s="199">
        <f>IF(ISNUMBER('MRS(input_RL_Opt2)'!V$16),F153*'MRS(input_RL_Opt2)'!V$16,0)</f>
        <v>0</v>
      </c>
      <c r="W153" s="199">
        <f>IF(ISNUMBER('MRS(input_RL_Opt2)'!W$16),G153*'MRS(input_RL_Opt2)'!W$16,0)</f>
        <v>0</v>
      </c>
      <c r="X153" s="199">
        <f>IF(ISNUMBER('MRS(input_RL_Opt2)'!X$16),H153*'MRS(input_RL_Opt2)'!X$16,0)</f>
        <v>0</v>
      </c>
      <c r="Y153" s="199">
        <f>IF(ISNUMBER('MRS(input_RL_Opt2)'!Y$16),I153*'MRS(input_RL_Opt2)'!Y$16,0)</f>
        <v>0</v>
      </c>
      <c r="Z153" s="199">
        <f>IF(ISNUMBER('MRS(input_RL_Opt2)'!Z$16),J153*'MRS(input_RL_Opt2)'!Z$16,0)</f>
        <v>0</v>
      </c>
      <c r="AA153" s="199">
        <f>IF(ISNUMBER('MRS(input_RL_Opt2)'!AA$16),K153*'MRS(input_RL_Opt2)'!AA$16,0)</f>
        <v>0</v>
      </c>
      <c r="AB153" s="199">
        <f>IF(ISNUMBER('MRS(input_RL_Opt2)'!AB$16),L153*'MRS(input_RL_Opt2)'!AB$16,0)</f>
        <v>0</v>
      </c>
      <c r="AC153" s="199">
        <f>IF(ISNUMBER('MRS(input_RL_Opt2)'!AC$16),M153*'MRS(input_RL_Opt2)'!AC$16,0)</f>
        <v>0</v>
      </c>
      <c r="AD153" s="199">
        <f>IF(ISNUMBER('MRS(input_RL_Opt2)'!AD$16),N153*'MRS(input_RL_Opt2)'!AD$16,0)</f>
        <v>0</v>
      </c>
      <c r="AE153" s="198">
        <f>SUMIF(S153:AD153,"&gt;0",S153:AD153)</f>
        <v>0</v>
      </c>
      <c r="AF153" s="62"/>
    </row>
    <row r="154" spans="1:32" ht="28" x14ac:dyDescent="0.2">
      <c r="A154" s="280"/>
      <c r="B154" s="54" t="s">
        <v>47</v>
      </c>
      <c r="C154" s="201"/>
      <c r="D154" s="201"/>
      <c r="E154" s="201"/>
      <c r="F154" s="201"/>
      <c r="G154" s="201"/>
      <c r="H154" s="201"/>
      <c r="I154" s="201"/>
      <c r="J154" s="201"/>
      <c r="K154" s="201"/>
      <c r="L154" s="201"/>
      <c r="M154" s="201"/>
      <c r="N154" s="201"/>
      <c r="O154" s="198">
        <f t="shared" ref="O154:O164" si="27">SUM(C154:N154)</f>
        <v>0</v>
      </c>
      <c r="Q154" s="280"/>
      <c r="R154" s="54" t="s">
        <v>47</v>
      </c>
      <c r="S154" s="199">
        <f>IF(ISNUMBER('MRS(input_RL_Opt2)'!S$17),C154*'MRS(input_RL_Opt2)'!S$17,0)</f>
        <v>0</v>
      </c>
      <c r="T154" s="199">
        <f>IF(ISNUMBER('MRS(input_RL_Opt2)'!T$17),D154*'MRS(input_RL_Opt2)'!T$17,0)</f>
        <v>0</v>
      </c>
      <c r="U154" s="199">
        <f>IF(ISNUMBER('MRS(input_RL_Opt2)'!U$17),E154*'MRS(input_RL_Opt2)'!U$17,0)</f>
        <v>0</v>
      </c>
      <c r="V154" s="199">
        <f>IF(ISNUMBER('MRS(input_RL_Opt2)'!V$17),F154*'MRS(input_RL_Opt2)'!V$17,0)</f>
        <v>0</v>
      </c>
      <c r="W154" s="199">
        <f>IF(ISNUMBER('MRS(input_RL_Opt2)'!W$17),G154*'MRS(input_RL_Opt2)'!W$17,0)</f>
        <v>0</v>
      </c>
      <c r="X154" s="199">
        <f>IF(ISNUMBER('MRS(input_RL_Opt2)'!X$17),H154*'MRS(input_RL_Opt2)'!X$17,0)</f>
        <v>0</v>
      </c>
      <c r="Y154" s="199">
        <f>IF(ISNUMBER('MRS(input_RL_Opt2)'!Y$17),I154*'MRS(input_RL_Opt2)'!Y$17,0)</f>
        <v>0</v>
      </c>
      <c r="Z154" s="199">
        <f>IF(ISNUMBER('MRS(input_RL_Opt2)'!Z$17),J154*'MRS(input_RL_Opt2)'!Z$17,0)</f>
        <v>0</v>
      </c>
      <c r="AA154" s="199">
        <f>IF(ISNUMBER('MRS(input_RL_Opt2)'!AA$17),K154*'MRS(input_RL_Opt2)'!AA$17,0)</f>
        <v>0</v>
      </c>
      <c r="AB154" s="199">
        <f>IF(ISNUMBER('MRS(input_RL_Opt2)'!AB$17),L154*'MRS(input_RL_Opt2)'!AB$17,0)</f>
        <v>0</v>
      </c>
      <c r="AC154" s="199">
        <f>IF(ISNUMBER('MRS(input_RL_Opt2)'!AC$17),M154*'MRS(input_RL_Opt2)'!AC$17,0)</f>
        <v>0</v>
      </c>
      <c r="AD154" s="199">
        <f>IF(ISNUMBER('MRS(input_RL_Opt2)'!AD$17),N154*'MRS(input_RL_Opt2)'!AD$17,0)</f>
        <v>0</v>
      </c>
      <c r="AE154" s="198">
        <f t="shared" ref="AE154:AE164" si="28">SUMIF(S154:AD154,"&gt;0",S154:AD154)</f>
        <v>0</v>
      </c>
      <c r="AF154" s="62"/>
    </row>
    <row r="155" spans="1:32" x14ac:dyDescent="0.2">
      <c r="A155" s="280"/>
      <c r="B155" s="55" t="s">
        <v>48</v>
      </c>
      <c r="C155" s="201"/>
      <c r="D155" s="201"/>
      <c r="E155" s="201"/>
      <c r="F155" s="201"/>
      <c r="G155" s="201"/>
      <c r="H155" s="201"/>
      <c r="I155" s="201"/>
      <c r="J155" s="201"/>
      <c r="K155" s="201"/>
      <c r="L155" s="201"/>
      <c r="M155" s="201"/>
      <c r="N155" s="201"/>
      <c r="O155" s="198">
        <f t="shared" si="27"/>
        <v>0</v>
      </c>
      <c r="Q155" s="280"/>
      <c r="R155" s="55" t="s">
        <v>48</v>
      </c>
      <c r="S155" s="199">
        <f>IF(ISNUMBER('MRS(input_RL_Opt2)'!S$18),C155*'MRS(input_RL_Opt2)'!S$18, 0)</f>
        <v>0</v>
      </c>
      <c r="T155" s="199">
        <f>IF(ISNUMBER('MRS(input_RL_Opt2)'!T$18),D155*'MRS(input_RL_Opt2)'!T$18, 0)</f>
        <v>0</v>
      </c>
      <c r="U155" s="199">
        <f>IF(ISNUMBER('MRS(input_RL_Opt2)'!U$18),E155*'MRS(input_RL_Opt2)'!U$18, 0)</f>
        <v>0</v>
      </c>
      <c r="V155" s="199">
        <f>IF(ISNUMBER('MRS(input_RL_Opt2)'!V$18),F155*'MRS(input_RL_Opt2)'!V$18, 0)</f>
        <v>0</v>
      </c>
      <c r="W155" s="199">
        <f>IF(ISNUMBER('MRS(input_RL_Opt2)'!W$18),G155*'MRS(input_RL_Opt2)'!W$18, 0)</f>
        <v>0</v>
      </c>
      <c r="X155" s="199">
        <f>IF(ISNUMBER('MRS(input_RL_Opt2)'!X$18),H155*'MRS(input_RL_Opt2)'!X$18, 0)</f>
        <v>0</v>
      </c>
      <c r="Y155" s="199">
        <f>IF(ISNUMBER('MRS(input_RL_Opt2)'!Y$18),I155*'MRS(input_RL_Opt2)'!Y$18, 0)</f>
        <v>0</v>
      </c>
      <c r="Z155" s="199">
        <f>IF(ISNUMBER('MRS(input_RL_Opt2)'!Z$18),J155*'MRS(input_RL_Opt2)'!Z$18, 0)</f>
        <v>0</v>
      </c>
      <c r="AA155" s="199">
        <f>IF(ISNUMBER('MRS(input_RL_Opt2)'!AA$18),K155*'MRS(input_RL_Opt2)'!AA$18, 0)</f>
        <v>0</v>
      </c>
      <c r="AB155" s="199">
        <f>IF(ISNUMBER('MRS(input_RL_Opt2)'!AB$18),L155*'MRS(input_RL_Opt2)'!AB$18, 0)</f>
        <v>0</v>
      </c>
      <c r="AC155" s="199">
        <f>IF(ISNUMBER('MRS(input_RL_Opt2)'!AC$18),M155*'MRS(input_RL_Opt2)'!AC$18, 0)</f>
        <v>0</v>
      </c>
      <c r="AD155" s="199">
        <f>IF(ISNUMBER('MRS(input_RL_Opt2)'!AD$18),N155*'MRS(input_RL_Opt2)'!AD$18, 0)</f>
        <v>0</v>
      </c>
      <c r="AE155" s="198">
        <f t="shared" si="28"/>
        <v>0</v>
      </c>
      <c r="AF155" s="62"/>
    </row>
    <row r="156" spans="1:32" x14ac:dyDescent="0.2">
      <c r="A156" s="280"/>
      <c r="B156" s="54" t="s">
        <v>49</v>
      </c>
      <c r="C156" s="201"/>
      <c r="D156" s="201"/>
      <c r="E156" s="201"/>
      <c r="F156" s="201"/>
      <c r="G156" s="201"/>
      <c r="H156" s="201"/>
      <c r="I156" s="201"/>
      <c r="J156" s="201"/>
      <c r="K156" s="201"/>
      <c r="L156" s="201"/>
      <c r="M156" s="201"/>
      <c r="N156" s="201"/>
      <c r="O156" s="198">
        <f t="shared" si="27"/>
        <v>0</v>
      </c>
      <c r="Q156" s="280"/>
      <c r="R156" s="54" t="s">
        <v>49</v>
      </c>
      <c r="S156" s="199">
        <f>IF(ISNUMBER('MRS(input_RL_Opt2)'!S$19),C156*'MRS(input_RL_Opt2)'!S$19,0)</f>
        <v>0</v>
      </c>
      <c r="T156" s="199">
        <f>IF(ISNUMBER('MRS(input_RL_Opt2)'!T$19),D156*'MRS(input_RL_Opt2)'!T$19,0)</f>
        <v>0</v>
      </c>
      <c r="U156" s="199">
        <f>IF(ISNUMBER('MRS(input_RL_Opt2)'!U$19),E156*'MRS(input_RL_Opt2)'!U$19,0)</f>
        <v>0</v>
      </c>
      <c r="V156" s="199">
        <f>IF(ISNUMBER('MRS(input_RL_Opt2)'!V$19),F156*'MRS(input_RL_Opt2)'!V$19,0)</f>
        <v>0</v>
      </c>
      <c r="W156" s="199">
        <f>IF(ISNUMBER('MRS(input_RL_Opt2)'!W$19),G156*'MRS(input_RL_Opt2)'!W$19,0)</f>
        <v>0</v>
      </c>
      <c r="X156" s="199">
        <f>IF(ISNUMBER('MRS(input_RL_Opt2)'!X$19),H156*'MRS(input_RL_Opt2)'!X$19,0)</f>
        <v>0</v>
      </c>
      <c r="Y156" s="199">
        <f>IF(ISNUMBER('MRS(input_RL_Opt2)'!Y$19),I156*'MRS(input_RL_Opt2)'!Y$19,0)</f>
        <v>0</v>
      </c>
      <c r="Z156" s="199">
        <f>IF(ISNUMBER('MRS(input_RL_Opt2)'!Z$19),J156*'MRS(input_RL_Opt2)'!Z$19,0)</f>
        <v>0</v>
      </c>
      <c r="AA156" s="199">
        <f>IF(ISNUMBER('MRS(input_RL_Opt2)'!AA$19),K156*'MRS(input_RL_Opt2)'!AA$19,0)</f>
        <v>0</v>
      </c>
      <c r="AB156" s="199">
        <f>IF(ISNUMBER('MRS(input_RL_Opt2)'!AB$19),L156*'MRS(input_RL_Opt2)'!AB$19,0)</f>
        <v>0</v>
      </c>
      <c r="AC156" s="199">
        <f>IF(ISNUMBER('MRS(input_RL_Opt2)'!AC$19),M156*'MRS(input_RL_Opt2)'!AC$19,0)</f>
        <v>0</v>
      </c>
      <c r="AD156" s="199">
        <f>IF(ISNUMBER('MRS(input_RL_Opt2)'!AD$19),N156*'MRS(input_RL_Opt2)'!AD$19,0)</f>
        <v>0</v>
      </c>
      <c r="AE156" s="198">
        <f t="shared" si="28"/>
        <v>0</v>
      </c>
      <c r="AF156" s="62"/>
    </row>
    <row r="157" spans="1:32" x14ac:dyDescent="0.2">
      <c r="A157" s="280"/>
      <c r="B157" s="172" t="s">
        <v>50</v>
      </c>
      <c r="C157" s="201"/>
      <c r="D157" s="201"/>
      <c r="E157" s="201"/>
      <c r="F157" s="201"/>
      <c r="G157" s="201"/>
      <c r="H157" s="201"/>
      <c r="I157" s="201"/>
      <c r="J157" s="201"/>
      <c r="K157" s="201"/>
      <c r="L157" s="201"/>
      <c r="M157" s="201"/>
      <c r="N157" s="201"/>
      <c r="O157" s="198">
        <f t="shared" si="27"/>
        <v>0</v>
      </c>
      <c r="Q157" s="280"/>
      <c r="R157" s="172" t="s">
        <v>50</v>
      </c>
      <c r="S157" s="199">
        <f>IF(ISNUMBER('MRS(input_RL_Opt2)'!S$20),C157*'MRS(input_RL_Opt2)'!S$20,0)</f>
        <v>0</v>
      </c>
      <c r="T157" s="199">
        <f>IF(ISNUMBER('MRS(input_RL_Opt2)'!T$20),D157*'MRS(input_RL_Opt2)'!T$20,0)</f>
        <v>0</v>
      </c>
      <c r="U157" s="199">
        <f>IF(ISNUMBER('MRS(input_RL_Opt2)'!U$20),E157*'MRS(input_RL_Opt2)'!U$20,0)</f>
        <v>0</v>
      </c>
      <c r="V157" s="199">
        <f>IF(ISNUMBER('MRS(input_RL_Opt2)'!V$20),F157*'MRS(input_RL_Opt2)'!V$20,0)</f>
        <v>0</v>
      </c>
      <c r="W157" s="199">
        <f>IF(ISNUMBER('MRS(input_RL_Opt2)'!W$20),G157*'MRS(input_RL_Opt2)'!W$20,0)</f>
        <v>0</v>
      </c>
      <c r="X157" s="199">
        <f>IF(ISNUMBER('MRS(input_RL_Opt2)'!X$20),H157*'MRS(input_RL_Opt2)'!X$20,0)</f>
        <v>0</v>
      </c>
      <c r="Y157" s="199">
        <f>IF(ISNUMBER('MRS(input_RL_Opt2)'!Y$20),I157*'MRS(input_RL_Opt2)'!Y$20,0)</f>
        <v>0</v>
      </c>
      <c r="Z157" s="199">
        <f>IF(ISNUMBER('MRS(input_RL_Opt2)'!Z$20),J157*'MRS(input_RL_Opt2)'!Z$20,0)</f>
        <v>0</v>
      </c>
      <c r="AA157" s="199">
        <f>IF(ISNUMBER('MRS(input_RL_Opt2)'!AA$20),K157*'MRS(input_RL_Opt2)'!AA$20,0)</f>
        <v>0</v>
      </c>
      <c r="AB157" s="199">
        <f>IF(ISNUMBER('MRS(input_RL_Opt2)'!AB$20),L157*'MRS(input_RL_Opt2)'!AB$20,0)</f>
        <v>0</v>
      </c>
      <c r="AC157" s="199">
        <f>IF(ISNUMBER('MRS(input_RL_Opt2)'!AC$20),M157*'MRS(input_RL_Opt2)'!AC$20,0)</f>
        <v>0</v>
      </c>
      <c r="AD157" s="199">
        <f>IF(ISNUMBER('MRS(input_RL_Opt2)'!AD$20),N157*'MRS(input_RL_Opt2)'!AD$20,0)</f>
        <v>0</v>
      </c>
      <c r="AE157" s="198">
        <f t="shared" si="28"/>
        <v>0</v>
      </c>
      <c r="AF157" s="62"/>
    </row>
    <row r="158" spans="1:32" x14ac:dyDescent="0.2">
      <c r="A158" s="280"/>
      <c r="B158" s="172" t="s">
        <v>51</v>
      </c>
      <c r="C158" s="201"/>
      <c r="D158" s="201"/>
      <c r="E158" s="201"/>
      <c r="F158" s="201"/>
      <c r="G158" s="201"/>
      <c r="H158" s="201"/>
      <c r="I158" s="201"/>
      <c r="J158" s="201"/>
      <c r="K158" s="201"/>
      <c r="L158" s="201"/>
      <c r="M158" s="201"/>
      <c r="N158" s="201"/>
      <c r="O158" s="198">
        <f t="shared" si="27"/>
        <v>0</v>
      </c>
      <c r="Q158" s="280"/>
      <c r="R158" s="172" t="s">
        <v>51</v>
      </c>
      <c r="S158" s="199">
        <f>IF(ISNUMBER('MRS(input_RL_Opt2)'!S$21),C158*'MRS(input_RL_Opt2)'!S$21,0)</f>
        <v>0</v>
      </c>
      <c r="T158" s="199">
        <f>IF(ISNUMBER('MRS(input_RL_Opt2)'!T$21),D158*'MRS(input_RL_Opt2)'!T$21,0)</f>
        <v>0</v>
      </c>
      <c r="U158" s="199">
        <f>IF(ISNUMBER('MRS(input_RL_Opt2)'!U$21),E158*'MRS(input_RL_Opt2)'!U$21,0)</f>
        <v>0</v>
      </c>
      <c r="V158" s="199">
        <f>IF(ISNUMBER('MRS(input_RL_Opt2)'!V$21),F158*'MRS(input_RL_Opt2)'!V$21,0)</f>
        <v>0</v>
      </c>
      <c r="W158" s="199">
        <f>IF(ISNUMBER('MRS(input_RL_Opt2)'!W$21),G158*'MRS(input_RL_Opt2)'!W$21,0)</f>
        <v>0</v>
      </c>
      <c r="X158" s="199">
        <f>IF(ISNUMBER('MRS(input_RL_Opt2)'!X$21),H158*'MRS(input_RL_Opt2)'!X$21,0)</f>
        <v>0</v>
      </c>
      <c r="Y158" s="199">
        <f>IF(ISNUMBER('MRS(input_RL_Opt2)'!Y$21),I158*'MRS(input_RL_Opt2)'!Y$21,0)</f>
        <v>0</v>
      </c>
      <c r="Z158" s="199">
        <f>IF(ISNUMBER('MRS(input_RL_Opt2)'!Z$21),J158*'MRS(input_RL_Opt2)'!Z$21,0)</f>
        <v>0</v>
      </c>
      <c r="AA158" s="199">
        <f>IF(ISNUMBER('MRS(input_RL_Opt2)'!AA$21),K158*'MRS(input_RL_Opt2)'!AA$21,0)</f>
        <v>0</v>
      </c>
      <c r="AB158" s="199">
        <f>IF(ISNUMBER('MRS(input_RL_Opt2)'!AB$21),L158*'MRS(input_RL_Opt2)'!AB$21,0)</f>
        <v>0</v>
      </c>
      <c r="AC158" s="199">
        <f>IF(ISNUMBER('MRS(input_RL_Opt2)'!AC$21),M158*'MRS(input_RL_Opt2)'!AC$21,0)</f>
        <v>0</v>
      </c>
      <c r="AD158" s="199">
        <f>IF(ISNUMBER('MRS(input_RL_Opt2)'!AD$21),N158*'MRS(input_RL_Opt2)'!AD$21,0)</f>
        <v>0</v>
      </c>
      <c r="AE158" s="198">
        <f t="shared" si="28"/>
        <v>0</v>
      </c>
      <c r="AF158" s="62"/>
    </row>
    <row r="159" spans="1:32" x14ac:dyDescent="0.2">
      <c r="A159" s="280"/>
      <c r="B159" s="172" t="s">
        <v>52</v>
      </c>
      <c r="C159" s="201"/>
      <c r="D159" s="201"/>
      <c r="E159" s="201"/>
      <c r="F159" s="201"/>
      <c r="G159" s="201"/>
      <c r="H159" s="201"/>
      <c r="I159" s="201"/>
      <c r="J159" s="201"/>
      <c r="K159" s="201"/>
      <c r="L159" s="201"/>
      <c r="M159" s="201"/>
      <c r="N159" s="201"/>
      <c r="O159" s="198">
        <f t="shared" si="27"/>
        <v>0</v>
      </c>
      <c r="Q159" s="280"/>
      <c r="R159" s="172" t="s">
        <v>52</v>
      </c>
      <c r="S159" s="199">
        <f>IF(ISNUMBER('MRS(input_RL_Opt2)'!S$22),C159*'MRS(input_RL_Opt2)'!S$22,0)</f>
        <v>0</v>
      </c>
      <c r="T159" s="199">
        <f>IF(ISNUMBER('MRS(input_RL_Opt2)'!T$22),D159*'MRS(input_RL_Opt2)'!T$22,0)</f>
        <v>0</v>
      </c>
      <c r="U159" s="199">
        <f>IF(ISNUMBER('MRS(input_RL_Opt2)'!U$22),E159*'MRS(input_RL_Opt2)'!U$22,0)</f>
        <v>0</v>
      </c>
      <c r="V159" s="199">
        <f>IF(ISNUMBER('MRS(input_RL_Opt2)'!V$22),F159*'MRS(input_RL_Opt2)'!V$22,0)</f>
        <v>0</v>
      </c>
      <c r="W159" s="199">
        <f>IF(ISNUMBER('MRS(input_RL_Opt2)'!W$22),G159*'MRS(input_RL_Opt2)'!W$22,0)</f>
        <v>0</v>
      </c>
      <c r="X159" s="199">
        <f>IF(ISNUMBER('MRS(input_RL_Opt2)'!X$22),H159*'MRS(input_RL_Opt2)'!X$22,0)</f>
        <v>0</v>
      </c>
      <c r="Y159" s="199">
        <f>IF(ISNUMBER('MRS(input_RL_Opt2)'!Y$22),I159*'MRS(input_RL_Opt2)'!Y$22,0)</f>
        <v>0</v>
      </c>
      <c r="Z159" s="199">
        <f>IF(ISNUMBER('MRS(input_RL_Opt2)'!Z$22),J159*'MRS(input_RL_Opt2)'!Z$22,0)</f>
        <v>0</v>
      </c>
      <c r="AA159" s="199">
        <f>IF(ISNUMBER('MRS(input_RL_Opt2)'!AA$22),K159*'MRS(input_RL_Opt2)'!AA$22,0)</f>
        <v>0</v>
      </c>
      <c r="AB159" s="199">
        <f>IF(ISNUMBER('MRS(input_RL_Opt2)'!AB$22),L159*'MRS(input_RL_Opt2)'!AB$22,0)</f>
        <v>0</v>
      </c>
      <c r="AC159" s="199">
        <f>IF(ISNUMBER('MRS(input_RL_Opt2)'!AC$22),M159*'MRS(input_RL_Opt2)'!AC$22,0)</f>
        <v>0</v>
      </c>
      <c r="AD159" s="199">
        <f>IF(ISNUMBER('MRS(input_RL_Opt2)'!AD$22),N159*'MRS(input_RL_Opt2)'!AD$22,0)</f>
        <v>0</v>
      </c>
      <c r="AE159" s="198">
        <f t="shared" si="28"/>
        <v>0</v>
      </c>
      <c r="AF159" s="62"/>
    </row>
    <row r="160" spans="1:32" x14ac:dyDescent="0.2">
      <c r="A160" s="280"/>
      <c r="B160" s="172" t="s">
        <v>53</v>
      </c>
      <c r="C160" s="201"/>
      <c r="D160" s="201"/>
      <c r="E160" s="201"/>
      <c r="F160" s="201"/>
      <c r="G160" s="201"/>
      <c r="H160" s="201"/>
      <c r="I160" s="201"/>
      <c r="J160" s="201"/>
      <c r="K160" s="201"/>
      <c r="L160" s="201"/>
      <c r="M160" s="201"/>
      <c r="N160" s="201"/>
      <c r="O160" s="198">
        <f t="shared" si="27"/>
        <v>0</v>
      </c>
      <c r="Q160" s="280"/>
      <c r="R160" s="172" t="s">
        <v>53</v>
      </c>
      <c r="S160" s="199">
        <f>IF(ISNUMBER('MRS(input_RL_Opt2)'!S$23),C160*'MRS(input_RL_Opt2)'!S$23,0)</f>
        <v>0</v>
      </c>
      <c r="T160" s="199">
        <f>IF(ISNUMBER('MRS(input_RL_Opt2)'!T$23),D160*'MRS(input_RL_Opt2)'!T$23,0)</f>
        <v>0</v>
      </c>
      <c r="U160" s="199">
        <f>IF(ISNUMBER('MRS(input_RL_Opt2)'!U$23),E160*'MRS(input_RL_Opt2)'!U$23,0)</f>
        <v>0</v>
      </c>
      <c r="V160" s="199">
        <f>IF(ISNUMBER('MRS(input_RL_Opt2)'!V$23),F160*'MRS(input_RL_Opt2)'!V$23,0)</f>
        <v>0</v>
      </c>
      <c r="W160" s="199">
        <f>IF(ISNUMBER('MRS(input_RL_Opt2)'!W$23),G160*'MRS(input_RL_Opt2)'!W$23,0)</f>
        <v>0</v>
      </c>
      <c r="X160" s="199">
        <f>IF(ISNUMBER('MRS(input_RL_Opt2)'!X$23),H160*'MRS(input_RL_Opt2)'!X$23,0)</f>
        <v>0</v>
      </c>
      <c r="Y160" s="199">
        <f>IF(ISNUMBER('MRS(input_RL_Opt2)'!Y$23),I160*'MRS(input_RL_Opt2)'!Y$23,0)</f>
        <v>0</v>
      </c>
      <c r="Z160" s="199">
        <f>IF(ISNUMBER('MRS(input_RL_Opt2)'!Z$23),J160*'MRS(input_RL_Opt2)'!Z$23,0)</f>
        <v>0</v>
      </c>
      <c r="AA160" s="199">
        <f>IF(ISNUMBER('MRS(input_RL_Opt2)'!AA$23),K160*'MRS(input_RL_Opt2)'!AA$23,0)</f>
        <v>0</v>
      </c>
      <c r="AB160" s="199">
        <f>IF(ISNUMBER('MRS(input_RL_Opt2)'!AB$23),L160*'MRS(input_RL_Opt2)'!AB$23,0)</f>
        <v>0</v>
      </c>
      <c r="AC160" s="199">
        <f>IF(ISNUMBER('MRS(input_RL_Opt2)'!AC$23),M160*'MRS(input_RL_Opt2)'!AC$23,0)</f>
        <v>0</v>
      </c>
      <c r="AD160" s="199">
        <f>IF(ISNUMBER('MRS(input_RL_Opt2)'!AD$23),N160*'MRS(input_RL_Opt2)'!AD$23,0)</f>
        <v>0</v>
      </c>
      <c r="AE160" s="198">
        <f t="shared" si="28"/>
        <v>0</v>
      </c>
      <c r="AF160" s="62"/>
    </row>
    <row r="161" spans="1:32" x14ac:dyDescent="0.2">
      <c r="A161" s="280"/>
      <c r="B161" s="172" t="s">
        <v>54</v>
      </c>
      <c r="C161" s="201"/>
      <c r="D161" s="201"/>
      <c r="E161" s="201"/>
      <c r="F161" s="201"/>
      <c r="G161" s="201"/>
      <c r="H161" s="201"/>
      <c r="I161" s="201"/>
      <c r="J161" s="201"/>
      <c r="K161" s="201"/>
      <c r="L161" s="201"/>
      <c r="M161" s="201"/>
      <c r="N161" s="201"/>
      <c r="O161" s="198">
        <f t="shared" si="27"/>
        <v>0</v>
      </c>
      <c r="Q161" s="280"/>
      <c r="R161" s="172" t="s">
        <v>54</v>
      </c>
      <c r="S161" s="199">
        <f>IF(ISNUMBER('MRS(input_RL_Opt2)'!S$24),C161*'MRS(input_RL_Opt2)'!S$24,0)</f>
        <v>0</v>
      </c>
      <c r="T161" s="199">
        <f>IF(ISNUMBER('MRS(input_RL_Opt2)'!T$24),D161*'MRS(input_RL_Opt2)'!T$24,0)</f>
        <v>0</v>
      </c>
      <c r="U161" s="199">
        <f>IF(ISNUMBER('MRS(input_RL_Opt2)'!U$24),E161*'MRS(input_RL_Opt2)'!U$24,0)</f>
        <v>0</v>
      </c>
      <c r="V161" s="199">
        <f>IF(ISNUMBER('MRS(input_RL_Opt2)'!V$24),F161*'MRS(input_RL_Opt2)'!V$24,0)</f>
        <v>0</v>
      </c>
      <c r="W161" s="199">
        <f>IF(ISNUMBER('MRS(input_RL_Opt2)'!W$24),G161*'MRS(input_RL_Opt2)'!W$24,0)</f>
        <v>0</v>
      </c>
      <c r="X161" s="199">
        <f>IF(ISNUMBER('MRS(input_RL_Opt2)'!X$24),H161*'MRS(input_RL_Opt2)'!X$24,0)</f>
        <v>0</v>
      </c>
      <c r="Y161" s="199">
        <f>IF(ISNUMBER('MRS(input_RL_Opt2)'!Y$24),I161*'MRS(input_RL_Opt2)'!Y$24,0)</f>
        <v>0</v>
      </c>
      <c r="Z161" s="199">
        <f>IF(ISNUMBER('MRS(input_RL_Opt2)'!Z$24),J161*'MRS(input_RL_Opt2)'!Z$24,0)</f>
        <v>0</v>
      </c>
      <c r="AA161" s="199">
        <f>IF(ISNUMBER('MRS(input_RL_Opt2)'!AA$24),K161*'MRS(input_RL_Opt2)'!AA$24,0)</f>
        <v>0</v>
      </c>
      <c r="AB161" s="199">
        <f>IF(ISNUMBER('MRS(input_RL_Opt2)'!AB$24),L161*'MRS(input_RL_Opt2)'!AB$24,0)</f>
        <v>0</v>
      </c>
      <c r="AC161" s="199">
        <f>IF(ISNUMBER('MRS(input_RL_Opt2)'!AC$24),M161*'MRS(input_RL_Opt2)'!AC$24,0)</f>
        <v>0</v>
      </c>
      <c r="AD161" s="199">
        <f>IF(ISNUMBER('MRS(input_RL_Opt2)'!AD$24),N161*'MRS(input_RL_Opt2)'!AD$24,0)</f>
        <v>0</v>
      </c>
      <c r="AE161" s="198">
        <f t="shared" si="28"/>
        <v>0</v>
      </c>
      <c r="AF161" s="62"/>
    </row>
    <row r="162" spans="1:32" x14ac:dyDescent="0.2">
      <c r="A162" s="280"/>
      <c r="B162" s="172" t="s">
        <v>55</v>
      </c>
      <c r="C162" s="201"/>
      <c r="D162" s="201"/>
      <c r="E162" s="201"/>
      <c r="F162" s="201"/>
      <c r="G162" s="201"/>
      <c r="H162" s="201"/>
      <c r="I162" s="201"/>
      <c r="J162" s="201"/>
      <c r="K162" s="201"/>
      <c r="L162" s="201"/>
      <c r="M162" s="201"/>
      <c r="N162" s="201"/>
      <c r="O162" s="198">
        <f t="shared" si="27"/>
        <v>0</v>
      </c>
      <c r="Q162" s="280"/>
      <c r="R162" s="172" t="s">
        <v>55</v>
      </c>
      <c r="S162" s="199">
        <f>IF(ISNUMBER('MRS(input_RL_Opt2)'!S$25),C162*'MRS(input_RL_Opt2)'!S$25,0)</f>
        <v>0</v>
      </c>
      <c r="T162" s="199">
        <f>IF(ISNUMBER('MRS(input_RL_Opt2)'!T$25),D162*'MRS(input_RL_Opt2)'!T$25,0)</f>
        <v>0</v>
      </c>
      <c r="U162" s="199">
        <f>IF(ISNUMBER('MRS(input_RL_Opt2)'!U$25),E162*'MRS(input_RL_Opt2)'!U$25,0)</f>
        <v>0</v>
      </c>
      <c r="V162" s="199">
        <f>IF(ISNUMBER('MRS(input_RL_Opt2)'!V$25),F162*'MRS(input_RL_Opt2)'!V$25,0)</f>
        <v>0</v>
      </c>
      <c r="W162" s="199">
        <f>IF(ISNUMBER('MRS(input_RL_Opt2)'!W$25),G162*'MRS(input_RL_Opt2)'!W$25,0)</f>
        <v>0</v>
      </c>
      <c r="X162" s="199">
        <f>IF(ISNUMBER('MRS(input_RL_Opt2)'!X$25),H162*'MRS(input_RL_Opt2)'!X$25,0)</f>
        <v>0</v>
      </c>
      <c r="Y162" s="199">
        <f>IF(ISNUMBER('MRS(input_RL_Opt2)'!Y$25),I162*'MRS(input_RL_Opt2)'!Y$25,0)</f>
        <v>0</v>
      </c>
      <c r="Z162" s="199">
        <f>IF(ISNUMBER('MRS(input_RL_Opt2)'!Z$25),J162*'MRS(input_RL_Opt2)'!Z$25,0)</f>
        <v>0</v>
      </c>
      <c r="AA162" s="199">
        <f>IF(ISNUMBER('MRS(input_RL_Opt2)'!AA$25),K162*'MRS(input_RL_Opt2)'!AA$25,0)</f>
        <v>0</v>
      </c>
      <c r="AB162" s="199">
        <f>IF(ISNUMBER('MRS(input_RL_Opt2)'!AB$25),L162*'MRS(input_RL_Opt2)'!AB$25,0)</f>
        <v>0</v>
      </c>
      <c r="AC162" s="199">
        <f>IF(ISNUMBER('MRS(input_RL_Opt2)'!AC$25),M162*'MRS(input_RL_Opt2)'!AC$25,0)</f>
        <v>0</v>
      </c>
      <c r="AD162" s="199">
        <f>IF(ISNUMBER('MRS(input_RL_Opt2)'!AD$25),N162*'MRS(input_RL_Opt2)'!AD$25,0)</f>
        <v>0</v>
      </c>
      <c r="AE162" s="198">
        <f t="shared" si="28"/>
        <v>0</v>
      </c>
      <c r="AF162" s="62"/>
    </row>
    <row r="163" spans="1:32" x14ac:dyDescent="0.2">
      <c r="A163" s="280"/>
      <c r="B163" s="172" t="s">
        <v>56</v>
      </c>
      <c r="C163" s="201"/>
      <c r="D163" s="201"/>
      <c r="E163" s="201"/>
      <c r="F163" s="201"/>
      <c r="G163" s="201"/>
      <c r="H163" s="201"/>
      <c r="I163" s="201"/>
      <c r="J163" s="201"/>
      <c r="K163" s="201"/>
      <c r="L163" s="201"/>
      <c r="M163" s="201"/>
      <c r="N163" s="201"/>
      <c r="O163" s="198">
        <f t="shared" si="27"/>
        <v>0</v>
      </c>
      <c r="Q163" s="280"/>
      <c r="R163" s="172" t="s">
        <v>56</v>
      </c>
      <c r="S163" s="199">
        <f>IF(ISNUMBER('MRS(input_RL_Opt2)'!S$26),C163*'MRS(input_RL_Opt2)'!S$26,0)</f>
        <v>0</v>
      </c>
      <c r="T163" s="199">
        <f>IF(ISNUMBER('MRS(input_RL_Opt2)'!T$26),D163*'MRS(input_RL_Opt2)'!T$26,0)</f>
        <v>0</v>
      </c>
      <c r="U163" s="199">
        <f>IF(ISNUMBER('MRS(input_RL_Opt2)'!U$26),E163*'MRS(input_RL_Opt2)'!U$26,0)</f>
        <v>0</v>
      </c>
      <c r="V163" s="199">
        <f>IF(ISNUMBER('MRS(input_RL_Opt2)'!V$26),F163*'MRS(input_RL_Opt2)'!V$26,0)</f>
        <v>0</v>
      </c>
      <c r="W163" s="199">
        <f>IF(ISNUMBER('MRS(input_RL_Opt2)'!W$26),G163*'MRS(input_RL_Opt2)'!W$26,0)</f>
        <v>0</v>
      </c>
      <c r="X163" s="199">
        <f>IF(ISNUMBER('MRS(input_RL_Opt2)'!X$26),H163*'MRS(input_RL_Opt2)'!X$26,0)</f>
        <v>0</v>
      </c>
      <c r="Y163" s="199">
        <f>IF(ISNUMBER('MRS(input_RL_Opt2)'!Y$26),I163*'MRS(input_RL_Opt2)'!Y$26,0)</f>
        <v>0</v>
      </c>
      <c r="Z163" s="199">
        <f>IF(ISNUMBER('MRS(input_RL_Opt2)'!Z$26),J163*'MRS(input_RL_Opt2)'!Z$26,0)</f>
        <v>0</v>
      </c>
      <c r="AA163" s="199">
        <f>IF(ISNUMBER('MRS(input_RL_Opt2)'!AA$26),K163*'MRS(input_RL_Opt2)'!AA$26,0)</f>
        <v>0</v>
      </c>
      <c r="AB163" s="199">
        <f>IF(ISNUMBER('MRS(input_RL_Opt2)'!AB$26),L163*'MRS(input_RL_Opt2)'!AB$26,0)</f>
        <v>0</v>
      </c>
      <c r="AC163" s="199">
        <f>IF(ISNUMBER('MRS(input_RL_Opt2)'!AC$26),M163*'MRS(input_RL_Opt2)'!AC$26,0)</f>
        <v>0</v>
      </c>
      <c r="AD163" s="199">
        <f>IF(ISNUMBER('MRS(input_RL_Opt2)'!AD$26),N163*'MRS(input_RL_Opt2)'!AD$26,0)</f>
        <v>0</v>
      </c>
      <c r="AE163" s="198">
        <f t="shared" si="28"/>
        <v>0</v>
      </c>
      <c r="AF163" s="62"/>
    </row>
    <row r="164" spans="1:32" x14ac:dyDescent="0.2">
      <c r="A164" s="280"/>
      <c r="B164" s="172" t="s">
        <v>147</v>
      </c>
      <c r="C164" s="201"/>
      <c r="D164" s="201"/>
      <c r="E164" s="201"/>
      <c r="F164" s="201"/>
      <c r="G164" s="201"/>
      <c r="H164" s="201"/>
      <c r="I164" s="201"/>
      <c r="J164" s="201"/>
      <c r="K164" s="201"/>
      <c r="L164" s="201"/>
      <c r="M164" s="201"/>
      <c r="N164" s="201"/>
      <c r="O164" s="198">
        <f t="shared" si="27"/>
        <v>0</v>
      </c>
      <c r="Q164" s="280"/>
      <c r="R164" s="172" t="s">
        <v>147</v>
      </c>
      <c r="S164" s="199">
        <f>IF(ISNUMBER('MRS(input_RL_Opt2)'!S$27),C164*'MRS(input_RL_Opt2)'!S$27,0)</f>
        <v>0</v>
      </c>
      <c r="T164" s="199">
        <f>IF(ISNUMBER('MRS(input_RL_Opt2)'!T$27),D164*'MRS(input_RL_Opt2)'!T$27,0)</f>
        <v>0</v>
      </c>
      <c r="U164" s="199">
        <f>IF(ISNUMBER('MRS(input_RL_Opt2)'!U$27),E164*'MRS(input_RL_Opt2)'!U$27,0)</f>
        <v>0</v>
      </c>
      <c r="V164" s="199">
        <f>IF(ISNUMBER('MRS(input_RL_Opt2)'!V$27),F164*'MRS(input_RL_Opt2)'!V$27,0)</f>
        <v>0</v>
      </c>
      <c r="W164" s="199">
        <f>IF(ISNUMBER('MRS(input_RL_Opt2)'!W$27),G164*'MRS(input_RL_Opt2)'!W$27,0)</f>
        <v>0</v>
      </c>
      <c r="X164" s="199">
        <f>IF(ISNUMBER('MRS(input_RL_Opt2)'!X$27),H164*'MRS(input_RL_Opt2)'!X$27,0)</f>
        <v>0</v>
      </c>
      <c r="Y164" s="199">
        <f>IF(ISNUMBER('MRS(input_RL_Opt2)'!Y$27),I164*'MRS(input_RL_Opt2)'!Y$27,0)</f>
        <v>0</v>
      </c>
      <c r="Z164" s="199">
        <f>IF(ISNUMBER('MRS(input_RL_Opt2)'!Z$27),J164*'MRS(input_RL_Opt2)'!Z$27,0)</f>
        <v>0</v>
      </c>
      <c r="AA164" s="199">
        <f>IF(ISNUMBER('MRS(input_RL_Opt2)'!AA$27),K164*'MRS(input_RL_Opt2)'!AA$27,0)</f>
        <v>0</v>
      </c>
      <c r="AB164" s="199">
        <f>IF(ISNUMBER('MRS(input_RL_Opt2)'!AB$27),L164*'MRS(input_RL_Opt2)'!AB$27,0)</f>
        <v>0</v>
      </c>
      <c r="AC164" s="199">
        <f>IF(ISNUMBER('MRS(input_RL_Opt2)'!AC$27),M164*'MRS(input_RL_Opt2)'!AC$27,0)</f>
        <v>0</v>
      </c>
      <c r="AD164" s="199">
        <f>IF(ISNUMBER('MRS(input_RL_Opt2)'!AD$27),N164*'MRS(input_RL_Opt2)'!AD$27,0)</f>
        <v>0</v>
      </c>
      <c r="AE164" s="198">
        <f t="shared" si="28"/>
        <v>0</v>
      </c>
      <c r="AF164" s="62"/>
    </row>
    <row r="165" spans="1:32" x14ac:dyDescent="0.2">
      <c r="A165" s="280"/>
      <c r="B165" s="54" t="s">
        <v>57</v>
      </c>
      <c r="C165" s="197">
        <f>+SUM(C153:C164)</f>
        <v>0</v>
      </c>
      <c r="D165" s="197">
        <f t="shared" ref="D165:N165" si="29">+SUM(D153:D164)</f>
        <v>0</v>
      </c>
      <c r="E165" s="197">
        <f t="shared" si="29"/>
        <v>0</v>
      </c>
      <c r="F165" s="197">
        <f t="shared" si="29"/>
        <v>0</v>
      </c>
      <c r="G165" s="197">
        <f t="shared" si="29"/>
        <v>0</v>
      </c>
      <c r="H165" s="197">
        <f t="shared" si="29"/>
        <v>0</v>
      </c>
      <c r="I165" s="197">
        <f t="shared" si="29"/>
        <v>0</v>
      </c>
      <c r="J165" s="197">
        <f t="shared" si="29"/>
        <v>0</v>
      </c>
      <c r="K165" s="197">
        <f t="shared" si="29"/>
        <v>0</v>
      </c>
      <c r="L165" s="197">
        <f t="shared" si="29"/>
        <v>0</v>
      </c>
      <c r="M165" s="197">
        <f t="shared" si="29"/>
        <v>0</v>
      </c>
      <c r="N165" s="197">
        <f t="shared" si="29"/>
        <v>0</v>
      </c>
      <c r="O165" s="198"/>
      <c r="Q165" s="280"/>
      <c r="R165" s="54" t="s">
        <v>57</v>
      </c>
      <c r="S165" s="197"/>
      <c r="T165" s="197"/>
      <c r="U165" s="197"/>
      <c r="V165" s="197"/>
      <c r="W165" s="197"/>
      <c r="X165" s="197"/>
      <c r="Y165" s="197"/>
      <c r="Z165" s="197"/>
      <c r="AA165" s="197"/>
      <c r="AB165" s="197"/>
      <c r="AC165" s="197"/>
      <c r="AD165" s="197"/>
      <c r="AE165" s="198">
        <f>SUM(AE153:AE164)</f>
        <v>0</v>
      </c>
      <c r="AF165" s="207">
        <f>ROUND(AE165*44/12,0)</f>
        <v>0</v>
      </c>
    </row>
    <row r="166" spans="1:32" x14ac:dyDescent="0.2">
      <c r="S166" s="50"/>
      <c r="T166" s="50"/>
      <c r="U166" s="50"/>
      <c r="V166" s="50"/>
      <c r="W166" s="50"/>
      <c r="X166" s="50"/>
      <c r="Y166" s="50"/>
      <c r="Z166" s="50"/>
      <c r="AA166" s="50"/>
      <c r="AB166" s="50"/>
      <c r="AC166" s="50"/>
      <c r="AD166" s="50"/>
      <c r="AE166" s="50"/>
    </row>
    <row r="167" spans="1:32" ht="14.15" customHeight="1" x14ac:dyDescent="0.2">
      <c r="A167" s="293" t="str">
        <f>'MRS(input_RL_Opt2)'!A192</f>
        <v>Year 2029</v>
      </c>
      <c r="B167" s="293"/>
      <c r="C167" s="261" t="str">
        <f>'MRS(input_RL_Opt2)'!C192</f>
        <v>Land use category in year 2029</v>
      </c>
      <c r="D167" s="261"/>
      <c r="E167" s="261"/>
      <c r="F167" s="261"/>
      <c r="G167" s="261"/>
      <c r="H167" s="261"/>
      <c r="I167" s="261"/>
      <c r="J167" s="261"/>
      <c r="K167" s="261"/>
      <c r="L167" s="261"/>
      <c r="M167" s="261"/>
      <c r="N167" s="261"/>
      <c r="O167" s="261"/>
      <c r="Q167" s="293" t="str">
        <f>'MRS(input_RL_Opt2)'!Q192</f>
        <v>Year 2029</v>
      </c>
      <c r="R167" s="293"/>
      <c r="S167" s="261" t="str">
        <f>'MRS(input_RL_Opt2)'!S192</f>
        <v>Land use category in year 2029</v>
      </c>
      <c r="T167" s="261"/>
      <c r="U167" s="261"/>
      <c r="V167" s="261"/>
      <c r="W167" s="261"/>
      <c r="X167" s="261"/>
      <c r="Y167" s="261"/>
      <c r="Z167" s="261"/>
      <c r="AA167" s="261"/>
      <c r="AB167" s="261"/>
      <c r="AC167" s="261"/>
      <c r="AD167" s="261"/>
      <c r="AE167" s="261"/>
      <c r="AF167" s="62"/>
    </row>
    <row r="168" spans="1:32" ht="42" x14ac:dyDescent="0.2">
      <c r="A168" s="293"/>
      <c r="B168" s="293"/>
      <c r="C168" s="54" t="s">
        <v>46</v>
      </c>
      <c r="D168" s="54" t="s">
        <v>47</v>
      </c>
      <c r="E168" s="55" t="s">
        <v>48</v>
      </c>
      <c r="F168" s="54" t="s">
        <v>49</v>
      </c>
      <c r="G168" s="54" t="s">
        <v>50</v>
      </c>
      <c r="H168" s="54" t="s">
        <v>51</v>
      </c>
      <c r="I168" s="54" t="s">
        <v>52</v>
      </c>
      <c r="J168" s="54" t="s">
        <v>53</v>
      </c>
      <c r="K168" s="54" t="s">
        <v>54</v>
      </c>
      <c r="L168" s="54" t="s">
        <v>55</v>
      </c>
      <c r="M168" s="54" t="s">
        <v>56</v>
      </c>
      <c r="N168" s="54" t="s">
        <v>39</v>
      </c>
      <c r="O168" s="172" t="s">
        <v>57</v>
      </c>
      <c r="Q168" s="293"/>
      <c r="R168" s="293"/>
      <c r="S168" s="54" t="s">
        <v>46</v>
      </c>
      <c r="T168" s="54" t="s">
        <v>47</v>
      </c>
      <c r="U168" s="55" t="s">
        <v>48</v>
      </c>
      <c r="V168" s="54" t="s">
        <v>49</v>
      </c>
      <c r="W168" s="54" t="s">
        <v>50</v>
      </c>
      <c r="X168" s="54" t="s">
        <v>51</v>
      </c>
      <c r="Y168" s="54" t="s">
        <v>52</v>
      </c>
      <c r="Z168" s="54" t="s">
        <v>53</v>
      </c>
      <c r="AA168" s="54" t="s">
        <v>54</v>
      </c>
      <c r="AB168" s="54" t="s">
        <v>55</v>
      </c>
      <c r="AC168" s="54" t="s">
        <v>56</v>
      </c>
      <c r="AD168" s="54" t="s">
        <v>39</v>
      </c>
      <c r="AE168" s="172" t="s">
        <v>57</v>
      </c>
      <c r="AF168" s="62"/>
    </row>
    <row r="169" spans="1:32" ht="14.15" customHeight="1" x14ac:dyDescent="0.2">
      <c r="A169" s="280" t="str">
        <f>'MRS(input_RL_Opt2)'!A194</f>
        <v>Land use category in year 2028</v>
      </c>
      <c r="B169" s="54" t="s">
        <v>46</v>
      </c>
      <c r="C169" s="201"/>
      <c r="D169" s="201"/>
      <c r="E169" s="201"/>
      <c r="F169" s="201"/>
      <c r="G169" s="201"/>
      <c r="H169" s="201"/>
      <c r="I169" s="201"/>
      <c r="J169" s="201"/>
      <c r="K169" s="201"/>
      <c r="L169" s="201"/>
      <c r="M169" s="201"/>
      <c r="N169" s="201"/>
      <c r="O169" s="198">
        <f>SUM(C169:N169)</f>
        <v>0</v>
      </c>
      <c r="Q169" s="280" t="str">
        <f>'MRS(input_RL_Opt2)'!Q194</f>
        <v>Land use category in year 2028</v>
      </c>
      <c r="R169" s="54" t="s">
        <v>46</v>
      </c>
      <c r="S169" s="199">
        <f>IF(ISNUMBER('MRS(input_RL_Opt2)'!S$16),C169*'MRS(input_RL_Opt2)'!S$16,0)</f>
        <v>0</v>
      </c>
      <c r="T169" s="199">
        <f>IF(ISNUMBER('MRS(input_RL_Opt2)'!T$16),D169*'MRS(input_RL_Opt2)'!T$16,0)</f>
        <v>0</v>
      </c>
      <c r="U169" s="199">
        <f>IF(ISNUMBER('MRS(input_RL_Opt2)'!U$16),E169*'MRS(input_RL_Opt2)'!U$16,0)</f>
        <v>0</v>
      </c>
      <c r="V169" s="199">
        <f>IF(ISNUMBER('MRS(input_RL_Opt2)'!V$16),F169*'MRS(input_RL_Opt2)'!V$16,0)</f>
        <v>0</v>
      </c>
      <c r="W169" s="199">
        <f>IF(ISNUMBER('MRS(input_RL_Opt2)'!W$16),G169*'MRS(input_RL_Opt2)'!W$16,0)</f>
        <v>0</v>
      </c>
      <c r="X169" s="199">
        <f>IF(ISNUMBER('MRS(input_RL_Opt2)'!X$16),H169*'MRS(input_RL_Opt2)'!X$16,0)</f>
        <v>0</v>
      </c>
      <c r="Y169" s="199">
        <f>IF(ISNUMBER('MRS(input_RL_Opt2)'!Y$16),I169*'MRS(input_RL_Opt2)'!Y$16,0)</f>
        <v>0</v>
      </c>
      <c r="Z169" s="199">
        <f>IF(ISNUMBER('MRS(input_RL_Opt2)'!Z$16),J169*'MRS(input_RL_Opt2)'!Z$16,0)</f>
        <v>0</v>
      </c>
      <c r="AA169" s="199">
        <f>IF(ISNUMBER('MRS(input_RL_Opt2)'!AA$16),K169*'MRS(input_RL_Opt2)'!AA$16,0)</f>
        <v>0</v>
      </c>
      <c r="AB169" s="199">
        <f>IF(ISNUMBER('MRS(input_RL_Opt2)'!AB$16),L169*'MRS(input_RL_Opt2)'!AB$16,0)</f>
        <v>0</v>
      </c>
      <c r="AC169" s="199">
        <f>IF(ISNUMBER('MRS(input_RL_Opt2)'!AC$16),M169*'MRS(input_RL_Opt2)'!AC$16,0)</f>
        <v>0</v>
      </c>
      <c r="AD169" s="199">
        <f>IF(ISNUMBER('MRS(input_RL_Opt2)'!AD$16),N169*'MRS(input_RL_Opt2)'!AD$16,0)</f>
        <v>0</v>
      </c>
      <c r="AE169" s="198">
        <f>SUMIF(S169:AD169,"&gt;0",S169:AD169)</f>
        <v>0</v>
      </c>
      <c r="AF169" s="62"/>
    </row>
    <row r="170" spans="1:32" ht="28" x14ac:dyDescent="0.2">
      <c r="A170" s="280"/>
      <c r="B170" s="54" t="s">
        <v>47</v>
      </c>
      <c r="C170" s="201"/>
      <c r="D170" s="201"/>
      <c r="E170" s="201"/>
      <c r="F170" s="201"/>
      <c r="G170" s="201"/>
      <c r="H170" s="201"/>
      <c r="I170" s="201"/>
      <c r="J170" s="201"/>
      <c r="K170" s="201"/>
      <c r="L170" s="201"/>
      <c r="M170" s="201"/>
      <c r="N170" s="201"/>
      <c r="O170" s="198">
        <f t="shared" ref="O170:O180" si="30">SUM(C170:N170)</f>
        <v>0</v>
      </c>
      <c r="Q170" s="280"/>
      <c r="R170" s="54" t="s">
        <v>47</v>
      </c>
      <c r="S170" s="199">
        <f>IF(ISNUMBER('MRS(input_RL_Opt2)'!S$17),C170*'MRS(input_RL_Opt2)'!S$17,0)</f>
        <v>0</v>
      </c>
      <c r="T170" s="199">
        <f>IF(ISNUMBER('MRS(input_RL_Opt2)'!T$17),D170*'MRS(input_RL_Opt2)'!T$17,0)</f>
        <v>0</v>
      </c>
      <c r="U170" s="199">
        <f>IF(ISNUMBER('MRS(input_RL_Opt2)'!U$17),E170*'MRS(input_RL_Opt2)'!U$17,0)</f>
        <v>0</v>
      </c>
      <c r="V170" s="199">
        <f>IF(ISNUMBER('MRS(input_RL_Opt2)'!V$17),F170*'MRS(input_RL_Opt2)'!V$17,0)</f>
        <v>0</v>
      </c>
      <c r="W170" s="199">
        <f>IF(ISNUMBER('MRS(input_RL_Opt2)'!W$17),G170*'MRS(input_RL_Opt2)'!W$17,0)</f>
        <v>0</v>
      </c>
      <c r="X170" s="199">
        <f>IF(ISNUMBER('MRS(input_RL_Opt2)'!X$17),H170*'MRS(input_RL_Opt2)'!X$17,0)</f>
        <v>0</v>
      </c>
      <c r="Y170" s="199">
        <f>IF(ISNUMBER('MRS(input_RL_Opt2)'!Y$17),I170*'MRS(input_RL_Opt2)'!Y$17,0)</f>
        <v>0</v>
      </c>
      <c r="Z170" s="199">
        <f>IF(ISNUMBER('MRS(input_RL_Opt2)'!Z$17),J170*'MRS(input_RL_Opt2)'!Z$17,0)</f>
        <v>0</v>
      </c>
      <c r="AA170" s="199">
        <f>IF(ISNUMBER('MRS(input_RL_Opt2)'!AA$17),K170*'MRS(input_RL_Opt2)'!AA$17,0)</f>
        <v>0</v>
      </c>
      <c r="AB170" s="199">
        <f>IF(ISNUMBER('MRS(input_RL_Opt2)'!AB$17),L170*'MRS(input_RL_Opt2)'!AB$17,0)</f>
        <v>0</v>
      </c>
      <c r="AC170" s="199">
        <f>IF(ISNUMBER('MRS(input_RL_Opt2)'!AC$17),M170*'MRS(input_RL_Opt2)'!AC$17,0)</f>
        <v>0</v>
      </c>
      <c r="AD170" s="199">
        <f>IF(ISNUMBER('MRS(input_RL_Opt2)'!AD$17),N170*'MRS(input_RL_Opt2)'!AD$17,0)</f>
        <v>0</v>
      </c>
      <c r="AE170" s="198">
        <f t="shared" ref="AE170:AE180" si="31">SUMIF(S170:AD170,"&gt;0",S170:AD170)</f>
        <v>0</v>
      </c>
      <c r="AF170" s="62"/>
    </row>
    <row r="171" spans="1:32" x14ac:dyDescent="0.2">
      <c r="A171" s="280"/>
      <c r="B171" s="55" t="s">
        <v>48</v>
      </c>
      <c r="C171" s="201"/>
      <c r="D171" s="201"/>
      <c r="E171" s="201"/>
      <c r="F171" s="201"/>
      <c r="G171" s="201"/>
      <c r="H171" s="201"/>
      <c r="I171" s="201"/>
      <c r="J171" s="201"/>
      <c r="K171" s="201"/>
      <c r="L171" s="201"/>
      <c r="M171" s="201"/>
      <c r="N171" s="201"/>
      <c r="O171" s="198">
        <f t="shared" si="30"/>
        <v>0</v>
      </c>
      <c r="Q171" s="280"/>
      <c r="R171" s="55" t="s">
        <v>48</v>
      </c>
      <c r="S171" s="199">
        <f>IF(ISNUMBER('MRS(input_RL_Opt2)'!S$18),C171*'MRS(input_RL_Opt2)'!S$18, 0)</f>
        <v>0</v>
      </c>
      <c r="T171" s="199">
        <f>IF(ISNUMBER('MRS(input_RL_Opt2)'!T$18),D171*'MRS(input_RL_Opt2)'!T$18, 0)</f>
        <v>0</v>
      </c>
      <c r="U171" s="199">
        <f>IF(ISNUMBER('MRS(input_RL_Opt2)'!U$18),E171*'MRS(input_RL_Opt2)'!U$18, 0)</f>
        <v>0</v>
      </c>
      <c r="V171" s="199">
        <f>IF(ISNUMBER('MRS(input_RL_Opt2)'!V$18),F171*'MRS(input_RL_Opt2)'!V$18, 0)</f>
        <v>0</v>
      </c>
      <c r="W171" s="199">
        <f>IF(ISNUMBER('MRS(input_RL_Opt2)'!W$18),G171*'MRS(input_RL_Opt2)'!W$18, 0)</f>
        <v>0</v>
      </c>
      <c r="X171" s="199">
        <f>IF(ISNUMBER('MRS(input_RL_Opt2)'!X$18),H171*'MRS(input_RL_Opt2)'!X$18, 0)</f>
        <v>0</v>
      </c>
      <c r="Y171" s="199">
        <f>IF(ISNUMBER('MRS(input_RL_Opt2)'!Y$18),I171*'MRS(input_RL_Opt2)'!Y$18, 0)</f>
        <v>0</v>
      </c>
      <c r="Z171" s="199">
        <f>IF(ISNUMBER('MRS(input_RL_Opt2)'!Z$18),J171*'MRS(input_RL_Opt2)'!Z$18, 0)</f>
        <v>0</v>
      </c>
      <c r="AA171" s="199">
        <f>IF(ISNUMBER('MRS(input_RL_Opt2)'!AA$18),K171*'MRS(input_RL_Opt2)'!AA$18, 0)</f>
        <v>0</v>
      </c>
      <c r="AB171" s="199">
        <f>IF(ISNUMBER('MRS(input_RL_Opt2)'!AB$18),L171*'MRS(input_RL_Opt2)'!AB$18, 0)</f>
        <v>0</v>
      </c>
      <c r="AC171" s="199">
        <f>IF(ISNUMBER('MRS(input_RL_Opt2)'!AC$18),M171*'MRS(input_RL_Opt2)'!AC$18, 0)</f>
        <v>0</v>
      </c>
      <c r="AD171" s="199">
        <f>IF(ISNUMBER('MRS(input_RL_Opt2)'!AD$18),N171*'MRS(input_RL_Opt2)'!AD$18, 0)</f>
        <v>0</v>
      </c>
      <c r="AE171" s="198">
        <f t="shared" si="31"/>
        <v>0</v>
      </c>
      <c r="AF171" s="62"/>
    </row>
    <row r="172" spans="1:32" x14ac:dyDescent="0.2">
      <c r="A172" s="280"/>
      <c r="B172" s="54" t="s">
        <v>49</v>
      </c>
      <c r="C172" s="201"/>
      <c r="D172" s="201"/>
      <c r="E172" s="201"/>
      <c r="F172" s="201"/>
      <c r="G172" s="201"/>
      <c r="H172" s="201"/>
      <c r="I172" s="201"/>
      <c r="J172" s="201"/>
      <c r="K172" s="201"/>
      <c r="L172" s="201"/>
      <c r="M172" s="201"/>
      <c r="N172" s="201"/>
      <c r="O172" s="198">
        <f t="shared" si="30"/>
        <v>0</v>
      </c>
      <c r="Q172" s="280"/>
      <c r="R172" s="54" t="s">
        <v>49</v>
      </c>
      <c r="S172" s="199">
        <f>IF(ISNUMBER('MRS(input_RL_Opt2)'!S$19),C172*'MRS(input_RL_Opt2)'!S$19,0)</f>
        <v>0</v>
      </c>
      <c r="T172" s="199">
        <f>IF(ISNUMBER('MRS(input_RL_Opt2)'!T$19),D172*'MRS(input_RL_Opt2)'!T$19,0)</f>
        <v>0</v>
      </c>
      <c r="U172" s="199">
        <f>IF(ISNUMBER('MRS(input_RL_Opt2)'!U$19),E172*'MRS(input_RL_Opt2)'!U$19,0)</f>
        <v>0</v>
      </c>
      <c r="V172" s="199">
        <f>IF(ISNUMBER('MRS(input_RL_Opt2)'!V$19),F172*'MRS(input_RL_Opt2)'!V$19,0)</f>
        <v>0</v>
      </c>
      <c r="W172" s="199">
        <f>IF(ISNUMBER('MRS(input_RL_Opt2)'!W$19),G172*'MRS(input_RL_Opt2)'!W$19,0)</f>
        <v>0</v>
      </c>
      <c r="X172" s="199">
        <f>IF(ISNUMBER('MRS(input_RL_Opt2)'!X$19),H172*'MRS(input_RL_Opt2)'!X$19,0)</f>
        <v>0</v>
      </c>
      <c r="Y172" s="199">
        <f>IF(ISNUMBER('MRS(input_RL_Opt2)'!Y$19),I172*'MRS(input_RL_Opt2)'!Y$19,0)</f>
        <v>0</v>
      </c>
      <c r="Z172" s="199">
        <f>IF(ISNUMBER('MRS(input_RL_Opt2)'!Z$19),J172*'MRS(input_RL_Opt2)'!Z$19,0)</f>
        <v>0</v>
      </c>
      <c r="AA172" s="199">
        <f>IF(ISNUMBER('MRS(input_RL_Opt2)'!AA$19),K172*'MRS(input_RL_Opt2)'!AA$19,0)</f>
        <v>0</v>
      </c>
      <c r="AB172" s="199">
        <f>IF(ISNUMBER('MRS(input_RL_Opt2)'!AB$19),L172*'MRS(input_RL_Opt2)'!AB$19,0)</f>
        <v>0</v>
      </c>
      <c r="AC172" s="199">
        <f>IF(ISNUMBER('MRS(input_RL_Opt2)'!AC$19),M172*'MRS(input_RL_Opt2)'!AC$19,0)</f>
        <v>0</v>
      </c>
      <c r="AD172" s="199">
        <f>IF(ISNUMBER('MRS(input_RL_Opt2)'!AD$19),N172*'MRS(input_RL_Opt2)'!AD$19,0)</f>
        <v>0</v>
      </c>
      <c r="AE172" s="198">
        <f t="shared" si="31"/>
        <v>0</v>
      </c>
      <c r="AF172" s="62"/>
    </row>
    <row r="173" spans="1:32" x14ac:dyDescent="0.2">
      <c r="A173" s="280"/>
      <c r="B173" s="172" t="s">
        <v>50</v>
      </c>
      <c r="C173" s="201"/>
      <c r="D173" s="201"/>
      <c r="E173" s="201"/>
      <c r="F173" s="201"/>
      <c r="G173" s="201"/>
      <c r="H173" s="201"/>
      <c r="I173" s="201"/>
      <c r="J173" s="201"/>
      <c r="K173" s="201"/>
      <c r="L173" s="201"/>
      <c r="M173" s="201"/>
      <c r="N173" s="201"/>
      <c r="O173" s="198">
        <f t="shared" si="30"/>
        <v>0</v>
      </c>
      <c r="Q173" s="280"/>
      <c r="R173" s="172" t="s">
        <v>50</v>
      </c>
      <c r="S173" s="199">
        <f>IF(ISNUMBER('MRS(input_RL_Opt2)'!S$20),C173*'MRS(input_RL_Opt2)'!S$20,0)</f>
        <v>0</v>
      </c>
      <c r="T173" s="199">
        <f>IF(ISNUMBER('MRS(input_RL_Opt2)'!T$20),D173*'MRS(input_RL_Opt2)'!T$20,0)</f>
        <v>0</v>
      </c>
      <c r="U173" s="199">
        <f>IF(ISNUMBER('MRS(input_RL_Opt2)'!U$20),E173*'MRS(input_RL_Opt2)'!U$20,0)</f>
        <v>0</v>
      </c>
      <c r="V173" s="199">
        <f>IF(ISNUMBER('MRS(input_RL_Opt2)'!V$20),F173*'MRS(input_RL_Opt2)'!V$20,0)</f>
        <v>0</v>
      </c>
      <c r="W173" s="199">
        <f>IF(ISNUMBER('MRS(input_RL_Opt2)'!W$20),G173*'MRS(input_RL_Opt2)'!W$20,0)</f>
        <v>0</v>
      </c>
      <c r="X173" s="199">
        <f>IF(ISNUMBER('MRS(input_RL_Opt2)'!X$20),H173*'MRS(input_RL_Opt2)'!X$20,0)</f>
        <v>0</v>
      </c>
      <c r="Y173" s="199">
        <f>IF(ISNUMBER('MRS(input_RL_Opt2)'!Y$20),I173*'MRS(input_RL_Opt2)'!Y$20,0)</f>
        <v>0</v>
      </c>
      <c r="Z173" s="199">
        <f>IF(ISNUMBER('MRS(input_RL_Opt2)'!Z$20),J173*'MRS(input_RL_Opt2)'!Z$20,0)</f>
        <v>0</v>
      </c>
      <c r="AA173" s="199">
        <f>IF(ISNUMBER('MRS(input_RL_Opt2)'!AA$20),K173*'MRS(input_RL_Opt2)'!AA$20,0)</f>
        <v>0</v>
      </c>
      <c r="AB173" s="199">
        <f>IF(ISNUMBER('MRS(input_RL_Opt2)'!AB$20),L173*'MRS(input_RL_Opt2)'!AB$20,0)</f>
        <v>0</v>
      </c>
      <c r="AC173" s="199">
        <f>IF(ISNUMBER('MRS(input_RL_Opt2)'!AC$20),M173*'MRS(input_RL_Opt2)'!AC$20,0)</f>
        <v>0</v>
      </c>
      <c r="AD173" s="199">
        <f>IF(ISNUMBER('MRS(input_RL_Opt2)'!AD$20),N173*'MRS(input_RL_Opt2)'!AD$20,0)</f>
        <v>0</v>
      </c>
      <c r="AE173" s="198">
        <f t="shared" si="31"/>
        <v>0</v>
      </c>
      <c r="AF173" s="62"/>
    </row>
    <row r="174" spans="1:32" x14ac:dyDescent="0.2">
      <c r="A174" s="280"/>
      <c r="B174" s="172" t="s">
        <v>51</v>
      </c>
      <c r="C174" s="201"/>
      <c r="D174" s="201"/>
      <c r="E174" s="201"/>
      <c r="F174" s="201"/>
      <c r="G174" s="201"/>
      <c r="H174" s="201"/>
      <c r="I174" s="201"/>
      <c r="J174" s="201"/>
      <c r="K174" s="201"/>
      <c r="L174" s="201"/>
      <c r="M174" s="201"/>
      <c r="N174" s="201"/>
      <c r="O174" s="198">
        <f t="shared" si="30"/>
        <v>0</v>
      </c>
      <c r="Q174" s="280"/>
      <c r="R174" s="172" t="s">
        <v>51</v>
      </c>
      <c r="S174" s="199">
        <f>IF(ISNUMBER('MRS(input_RL_Opt2)'!S$21),C174*'MRS(input_RL_Opt2)'!S$21,0)</f>
        <v>0</v>
      </c>
      <c r="T174" s="199">
        <f>IF(ISNUMBER('MRS(input_RL_Opt2)'!T$21),D174*'MRS(input_RL_Opt2)'!T$21,0)</f>
        <v>0</v>
      </c>
      <c r="U174" s="199">
        <f>IF(ISNUMBER('MRS(input_RL_Opt2)'!U$21),E174*'MRS(input_RL_Opt2)'!U$21,0)</f>
        <v>0</v>
      </c>
      <c r="V174" s="199">
        <f>IF(ISNUMBER('MRS(input_RL_Opt2)'!V$21),F174*'MRS(input_RL_Opt2)'!V$21,0)</f>
        <v>0</v>
      </c>
      <c r="W174" s="199">
        <f>IF(ISNUMBER('MRS(input_RL_Opt2)'!W$21),G174*'MRS(input_RL_Opt2)'!W$21,0)</f>
        <v>0</v>
      </c>
      <c r="X174" s="199">
        <f>IF(ISNUMBER('MRS(input_RL_Opt2)'!X$21),H174*'MRS(input_RL_Opt2)'!X$21,0)</f>
        <v>0</v>
      </c>
      <c r="Y174" s="199">
        <f>IF(ISNUMBER('MRS(input_RL_Opt2)'!Y$21),I174*'MRS(input_RL_Opt2)'!Y$21,0)</f>
        <v>0</v>
      </c>
      <c r="Z174" s="199">
        <f>IF(ISNUMBER('MRS(input_RL_Opt2)'!Z$21),J174*'MRS(input_RL_Opt2)'!Z$21,0)</f>
        <v>0</v>
      </c>
      <c r="AA174" s="199">
        <f>IF(ISNUMBER('MRS(input_RL_Opt2)'!AA$21),K174*'MRS(input_RL_Opt2)'!AA$21,0)</f>
        <v>0</v>
      </c>
      <c r="AB174" s="199">
        <f>IF(ISNUMBER('MRS(input_RL_Opt2)'!AB$21),L174*'MRS(input_RL_Opt2)'!AB$21,0)</f>
        <v>0</v>
      </c>
      <c r="AC174" s="199">
        <f>IF(ISNUMBER('MRS(input_RL_Opt2)'!AC$21),M174*'MRS(input_RL_Opt2)'!AC$21,0)</f>
        <v>0</v>
      </c>
      <c r="AD174" s="199">
        <f>IF(ISNUMBER('MRS(input_RL_Opt2)'!AD$21),N174*'MRS(input_RL_Opt2)'!AD$21,0)</f>
        <v>0</v>
      </c>
      <c r="AE174" s="198">
        <f t="shared" si="31"/>
        <v>0</v>
      </c>
      <c r="AF174" s="62"/>
    </row>
    <row r="175" spans="1:32" x14ac:dyDescent="0.2">
      <c r="A175" s="280"/>
      <c r="B175" s="172" t="s">
        <v>52</v>
      </c>
      <c r="C175" s="201"/>
      <c r="D175" s="201"/>
      <c r="E175" s="201"/>
      <c r="F175" s="201"/>
      <c r="G175" s="201"/>
      <c r="H175" s="201"/>
      <c r="I175" s="201"/>
      <c r="J175" s="201"/>
      <c r="K175" s="201"/>
      <c r="L175" s="201"/>
      <c r="M175" s="201"/>
      <c r="N175" s="201"/>
      <c r="O175" s="198">
        <f t="shared" si="30"/>
        <v>0</v>
      </c>
      <c r="Q175" s="280"/>
      <c r="R175" s="172" t="s">
        <v>52</v>
      </c>
      <c r="S175" s="199">
        <f>IF(ISNUMBER('MRS(input_RL_Opt2)'!S$22),C175*'MRS(input_RL_Opt2)'!S$22,0)</f>
        <v>0</v>
      </c>
      <c r="T175" s="199">
        <f>IF(ISNUMBER('MRS(input_RL_Opt2)'!T$22),D175*'MRS(input_RL_Opt2)'!T$22,0)</f>
        <v>0</v>
      </c>
      <c r="U175" s="199">
        <f>IF(ISNUMBER('MRS(input_RL_Opt2)'!U$22),E175*'MRS(input_RL_Opt2)'!U$22,0)</f>
        <v>0</v>
      </c>
      <c r="V175" s="199">
        <f>IF(ISNUMBER('MRS(input_RL_Opt2)'!V$22),F175*'MRS(input_RL_Opt2)'!V$22,0)</f>
        <v>0</v>
      </c>
      <c r="W175" s="199">
        <f>IF(ISNUMBER('MRS(input_RL_Opt2)'!W$22),G175*'MRS(input_RL_Opt2)'!W$22,0)</f>
        <v>0</v>
      </c>
      <c r="X175" s="199">
        <f>IF(ISNUMBER('MRS(input_RL_Opt2)'!X$22),H175*'MRS(input_RL_Opt2)'!X$22,0)</f>
        <v>0</v>
      </c>
      <c r="Y175" s="199">
        <f>IF(ISNUMBER('MRS(input_RL_Opt2)'!Y$22),I175*'MRS(input_RL_Opt2)'!Y$22,0)</f>
        <v>0</v>
      </c>
      <c r="Z175" s="199">
        <f>IF(ISNUMBER('MRS(input_RL_Opt2)'!Z$22),J175*'MRS(input_RL_Opt2)'!Z$22,0)</f>
        <v>0</v>
      </c>
      <c r="AA175" s="199">
        <f>IF(ISNUMBER('MRS(input_RL_Opt2)'!AA$22),K175*'MRS(input_RL_Opt2)'!AA$22,0)</f>
        <v>0</v>
      </c>
      <c r="AB175" s="199">
        <f>IF(ISNUMBER('MRS(input_RL_Opt2)'!AB$22),L175*'MRS(input_RL_Opt2)'!AB$22,0)</f>
        <v>0</v>
      </c>
      <c r="AC175" s="199">
        <f>IF(ISNUMBER('MRS(input_RL_Opt2)'!AC$22),M175*'MRS(input_RL_Opt2)'!AC$22,0)</f>
        <v>0</v>
      </c>
      <c r="AD175" s="199">
        <f>IF(ISNUMBER('MRS(input_RL_Opt2)'!AD$22),N175*'MRS(input_RL_Opt2)'!AD$22,0)</f>
        <v>0</v>
      </c>
      <c r="AE175" s="198">
        <f t="shared" si="31"/>
        <v>0</v>
      </c>
      <c r="AF175" s="62"/>
    </row>
    <row r="176" spans="1:32" x14ac:dyDescent="0.2">
      <c r="A176" s="280"/>
      <c r="B176" s="172" t="s">
        <v>53</v>
      </c>
      <c r="C176" s="201"/>
      <c r="D176" s="201"/>
      <c r="E176" s="201"/>
      <c r="F176" s="201"/>
      <c r="G176" s="201"/>
      <c r="H176" s="201"/>
      <c r="I176" s="201"/>
      <c r="J176" s="201"/>
      <c r="K176" s="201"/>
      <c r="L176" s="201"/>
      <c r="M176" s="201"/>
      <c r="N176" s="201"/>
      <c r="O176" s="198">
        <f t="shared" si="30"/>
        <v>0</v>
      </c>
      <c r="Q176" s="280"/>
      <c r="R176" s="172" t="s">
        <v>53</v>
      </c>
      <c r="S176" s="199">
        <f>IF(ISNUMBER('MRS(input_RL_Opt2)'!S$23),C176*'MRS(input_RL_Opt2)'!S$23,0)</f>
        <v>0</v>
      </c>
      <c r="T176" s="199">
        <f>IF(ISNUMBER('MRS(input_RL_Opt2)'!T$23),D176*'MRS(input_RL_Opt2)'!T$23,0)</f>
        <v>0</v>
      </c>
      <c r="U176" s="199">
        <f>IF(ISNUMBER('MRS(input_RL_Opt2)'!U$23),E176*'MRS(input_RL_Opt2)'!U$23,0)</f>
        <v>0</v>
      </c>
      <c r="V176" s="199">
        <f>IF(ISNUMBER('MRS(input_RL_Opt2)'!V$23),F176*'MRS(input_RL_Opt2)'!V$23,0)</f>
        <v>0</v>
      </c>
      <c r="W176" s="199">
        <f>IF(ISNUMBER('MRS(input_RL_Opt2)'!W$23),G176*'MRS(input_RL_Opt2)'!W$23,0)</f>
        <v>0</v>
      </c>
      <c r="X176" s="199">
        <f>IF(ISNUMBER('MRS(input_RL_Opt2)'!X$23),H176*'MRS(input_RL_Opt2)'!X$23,0)</f>
        <v>0</v>
      </c>
      <c r="Y176" s="199">
        <f>IF(ISNUMBER('MRS(input_RL_Opt2)'!Y$23),I176*'MRS(input_RL_Opt2)'!Y$23,0)</f>
        <v>0</v>
      </c>
      <c r="Z176" s="199">
        <f>IF(ISNUMBER('MRS(input_RL_Opt2)'!Z$23),J176*'MRS(input_RL_Opt2)'!Z$23,0)</f>
        <v>0</v>
      </c>
      <c r="AA176" s="199">
        <f>IF(ISNUMBER('MRS(input_RL_Opt2)'!AA$23),K176*'MRS(input_RL_Opt2)'!AA$23,0)</f>
        <v>0</v>
      </c>
      <c r="AB176" s="199">
        <f>IF(ISNUMBER('MRS(input_RL_Opt2)'!AB$23),L176*'MRS(input_RL_Opt2)'!AB$23,0)</f>
        <v>0</v>
      </c>
      <c r="AC176" s="199">
        <f>IF(ISNUMBER('MRS(input_RL_Opt2)'!AC$23),M176*'MRS(input_RL_Opt2)'!AC$23,0)</f>
        <v>0</v>
      </c>
      <c r="AD176" s="199">
        <f>IF(ISNUMBER('MRS(input_RL_Opt2)'!AD$23),N176*'MRS(input_RL_Opt2)'!AD$23,0)</f>
        <v>0</v>
      </c>
      <c r="AE176" s="198">
        <f t="shared" si="31"/>
        <v>0</v>
      </c>
      <c r="AF176" s="62"/>
    </row>
    <row r="177" spans="1:32" x14ac:dyDescent="0.2">
      <c r="A177" s="280"/>
      <c r="B177" s="172" t="s">
        <v>54</v>
      </c>
      <c r="C177" s="201"/>
      <c r="D177" s="201"/>
      <c r="E177" s="201"/>
      <c r="F177" s="201"/>
      <c r="G177" s="201"/>
      <c r="H177" s="201"/>
      <c r="I177" s="201"/>
      <c r="J177" s="201"/>
      <c r="K177" s="201"/>
      <c r="L177" s="201"/>
      <c r="M177" s="201"/>
      <c r="N177" s="201"/>
      <c r="O177" s="198">
        <f t="shared" si="30"/>
        <v>0</v>
      </c>
      <c r="Q177" s="280"/>
      <c r="R177" s="172" t="s">
        <v>54</v>
      </c>
      <c r="S177" s="199">
        <f>IF(ISNUMBER('MRS(input_RL_Opt2)'!S$24),C177*'MRS(input_RL_Opt2)'!S$24,0)</f>
        <v>0</v>
      </c>
      <c r="T177" s="199">
        <f>IF(ISNUMBER('MRS(input_RL_Opt2)'!T$24),D177*'MRS(input_RL_Opt2)'!T$24,0)</f>
        <v>0</v>
      </c>
      <c r="U177" s="199">
        <f>IF(ISNUMBER('MRS(input_RL_Opt2)'!U$24),E177*'MRS(input_RL_Opt2)'!U$24,0)</f>
        <v>0</v>
      </c>
      <c r="V177" s="199">
        <f>IF(ISNUMBER('MRS(input_RL_Opt2)'!V$24),F177*'MRS(input_RL_Opt2)'!V$24,0)</f>
        <v>0</v>
      </c>
      <c r="W177" s="199">
        <f>IF(ISNUMBER('MRS(input_RL_Opt2)'!W$24),G177*'MRS(input_RL_Opt2)'!W$24,0)</f>
        <v>0</v>
      </c>
      <c r="X177" s="199">
        <f>IF(ISNUMBER('MRS(input_RL_Opt2)'!X$24),H177*'MRS(input_RL_Opt2)'!X$24,0)</f>
        <v>0</v>
      </c>
      <c r="Y177" s="199">
        <f>IF(ISNUMBER('MRS(input_RL_Opt2)'!Y$24),I177*'MRS(input_RL_Opt2)'!Y$24,0)</f>
        <v>0</v>
      </c>
      <c r="Z177" s="199">
        <f>IF(ISNUMBER('MRS(input_RL_Opt2)'!Z$24),J177*'MRS(input_RL_Opt2)'!Z$24,0)</f>
        <v>0</v>
      </c>
      <c r="AA177" s="199">
        <f>IF(ISNUMBER('MRS(input_RL_Opt2)'!AA$24),K177*'MRS(input_RL_Opt2)'!AA$24,0)</f>
        <v>0</v>
      </c>
      <c r="AB177" s="199">
        <f>IF(ISNUMBER('MRS(input_RL_Opt2)'!AB$24),L177*'MRS(input_RL_Opt2)'!AB$24,0)</f>
        <v>0</v>
      </c>
      <c r="AC177" s="199">
        <f>IF(ISNUMBER('MRS(input_RL_Opt2)'!AC$24),M177*'MRS(input_RL_Opt2)'!AC$24,0)</f>
        <v>0</v>
      </c>
      <c r="AD177" s="199">
        <f>IF(ISNUMBER('MRS(input_RL_Opt2)'!AD$24),N177*'MRS(input_RL_Opt2)'!AD$24,0)</f>
        <v>0</v>
      </c>
      <c r="AE177" s="198">
        <f t="shared" si="31"/>
        <v>0</v>
      </c>
      <c r="AF177" s="62"/>
    </row>
    <row r="178" spans="1:32" x14ac:dyDescent="0.2">
      <c r="A178" s="280"/>
      <c r="B178" s="172" t="s">
        <v>55</v>
      </c>
      <c r="C178" s="201"/>
      <c r="D178" s="201"/>
      <c r="E178" s="201"/>
      <c r="F178" s="201"/>
      <c r="G178" s="201"/>
      <c r="H178" s="201"/>
      <c r="I178" s="201"/>
      <c r="J178" s="201"/>
      <c r="K178" s="201"/>
      <c r="L178" s="201"/>
      <c r="M178" s="201"/>
      <c r="N178" s="201"/>
      <c r="O178" s="198">
        <f t="shared" si="30"/>
        <v>0</v>
      </c>
      <c r="Q178" s="280"/>
      <c r="R178" s="172" t="s">
        <v>55</v>
      </c>
      <c r="S178" s="199">
        <f>IF(ISNUMBER('MRS(input_RL_Opt2)'!S$25),C178*'MRS(input_RL_Opt2)'!S$25,0)</f>
        <v>0</v>
      </c>
      <c r="T178" s="199">
        <f>IF(ISNUMBER('MRS(input_RL_Opt2)'!T$25),D178*'MRS(input_RL_Opt2)'!T$25,0)</f>
        <v>0</v>
      </c>
      <c r="U178" s="199">
        <f>IF(ISNUMBER('MRS(input_RL_Opt2)'!U$25),E178*'MRS(input_RL_Opt2)'!U$25,0)</f>
        <v>0</v>
      </c>
      <c r="V178" s="199">
        <f>IF(ISNUMBER('MRS(input_RL_Opt2)'!V$25),F178*'MRS(input_RL_Opt2)'!V$25,0)</f>
        <v>0</v>
      </c>
      <c r="W178" s="199">
        <f>IF(ISNUMBER('MRS(input_RL_Opt2)'!W$25),G178*'MRS(input_RL_Opt2)'!W$25,0)</f>
        <v>0</v>
      </c>
      <c r="X178" s="199">
        <f>IF(ISNUMBER('MRS(input_RL_Opt2)'!X$25),H178*'MRS(input_RL_Opt2)'!X$25,0)</f>
        <v>0</v>
      </c>
      <c r="Y178" s="199">
        <f>IF(ISNUMBER('MRS(input_RL_Opt2)'!Y$25),I178*'MRS(input_RL_Opt2)'!Y$25,0)</f>
        <v>0</v>
      </c>
      <c r="Z178" s="199">
        <f>IF(ISNUMBER('MRS(input_RL_Opt2)'!Z$25),J178*'MRS(input_RL_Opt2)'!Z$25,0)</f>
        <v>0</v>
      </c>
      <c r="AA178" s="199">
        <f>IF(ISNUMBER('MRS(input_RL_Opt2)'!AA$25),K178*'MRS(input_RL_Opt2)'!AA$25,0)</f>
        <v>0</v>
      </c>
      <c r="AB178" s="199">
        <f>IF(ISNUMBER('MRS(input_RL_Opt2)'!AB$25),L178*'MRS(input_RL_Opt2)'!AB$25,0)</f>
        <v>0</v>
      </c>
      <c r="AC178" s="199">
        <f>IF(ISNUMBER('MRS(input_RL_Opt2)'!AC$25),M178*'MRS(input_RL_Opt2)'!AC$25,0)</f>
        <v>0</v>
      </c>
      <c r="AD178" s="199">
        <f>IF(ISNUMBER('MRS(input_RL_Opt2)'!AD$25),N178*'MRS(input_RL_Opt2)'!AD$25,0)</f>
        <v>0</v>
      </c>
      <c r="AE178" s="198">
        <f t="shared" si="31"/>
        <v>0</v>
      </c>
      <c r="AF178" s="62"/>
    </row>
    <row r="179" spans="1:32" x14ac:dyDescent="0.2">
      <c r="A179" s="280"/>
      <c r="B179" s="172" t="s">
        <v>56</v>
      </c>
      <c r="C179" s="201"/>
      <c r="D179" s="201"/>
      <c r="E179" s="201"/>
      <c r="F179" s="201"/>
      <c r="G179" s="201"/>
      <c r="H179" s="201"/>
      <c r="I179" s="201"/>
      <c r="J179" s="201"/>
      <c r="K179" s="201"/>
      <c r="L179" s="201"/>
      <c r="M179" s="201"/>
      <c r="N179" s="201"/>
      <c r="O179" s="198">
        <f t="shared" si="30"/>
        <v>0</v>
      </c>
      <c r="Q179" s="280"/>
      <c r="R179" s="172" t="s">
        <v>56</v>
      </c>
      <c r="S179" s="199">
        <f>IF(ISNUMBER('MRS(input_RL_Opt2)'!S$26),C179*'MRS(input_RL_Opt2)'!S$26,0)</f>
        <v>0</v>
      </c>
      <c r="T179" s="199">
        <f>IF(ISNUMBER('MRS(input_RL_Opt2)'!T$26),D179*'MRS(input_RL_Opt2)'!T$26,0)</f>
        <v>0</v>
      </c>
      <c r="U179" s="199">
        <f>IF(ISNUMBER('MRS(input_RL_Opt2)'!U$26),E179*'MRS(input_RL_Opt2)'!U$26,0)</f>
        <v>0</v>
      </c>
      <c r="V179" s="199">
        <f>IF(ISNUMBER('MRS(input_RL_Opt2)'!V$26),F179*'MRS(input_RL_Opt2)'!V$26,0)</f>
        <v>0</v>
      </c>
      <c r="W179" s="199">
        <f>IF(ISNUMBER('MRS(input_RL_Opt2)'!W$26),G179*'MRS(input_RL_Opt2)'!W$26,0)</f>
        <v>0</v>
      </c>
      <c r="X179" s="199">
        <f>IF(ISNUMBER('MRS(input_RL_Opt2)'!X$26),H179*'MRS(input_RL_Opt2)'!X$26,0)</f>
        <v>0</v>
      </c>
      <c r="Y179" s="199">
        <f>IF(ISNUMBER('MRS(input_RL_Opt2)'!Y$26),I179*'MRS(input_RL_Opt2)'!Y$26,0)</f>
        <v>0</v>
      </c>
      <c r="Z179" s="199">
        <f>IF(ISNUMBER('MRS(input_RL_Opt2)'!Z$26),J179*'MRS(input_RL_Opt2)'!Z$26,0)</f>
        <v>0</v>
      </c>
      <c r="AA179" s="199">
        <f>IF(ISNUMBER('MRS(input_RL_Opt2)'!AA$26),K179*'MRS(input_RL_Opt2)'!AA$26,0)</f>
        <v>0</v>
      </c>
      <c r="AB179" s="199">
        <f>IF(ISNUMBER('MRS(input_RL_Opt2)'!AB$26),L179*'MRS(input_RL_Opt2)'!AB$26,0)</f>
        <v>0</v>
      </c>
      <c r="AC179" s="199">
        <f>IF(ISNUMBER('MRS(input_RL_Opt2)'!AC$26),M179*'MRS(input_RL_Opt2)'!AC$26,0)</f>
        <v>0</v>
      </c>
      <c r="AD179" s="199">
        <f>IF(ISNUMBER('MRS(input_RL_Opt2)'!AD$26),N179*'MRS(input_RL_Opt2)'!AD$26,0)</f>
        <v>0</v>
      </c>
      <c r="AE179" s="198">
        <f t="shared" si="31"/>
        <v>0</v>
      </c>
      <c r="AF179" s="62"/>
    </row>
    <row r="180" spans="1:32" x14ac:dyDescent="0.2">
      <c r="A180" s="280"/>
      <c r="B180" s="172" t="s">
        <v>147</v>
      </c>
      <c r="C180" s="201"/>
      <c r="D180" s="201"/>
      <c r="E180" s="201"/>
      <c r="F180" s="201"/>
      <c r="G180" s="201"/>
      <c r="H180" s="201"/>
      <c r="I180" s="201"/>
      <c r="J180" s="201"/>
      <c r="K180" s="201"/>
      <c r="L180" s="201"/>
      <c r="M180" s="201"/>
      <c r="N180" s="201"/>
      <c r="O180" s="198">
        <f t="shared" si="30"/>
        <v>0</v>
      </c>
      <c r="Q180" s="280"/>
      <c r="R180" s="172" t="s">
        <v>147</v>
      </c>
      <c r="S180" s="199">
        <f>IF(ISNUMBER('MRS(input_RL_Opt2)'!S$27),C180*'MRS(input_RL_Opt2)'!S$27,0)</f>
        <v>0</v>
      </c>
      <c r="T180" s="199">
        <f>IF(ISNUMBER('MRS(input_RL_Opt2)'!T$27),D180*'MRS(input_RL_Opt2)'!T$27,0)</f>
        <v>0</v>
      </c>
      <c r="U180" s="199">
        <f>IF(ISNUMBER('MRS(input_RL_Opt2)'!U$27),E180*'MRS(input_RL_Opt2)'!U$27,0)</f>
        <v>0</v>
      </c>
      <c r="V180" s="199">
        <f>IF(ISNUMBER('MRS(input_RL_Opt2)'!V$27),F180*'MRS(input_RL_Opt2)'!V$27,0)</f>
        <v>0</v>
      </c>
      <c r="W180" s="199">
        <f>IF(ISNUMBER('MRS(input_RL_Opt2)'!W$27),G180*'MRS(input_RL_Opt2)'!W$27,0)</f>
        <v>0</v>
      </c>
      <c r="X180" s="199">
        <f>IF(ISNUMBER('MRS(input_RL_Opt2)'!X$27),H180*'MRS(input_RL_Opt2)'!X$27,0)</f>
        <v>0</v>
      </c>
      <c r="Y180" s="199">
        <f>IF(ISNUMBER('MRS(input_RL_Opt2)'!Y$27),I180*'MRS(input_RL_Opt2)'!Y$27,0)</f>
        <v>0</v>
      </c>
      <c r="Z180" s="199">
        <f>IF(ISNUMBER('MRS(input_RL_Opt2)'!Z$27),J180*'MRS(input_RL_Opt2)'!Z$27,0)</f>
        <v>0</v>
      </c>
      <c r="AA180" s="199">
        <f>IF(ISNUMBER('MRS(input_RL_Opt2)'!AA$27),K180*'MRS(input_RL_Opt2)'!AA$27,0)</f>
        <v>0</v>
      </c>
      <c r="AB180" s="199">
        <f>IF(ISNUMBER('MRS(input_RL_Opt2)'!AB$27),L180*'MRS(input_RL_Opt2)'!AB$27,0)</f>
        <v>0</v>
      </c>
      <c r="AC180" s="199">
        <f>IF(ISNUMBER('MRS(input_RL_Opt2)'!AC$27),M180*'MRS(input_RL_Opt2)'!AC$27,0)</f>
        <v>0</v>
      </c>
      <c r="AD180" s="199">
        <f>IF(ISNUMBER('MRS(input_RL_Opt2)'!AD$27),N180*'MRS(input_RL_Opt2)'!AD$27,0)</f>
        <v>0</v>
      </c>
      <c r="AE180" s="198">
        <f t="shared" si="31"/>
        <v>0</v>
      </c>
      <c r="AF180" s="62"/>
    </row>
    <row r="181" spans="1:32" x14ac:dyDescent="0.2">
      <c r="A181" s="280"/>
      <c r="B181" s="54" t="s">
        <v>57</v>
      </c>
      <c r="C181" s="197">
        <f>+SUM(C169:C180)</f>
        <v>0</v>
      </c>
      <c r="D181" s="197">
        <f t="shared" ref="D181:N181" si="32">+SUM(D169:D180)</f>
        <v>0</v>
      </c>
      <c r="E181" s="197">
        <f t="shared" si="32"/>
        <v>0</v>
      </c>
      <c r="F181" s="197">
        <f t="shared" si="32"/>
        <v>0</v>
      </c>
      <c r="G181" s="197">
        <f t="shared" si="32"/>
        <v>0</v>
      </c>
      <c r="H181" s="197">
        <f t="shared" si="32"/>
        <v>0</v>
      </c>
      <c r="I181" s="197">
        <f t="shared" si="32"/>
        <v>0</v>
      </c>
      <c r="J181" s="197">
        <f t="shared" si="32"/>
        <v>0</v>
      </c>
      <c r="K181" s="197">
        <f t="shared" si="32"/>
        <v>0</v>
      </c>
      <c r="L181" s="197">
        <f t="shared" si="32"/>
        <v>0</v>
      </c>
      <c r="M181" s="197">
        <f t="shared" si="32"/>
        <v>0</v>
      </c>
      <c r="N181" s="197">
        <f t="shared" si="32"/>
        <v>0</v>
      </c>
      <c r="O181" s="198"/>
      <c r="Q181" s="280"/>
      <c r="R181" s="54" t="s">
        <v>57</v>
      </c>
      <c r="S181" s="197"/>
      <c r="T181" s="197"/>
      <c r="U181" s="197"/>
      <c r="V181" s="197"/>
      <c r="W181" s="197"/>
      <c r="X181" s="197"/>
      <c r="Y181" s="197"/>
      <c r="Z181" s="197"/>
      <c r="AA181" s="197"/>
      <c r="AB181" s="197"/>
      <c r="AC181" s="197"/>
      <c r="AD181" s="197"/>
      <c r="AE181" s="198">
        <f>SUM(AE169:AE180)</f>
        <v>0</v>
      </c>
      <c r="AF181" s="207">
        <f>ROUND(AE181*44/12,0)</f>
        <v>0</v>
      </c>
    </row>
    <row r="182" spans="1:32" x14ac:dyDescent="0.2">
      <c r="S182" s="50"/>
      <c r="T182" s="50"/>
      <c r="U182" s="50"/>
      <c r="V182" s="50"/>
      <c r="W182" s="50"/>
      <c r="X182" s="50"/>
      <c r="Y182" s="50"/>
      <c r="Z182" s="50"/>
      <c r="AA182" s="50"/>
      <c r="AB182" s="50"/>
      <c r="AC182" s="50"/>
      <c r="AD182" s="50"/>
      <c r="AE182" s="50"/>
    </row>
    <row r="183" spans="1:32" ht="14.15" customHeight="1" x14ac:dyDescent="0.2">
      <c r="A183" s="293" t="str">
        <f>'MRS(input_RL_Opt2)'!A208</f>
        <v>Year 2030</v>
      </c>
      <c r="B183" s="293"/>
      <c r="C183" s="261" t="str">
        <f>'MRS(input_RL_Opt2)'!C208</f>
        <v>Land use category in year 2030</v>
      </c>
      <c r="D183" s="261"/>
      <c r="E183" s="261"/>
      <c r="F183" s="261"/>
      <c r="G183" s="261"/>
      <c r="H183" s="261"/>
      <c r="I183" s="261"/>
      <c r="J183" s="261"/>
      <c r="K183" s="261"/>
      <c r="L183" s="261"/>
      <c r="M183" s="261"/>
      <c r="N183" s="261"/>
      <c r="O183" s="261"/>
      <c r="Q183" s="293" t="str">
        <f>'MRS(input_RL_Opt2)'!Q208</f>
        <v>Year 2030</v>
      </c>
      <c r="R183" s="293"/>
      <c r="S183" s="261" t="str">
        <f>'MRS(input_RL_Opt2)'!S208</f>
        <v>Land use category in year 2030</v>
      </c>
      <c r="T183" s="261"/>
      <c r="U183" s="261"/>
      <c r="V183" s="261"/>
      <c r="W183" s="261"/>
      <c r="X183" s="261"/>
      <c r="Y183" s="261"/>
      <c r="Z183" s="261"/>
      <c r="AA183" s="261"/>
      <c r="AB183" s="261"/>
      <c r="AC183" s="261"/>
      <c r="AD183" s="261"/>
      <c r="AE183" s="261"/>
      <c r="AF183" s="62"/>
    </row>
    <row r="184" spans="1:32" ht="42" x14ac:dyDescent="0.2">
      <c r="A184" s="293"/>
      <c r="B184" s="293"/>
      <c r="C184" s="54" t="s">
        <v>46</v>
      </c>
      <c r="D184" s="54" t="s">
        <v>47</v>
      </c>
      <c r="E184" s="55" t="s">
        <v>48</v>
      </c>
      <c r="F184" s="54" t="s">
        <v>49</v>
      </c>
      <c r="G184" s="54" t="s">
        <v>50</v>
      </c>
      <c r="H184" s="54" t="s">
        <v>51</v>
      </c>
      <c r="I184" s="54" t="s">
        <v>52</v>
      </c>
      <c r="J184" s="54" t="s">
        <v>53</v>
      </c>
      <c r="K184" s="54" t="s">
        <v>54</v>
      </c>
      <c r="L184" s="54" t="s">
        <v>55</v>
      </c>
      <c r="M184" s="54" t="s">
        <v>56</v>
      </c>
      <c r="N184" s="54" t="s">
        <v>39</v>
      </c>
      <c r="O184" s="172" t="s">
        <v>57</v>
      </c>
      <c r="Q184" s="293"/>
      <c r="R184" s="293"/>
      <c r="S184" s="54" t="s">
        <v>46</v>
      </c>
      <c r="T184" s="54" t="s">
        <v>47</v>
      </c>
      <c r="U184" s="55" t="s">
        <v>48</v>
      </c>
      <c r="V184" s="54" t="s">
        <v>49</v>
      </c>
      <c r="W184" s="54" t="s">
        <v>50</v>
      </c>
      <c r="X184" s="54" t="s">
        <v>51</v>
      </c>
      <c r="Y184" s="54" t="s">
        <v>52</v>
      </c>
      <c r="Z184" s="54" t="s">
        <v>53</v>
      </c>
      <c r="AA184" s="54" t="s">
        <v>54</v>
      </c>
      <c r="AB184" s="54" t="s">
        <v>55</v>
      </c>
      <c r="AC184" s="54" t="s">
        <v>56</v>
      </c>
      <c r="AD184" s="54" t="s">
        <v>39</v>
      </c>
      <c r="AE184" s="172" t="s">
        <v>57</v>
      </c>
      <c r="AF184" s="62"/>
    </row>
    <row r="185" spans="1:32" ht="14.15" customHeight="1" x14ac:dyDescent="0.2">
      <c r="A185" s="280" t="str">
        <f>'MRS(input_RL_Opt2)'!A210</f>
        <v>Land use category in year 2029</v>
      </c>
      <c r="B185" s="54" t="s">
        <v>46</v>
      </c>
      <c r="C185" s="201"/>
      <c r="D185" s="201"/>
      <c r="E185" s="201"/>
      <c r="F185" s="201"/>
      <c r="G185" s="201"/>
      <c r="H185" s="201"/>
      <c r="I185" s="201"/>
      <c r="J185" s="201"/>
      <c r="K185" s="201"/>
      <c r="L185" s="201"/>
      <c r="M185" s="201"/>
      <c r="N185" s="201"/>
      <c r="O185" s="198">
        <f>SUM(C185:N185)</f>
        <v>0</v>
      </c>
      <c r="Q185" s="280" t="str">
        <f>'MRS(input_RL_Opt2)'!Q210</f>
        <v>Land use category in year 2029</v>
      </c>
      <c r="R185" s="54" t="s">
        <v>46</v>
      </c>
      <c r="S185" s="199">
        <f>IF(ISNUMBER('MRS(input_RL_Opt2)'!S$16),C185*'MRS(input_RL_Opt2)'!S$16,0)</f>
        <v>0</v>
      </c>
      <c r="T185" s="199">
        <f>IF(ISNUMBER('MRS(input_RL_Opt2)'!T$16),D185*'MRS(input_RL_Opt2)'!T$16,0)</f>
        <v>0</v>
      </c>
      <c r="U185" s="199">
        <f>IF(ISNUMBER('MRS(input_RL_Opt2)'!U$16),E185*'MRS(input_RL_Opt2)'!U$16,0)</f>
        <v>0</v>
      </c>
      <c r="V185" s="199">
        <f>IF(ISNUMBER('MRS(input_RL_Opt2)'!V$16),F185*'MRS(input_RL_Opt2)'!V$16,0)</f>
        <v>0</v>
      </c>
      <c r="W185" s="199">
        <f>IF(ISNUMBER('MRS(input_RL_Opt2)'!W$16),G185*'MRS(input_RL_Opt2)'!W$16,0)</f>
        <v>0</v>
      </c>
      <c r="X185" s="199">
        <f>IF(ISNUMBER('MRS(input_RL_Opt2)'!X$16),H185*'MRS(input_RL_Opt2)'!X$16,0)</f>
        <v>0</v>
      </c>
      <c r="Y185" s="199">
        <f>IF(ISNUMBER('MRS(input_RL_Opt2)'!Y$16),I185*'MRS(input_RL_Opt2)'!Y$16,0)</f>
        <v>0</v>
      </c>
      <c r="Z185" s="199">
        <f>IF(ISNUMBER('MRS(input_RL_Opt2)'!Z$16),J185*'MRS(input_RL_Opt2)'!Z$16,0)</f>
        <v>0</v>
      </c>
      <c r="AA185" s="199">
        <f>IF(ISNUMBER('MRS(input_RL_Opt2)'!AA$16),K185*'MRS(input_RL_Opt2)'!AA$16,0)</f>
        <v>0</v>
      </c>
      <c r="AB185" s="199">
        <f>IF(ISNUMBER('MRS(input_RL_Opt2)'!AB$16),L185*'MRS(input_RL_Opt2)'!AB$16,0)</f>
        <v>0</v>
      </c>
      <c r="AC185" s="199">
        <f>IF(ISNUMBER('MRS(input_RL_Opt2)'!AC$16),M185*'MRS(input_RL_Opt2)'!AC$16,0)</f>
        <v>0</v>
      </c>
      <c r="AD185" s="199">
        <f>IF(ISNUMBER('MRS(input_RL_Opt2)'!AD$16),N185*'MRS(input_RL_Opt2)'!AD$16,0)</f>
        <v>0</v>
      </c>
      <c r="AE185" s="198">
        <f>SUMIF(S185:AD185,"&gt;0",S185:AD185)</f>
        <v>0</v>
      </c>
      <c r="AF185" s="62"/>
    </row>
    <row r="186" spans="1:32" ht="28" x14ac:dyDescent="0.2">
      <c r="A186" s="280"/>
      <c r="B186" s="54" t="s">
        <v>47</v>
      </c>
      <c r="C186" s="201"/>
      <c r="D186" s="201"/>
      <c r="E186" s="201"/>
      <c r="F186" s="201"/>
      <c r="G186" s="201"/>
      <c r="H186" s="201"/>
      <c r="I186" s="201"/>
      <c r="J186" s="201"/>
      <c r="K186" s="201"/>
      <c r="L186" s="201"/>
      <c r="M186" s="201"/>
      <c r="N186" s="201"/>
      <c r="O186" s="198">
        <f t="shared" ref="O186:O196" si="33">SUM(C186:N186)</f>
        <v>0</v>
      </c>
      <c r="Q186" s="280"/>
      <c r="R186" s="54" t="s">
        <v>47</v>
      </c>
      <c r="S186" s="199">
        <f>IF(ISNUMBER('MRS(input_RL_Opt2)'!S$17),C186*'MRS(input_RL_Opt2)'!S$17,0)</f>
        <v>0</v>
      </c>
      <c r="T186" s="199">
        <f>IF(ISNUMBER('MRS(input_RL_Opt2)'!T$17),D186*'MRS(input_RL_Opt2)'!T$17,0)</f>
        <v>0</v>
      </c>
      <c r="U186" s="199">
        <f>IF(ISNUMBER('MRS(input_RL_Opt2)'!U$17),E186*'MRS(input_RL_Opt2)'!U$17,0)</f>
        <v>0</v>
      </c>
      <c r="V186" s="199">
        <f>IF(ISNUMBER('MRS(input_RL_Opt2)'!V$17),F186*'MRS(input_RL_Opt2)'!V$17,0)</f>
        <v>0</v>
      </c>
      <c r="W186" s="199">
        <f>IF(ISNUMBER('MRS(input_RL_Opt2)'!W$17),G186*'MRS(input_RL_Opt2)'!W$17,0)</f>
        <v>0</v>
      </c>
      <c r="X186" s="199">
        <f>IF(ISNUMBER('MRS(input_RL_Opt2)'!X$17),H186*'MRS(input_RL_Opt2)'!X$17,0)</f>
        <v>0</v>
      </c>
      <c r="Y186" s="199">
        <f>IF(ISNUMBER('MRS(input_RL_Opt2)'!Y$17),I186*'MRS(input_RL_Opt2)'!Y$17,0)</f>
        <v>0</v>
      </c>
      <c r="Z186" s="199">
        <f>IF(ISNUMBER('MRS(input_RL_Opt2)'!Z$17),J186*'MRS(input_RL_Opt2)'!Z$17,0)</f>
        <v>0</v>
      </c>
      <c r="AA186" s="199">
        <f>IF(ISNUMBER('MRS(input_RL_Opt2)'!AA$17),K186*'MRS(input_RL_Opt2)'!AA$17,0)</f>
        <v>0</v>
      </c>
      <c r="AB186" s="199">
        <f>IF(ISNUMBER('MRS(input_RL_Opt2)'!AB$17),L186*'MRS(input_RL_Opt2)'!AB$17,0)</f>
        <v>0</v>
      </c>
      <c r="AC186" s="199">
        <f>IF(ISNUMBER('MRS(input_RL_Opt2)'!AC$17),M186*'MRS(input_RL_Opt2)'!AC$17,0)</f>
        <v>0</v>
      </c>
      <c r="AD186" s="199">
        <f>IF(ISNUMBER('MRS(input_RL_Opt2)'!AD$17),N186*'MRS(input_RL_Opt2)'!AD$17,0)</f>
        <v>0</v>
      </c>
      <c r="AE186" s="198">
        <f t="shared" ref="AE186:AE196" si="34">SUMIF(S186:AD186,"&gt;0",S186:AD186)</f>
        <v>0</v>
      </c>
      <c r="AF186" s="62"/>
    </row>
    <row r="187" spans="1:32" x14ac:dyDescent="0.2">
      <c r="A187" s="280"/>
      <c r="B187" s="55" t="s">
        <v>48</v>
      </c>
      <c r="C187" s="201"/>
      <c r="D187" s="201"/>
      <c r="E187" s="201"/>
      <c r="F187" s="201"/>
      <c r="G187" s="201"/>
      <c r="H187" s="201"/>
      <c r="I187" s="201"/>
      <c r="J187" s="201"/>
      <c r="K187" s="201"/>
      <c r="L187" s="201"/>
      <c r="M187" s="201"/>
      <c r="N187" s="201"/>
      <c r="O187" s="198">
        <f t="shared" si="33"/>
        <v>0</v>
      </c>
      <c r="Q187" s="280"/>
      <c r="R187" s="55" t="s">
        <v>48</v>
      </c>
      <c r="S187" s="199">
        <f>IF(ISNUMBER('MRS(input_RL_Opt2)'!S$18),C187*'MRS(input_RL_Opt2)'!S$18, 0)</f>
        <v>0</v>
      </c>
      <c r="T187" s="199">
        <f>IF(ISNUMBER('MRS(input_RL_Opt2)'!T$18),D187*'MRS(input_RL_Opt2)'!T$18, 0)</f>
        <v>0</v>
      </c>
      <c r="U187" s="199">
        <f>IF(ISNUMBER('MRS(input_RL_Opt2)'!U$18),E187*'MRS(input_RL_Opt2)'!U$18, 0)</f>
        <v>0</v>
      </c>
      <c r="V187" s="199">
        <f>IF(ISNUMBER('MRS(input_RL_Opt2)'!V$18),F187*'MRS(input_RL_Opt2)'!V$18, 0)</f>
        <v>0</v>
      </c>
      <c r="W187" s="199">
        <f>IF(ISNUMBER('MRS(input_RL_Opt2)'!W$18),G187*'MRS(input_RL_Opt2)'!W$18, 0)</f>
        <v>0</v>
      </c>
      <c r="X187" s="199">
        <f>IF(ISNUMBER('MRS(input_RL_Opt2)'!X$18),H187*'MRS(input_RL_Opt2)'!X$18, 0)</f>
        <v>0</v>
      </c>
      <c r="Y187" s="199">
        <f>IF(ISNUMBER('MRS(input_RL_Opt2)'!Y$18),I187*'MRS(input_RL_Opt2)'!Y$18, 0)</f>
        <v>0</v>
      </c>
      <c r="Z187" s="199">
        <f>IF(ISNUMBER('MRS(input_RL_Opt2)'!Z$18),J187*'MRS(input_RL_Opt2)'!Z$18, 0)</f>
        <v>0</v>
      </c>
      <c r="AA187" s="199">
        <f>IF(ISNUMBER('MRS(input_RL_Opt2)'!AA$18),K187*'MRS(input_RL_Opt2)'!AA$18, 0)</f>
        <v>0</v>
      </c>
      <c r="AB187" s="199">
        <f>IF(ISNUMBER('MRS(input_RL_Opt2)'!AB$18),L187*'MRS(input_RL_Opt2)'!AB$18, 0)</f>
        <v>0</v>
      </c>
      <c r="AC187" s="199">
        <f>IF(ISNUMBER('MRS(input_RL_Opt2)'!AC$18),M187*'MRS(input_RL_Opt2)'!AC$18, 0)</f>
        <v>0</v>
      </c>
      <c r="AD187" s="199">
        <f>IF(ISNUMBER('MRS(input_RL_Opt2)'!AD$18),N187*'MRS(input_RL_Opt2)'!AD$18, 0)</f>
        <v>0</v>
      </c>
      <c r="AE187" s="198">
        <f t="shared" si="34"/>
        <v>0</v>
      </c>
      <c r="AF187" s="62"/>
    </row>
    <row r="188" spans="1:32" x14ac:dyDescent="0.2">
      <c r="A188" s="280"/>
      <c r="B188" s="54" t="s">
        <v>49</v>
      </c>
      <c r="C188" s="201"/>
      <c r="D188" s="201"/>
      <c r="E188" s="201"/>
      <c r="F188" s="201"/>
      <c r="G188" s="201"/>
      <c r="H188" s="201"/>
      <c r="I188" s="201"/>
      <c r="J188" s="201"/>
      <c r="K188" s="201"/>
      <c r="L188" s="201"/>
      <c r="M188" s="201"/>
      <c r="N188" s="201"/>
      <c r="O188" s="198">
        <f t="shared" si="33"/>
        <v>0</v>
      </c>
      <c r="Q188" s="280"/>
      <c r="R188" s="54" t="s">
        <v>49</v>
      </c>
      <c r="S188" s="199">
        <f>IF(ISNUMBER('MRS(input_RL_Opt2)'!S$19),C188*'MRS(input_RL_Opt2)'!S$19,0)</f>
        <v>0</v>
      </c>
      <c r="T188" s="199">
        <f>IF(ISNUMBER('MRS(input_RL_Opt2)'!T$19),D188*'MRS(input_RL_Opt2)'!T$19,0)</f>
        <v>0</v>
      </c>
      <c r="U188" s="199">
        <f>IF(ISNUMBER('MRS(input_RL_Opt2)'!U$19),E188*'MRS(input_RL_Opt2)'!U$19,0)</f>
        <v>0</v>
      </c>
      <c r="V188" s="199">
        <f>IF(ISNUMBER('MRS(input_RL_Opt2)'!V$19),F188*'MRS(input_RL_Opt2)'!V$19,0)</f>
        <v>0</v>
      </c>
      <c r="W188" s="199">
        <f>IF(ISNUMBER('MRS(input_RL_Opt2)'!W$19),G188*'MRS(input_RL_Opt2)'!W$19,0)</f>
        <v>0</v>
      </c>
      <c r="X188" s="199">
        <f>IF(ISNUMBER('MRS(input_RL_Opt2)'!X$19),H188*'MRS(input_RL_Opt2)'!X$19,0)</f>
        <v>0</v>
      </c>
      <c r="Y188" s="199">
        <f>IF(ISNUMBER('MRS(input_RL_Opt2)'!Y$19),I188*'MRS(input_RL_Opt2)'!Y$19,0)</f>
        <v>0</v>
      </c>
      <c r="Z188" s="199">
        <f>IF(ISNUMBER('MRS(input_RL_Opt2)'!Z$19),J188*'MRS(input_RL_Opt2)'!Z$19,0)</f>
        <v>0</v>
      </c>
      <c r="AA188" s="199">
        <f>IF(ISNUMBER('MRS(input_RL_Opt2)'!AA$19),K188*'MRS(input_RL_Opt2)'!AA$19,0)</f>
        <v>0</v>
      </c>
      <c r="AB188" s="199">
        <f>IF(ISNUMBER('MRS(input_RL_Opt2)'!AB$19),L188*'MRS(input_RL_Opt2)'!AB$19,0)</f>
        <v>0</v>
      </c>
      <c r="AC188" s="199">
        <f>IF(ISNUMBER('MRS(input_RL_Opt2)'!AC$19),M188*'MRS(input_RL_Opt2)'!AC$19,0)</f>
        <v>0</v>
      </c>
      <c r="AD188" s="199">
        <f>IF(ISNUMBER('MRS(input_RL_Opt2)'!AD$19),N188*'MRS(input_RL_Opt2)'!AD$19,0)</f>
        <v>0</v>
      </c>
      <c r="AE188" s="198">
        <f t="shared" si="34"/>
        <v>0</v>
      </c>
      <c r="AF188" s="62"/>
    </row>
    <row r="189" spans="1:32" x14ac:dyDescent="0.2">
      <c r="A189" s="280"/>
      <c r="B189" s="172" t="s">
        <v>50</v>
      </c>
      <c r="C189" s="201"/>
      <c r="D189" s="201"/>
      <c r="E189" s="201"/>
      <c r="F189" s="201"/>
      <c r="G189" s="201"/>
      <c r="H189" s="201"/>
      <c r="I189" s="201"/>
      <c r="J189" s="201"/>
      <c r="K189" s="201"/>
      <c r="L189" s="201"/>
      <c r="M189" s="201"/>
      <c r="N189" s="201"/>
      <c r="O189" s="198">
        <f t="shared" si="33"/>
        <v>0</v>
      </c>
      <c r="Q189" s="280"/>
      <c r="R189" s="172" t="s">
        <v>50</v>
      </c>
      <c r="S189" s="199">
        <f>IF(ISNUMBER('MRS(input_RL_Opt2)'!S$20),C189*'MRS(input_RL_Opt2)'!S$20,0)</f>
        <v>0</v>
      </c>
      <c r="T189" s="199">
        <f>IF(ISNUMBER('MRS(input_RL_Opt2)'!T$20),D189*'MRS(input_RL_Opt2)'!T$20,0)</f>
        <v>0</v>
      </c>
      <c r="U189" s="199">
        <f>IF(ISNUMBER('MRS(input_RL_Opt2)'!U$20),E189*'MRS(input_RL_Opt2)'!U$20,0)</f>
        <v>0</v>
      </c>
      <c r="V189" s="199">
        <f>IF(ISNUMBER('MRS(input_RL_Opt2)'!V$20),F189*'MRS(input_RL_Opt2)'!V$20,0)</f>
        <v>0</v>
      </c>
      <c r="W189" s="199">
        <f>IF(ISNUMBER('MRS(input_RL_Opt2)'!W$20),G189*'MRS(input_RL_Opt2)'!W$20,0)</f>
        <v>0</v>
      </c>
      <c r="X189" s="199">
        <f>IF(ISNUMBER('MRS(input_RL_Opt2)'!X$20),H189*'MRS(input_RL_Opt2)'!X$20,0)</f>
        <v>0</v>
      </c>
      <c r="Y189" s="199">
        <f>IF(ISNUMBER('MRS(input_RL_Opt2)'!Y$20),I189*'MRS(input_RL_Opt2)'!Y$20,0)</f>
        <v>0</v>
      </c>
      <c r="Z189" s="199">
        <f>IF(ISNUMBER('MRS(input_RL_Opt2)'!Z$20),J189*'MRS(input_RL_Opt2)'!Z$20,0)</f>
        <v>0</v>
      </c>
      <c r="AA189" s="199">
        <f>IF(ISNUMBER('MRS(input_RL_Opt2)'!AA$20),K189*'MRS(input_RL_Opt2)'!AA$20,0)</f>
        <v>0</v>
      </c>
      <c r="AB189" s="199">
        <f>IF(ISNUMBER('MRS(input_RL_Opt2)'!AB$20),L189*'MRS(input_RL_Opt2)'!AB$20,0)</f>
        <v>0</v>
      </c>
      <c r="AC189" s="199">
        <f>IF(ISNUMBER('MRS(input_RL_Opt2)'!AC$20),M189*'MRS(input_RL_Opt2)'!AC$20,0)</f>
        <v>0</v>
      </c>
      <c r="AD189" s="199">
        <f>IF(ISNUMBER('MRS(input_RL_Opt2)'!AD$20),N189*'MRS(input_RL_Opt2)'!AD$20,0)</f>
        <v>0</v>
      </c>
      <c r="AE189" s="198">
        <f t="shared" si="34"/>
        <v>0</v>
      </c>
      <c r="AF189" s="62"/>
    </row>
    <row r="190" spans="1:32" x14ac:dyDescent="0.2">
      <c r="A190" s="280"/>
      <c r="B190" s="172" t="s">
        <v>51</v>
      </c>
      <c r="C190" s="201"/>
      <c r="D190" s="201"/>
      <c r="E190" s="201"/>
      <c r="F190" s="201"/>
      <c r="G190" s="201"/>
      <c r="H190" s="201"/>
      <c r="I190" s="201"/>
      <c r="J190" s="201"/>
      <c r="K190" s="201"/>
      <c r="L190" s="201"/>
      <c r="M190" s="201"/>
      <c r="N190" s="201"/>
      <c r="O190" s="198">
        <f t="shared" si="33"/>
        <v>0</v>
      </c>
      <c r="Q190" s="280"/>
      <c r="R190" s="172" t="s">
        <v>51</v>
      </c>
      <c r="S190" s="199">
        <f>IF(ISNUMBER('MRS(input_RL_Opt2)'!S$21),C190*'MRS(input_RL_Opt2)'!S$21,0)</f>
        <v>0</v>
      </c>
      <c r="T190" s="199">
        <f>IF(ISNUMBER('MRS(input_RL_Opt2)'!T$21),D190*'MRS(input_RL_Opt2)'!T$21,0)</f>
        <v>0</v>
      </c>
      <c r="U190" s="199">
        <f>IF(ISNUMBER('MRS(input_RL_Opt2)'!U$21),E190*'MRS(input_RL_Opt2)'!U$21,0)</f>
        <v>0</v>
      </c>
      <c r="V190" s="199">
        <f>IF(ISNUMBER('MRS(input_RL_Opt2)'!V$21),F190*'MRS(input_RL_Opt2)'!V$21,0)</f>
        <v>0</v>
      </c>
      <c r="W190" s="199">
        <f>IF(ISNUMBER('MRS(input_RL_Opt2)'!W$21),G190*'MRS(input_RL_Opt2)'!W$21,0)</f>
        <v>0</v>
      </c>
      <c r="X190" s="199">
        <f>IF(ISNUMBER('MRS(input_RL_Opt2)'!X$21),H190*'MRS(input_RL_Opt2)'!X$21,0)</f>
        <v>0</v>
      </c>
      <c r="Y190" s="199">
        <f>IF(ISNUMBER('MRS(input_RL_Opt2)'!Y$21),I190*'MRS(input_RL_Opt2)'!Y$21,0)</f>
        <v>0</v>
      </c>
      <c r="Z190" s="199">
        <f>IF(ISNUMBER('MRS(input_RL_Opt2)'!Z$21),J190*'MRS(input_RL_Opt2)'!Z$21,0)</f>
        <v>0</v>
      </c>
      <c r="AA190" s="199">
        <f>IF(ISNUMBER('MRS(input_RL_Opt2)'!AA$21),K190*'MRS(input_RL_Opt2)'!AA$21,0)</f>
        <v>0</v>
      </c>
      <c r="AB190" s="199">
        <f>IF(ISNUMBER('MRS(input_RL_Opt2)'!AB$21),L190*'MRS(input_RL_Opt2)'!AB$21,0)</f>
        <v>0</v>
      </c>
      <c r="AC190" s="199">
        <f>IF(ISNUMBER('MRS(input_RL_Opt2)'!AC$21),M190*'MRS(input_RL_Opt2)'!AC$21,0)</f>
        <v>0</v>
      </c>
      <c r="AD190" s="199">
        <f>IF(ISNUMBER('MRS(input_RL_Opt2)'!AD$21),N190*'MRS(input_RL_Opt2)'!AD$21,0)</f>
        <v>0</v>
      </c>
      <c r="AE190" s="198">
        <f t="shared" si="34"/>
        <v>0</v>
      </c>
      <c r="AF190" s="62"/>
    </row>
    <row r="191" spans="1:32" x14ac:dyDescent="0.2">
      <c r="A191" s="280"/>
      <c r="B191" s="172" t="s">
        <v>52</v>
      </c>
      <c r="C191" s="201"/>
      <c r="D191" s="201"/>
      <c r="E191" s="201"/>
      <c r="F191" s="201"/>
      <c r="G191" s="201"/>
      <c r="H191" s="201"/>
      <c r="I191" s="201"/>
      <c r="J191" s="201"/>
      <c r="K191" s="201"/>
      <c r="L191" s="201"/>
      <c r="M191" s="201"/>
      <c r="N191" s="201"/>
      <c r="O191" s="198">
        <f t="shared" si="33"/>
        <v>0</v>
      </c>
      <c r="Q191" s="280"/>
      <c r="R191" s="172" t="s">
        <v>52</v>
      </c>
      <c r="S191" s="199">
        <f>IF(ISNUMBER('MRS(input_RL_Opt2)'!S$22),C191*'MRS(input_RL_Opt2)'!S$22,0)</f>
        <v>0</v>
      </c>
      <c r="T191" s="199">
        <f>IF(ISNUMBER('MRS(input_RL_Opt2)'!T$22),D191*'MRS(input_RL_Opt2)'!T$22,0)</f>
        <v>0</v>
      </c>
      <c r="U191" s="199">
        <f>IF(ISNUMBER('MRS(input_RL_Opt2)'!U$22),E191*'MRS(input_RL_Opt2)'!U$22,0)</f>
        <v>0</v>
      </c>
      <c r="V191" s="199">
        <f>IF(ISNUMBER('MRS(input_RL_Opt2)'!V$22),F191*'MRS(input_RL_Opt2)'!V$22,0)</f>
        <v>0</v>
      </c>
      <c r="W191" s="199">
        <f>IF(ISNUMBER('MRS(input_RL_Opt2)'!W$22),G191*'MRS(input_RL_Opt2)'!W$22,0)</f>
        <v>0</v>
      </c>
      <c r="X191" s="199">
        <f>IF(ISNUMBER('MRS(input_RL_Opt2)'!X$22),H191*'MRS(input_RL_Opt2)'!X$22,0)</f>
        <v>0</v>
      </c>
      <c r="Y191" s="199">
        <f>IF(ISNUMBER('MRS(input_RL_Opt2)'!Y$22),I191*'MRS(input_RL_Opt2)'!Y$22,0)</f>
        <v>0</v>
      </c>
      <c r="Z191" s="199">
        <f>IF(ISNUMBER('MRS(input_RL_Opt2)'!Z$22),J191*'MRS(input_RL_Opt2)'!Z$22,0)</f>
        <v>0</v>
      </c>
      <c r="AA191" s="199">
        <f>IF(ISNUMBER('MRS(input_RL_Opt2)'!AA$22),K191*'MRS(input_RL_Opt2)'!AA$22,0)</f>
        <v>0</v>
      </c>
      <c r="AB191" s="199">
        <f>IF(ISNUMBER('MRS(input_RL_Opt2)'!AB$22),L191*'MRS(input_RL_Opt2)'!AB$22,0)</f>
        <v>0</v>
      </c>
      <c r="AC191" s="199">
        <f>IF(ISNUMBER('MRS(input_RL_Opt2)'!AC$22),M191*'MRS(input_RL_Opt2)'!AC$22,0)</f>
        <v>0</v>
      </c>
      <c r="AD191" s="199">
        <f>IF(ISNUMBER('MRS(input_RL_Opt2)'!AD$22),N191*'MRS(input_RL_Opt2)'!AD$22,0)</f>
        <v>0</v>
      </c>
      <c r="AE191" s="198">
        <f t="shared" si="34"/>
        <v>0</v>
      </c>
      <c r="AF191" s="62"/>
    </row>
    <row r="192" spans="1:32" x14ac:dyDescent="0.2">
      <c r="A192" s="280"/>
      <c r="B192" s="172" t="s">
        <v>53</v>
      </c>
      <c r="C192" s="201"/>
      <c r="D192" s="201"/>
      <c r="E192" s="201"/>
      <c r="F192" s="201"/>
      <c r="G192" s="201"/>
      <c r="H192" s="201"/>
      <c r="I192" s="201"/>
      <c r="J192" s="201"/>
      <c r="K192" s="201"/>
      <c r="L192" s="201"/>
      <c r="M192" s="201"/>
      <c r="N192" s="201"/>
      <c r="O192" s="198">
        <f t="shared" si="33"/>
        <v>0</v>
      </c>
      <c r="Q192" s="280"/>
      <c r="R192" s="172" t="s">
        <v>53</v>
      </c>
      <c r="S192" s="199">
        <f>IF(ISNUMBER('MRS(input_RL_Opt2)'!S$23),C192*'MRS(input_RL_Opt2)'!S$23,0)</f>
        <v>0</v>
      </c>
      <c r="T192" s="199">
        <f>IF(ISNUMBER('MRS(input_RL_Opt2)'!T$23),D192*'MRS(input_RL_Opt2)'!T$23,0)</f>
        <v>0</v>
      </c>
      <c r="U192" s="199">
        <f>IF(ISNUMBER('MRS(input_RL_Opt2)'!U$23),E192*'MRS(input_RL_Opt2)'!U$23,0)</f>
        <v>0</v>
      </c>
      <c r="V192" s="199">
        <f>IF(ISNUMBER('MRS(input_RL_Opt2)'!V$23),F192*'MRS(input_RL_Opt2)'!V$23,0)</f>
        <v>0</v>
      </c>
      <c r="W192" s="199">
        <f>IF(ISNUMBER('MRS(input_RL_Opt2)'!W$23),G192*'MRS(input_RL_Opt2)'!W$23,0)</f>
        <v>0</v>
      </c>
      <c r="X192" s="199">
        <f>IF(ISNUMBER('MRS(input_RL_Opt2)'!X$23),H192*'MRS(input_RL_Opt2)'!X$23,0)</f>
        <v>0</v>
      </c>
      <c r="Y192" s="199">
        <f>IF(ISNUMBER('MRS(input_RL_Opt2)'!Y$23),I192*'MRS(input_RL_Opt2)'!Y$23,0)</f>
        <v>0</v>
      </c>
      <c r="Z192" s="199">
        <f>IF(ISNUMBER('MRS(input_RL_Opt2)'!Z$23),J192*'MRS(input_RL_Opt2)'!Z$23,0)</f>
        <v>0</v>
      </c>
      <c r="AA192" s="199">
        <f>IF(ISNUMBER('MRS(input_RL_Opt2)'!AA$23),K192*'MRS(input_RL_Opt2)'!AA$23,0)</f>
        <v>0</v>
      </c>
      <c r="AB192" s="199">
        <f>IF(ISNUMBER('MRS(input_RL_Opt2)'!AB$23),L192*'MRS(input_RL_Opt2)'!AB$23,0)</f>
        <v>0</v>
      </c>
      <c r="AC192" s="199">
        <f>IF(ISNUMBER('MRS(input_RL_Opt2)'!AC$23),M192*'MRS(input_RL_Opt2)'!AC$23,0)</f>
        <v>0</v>
      </c>
      <c r="AD192" s="199">
        <f>IF(ISNUMBER('MRS(input_RL_Opt2)'!AD$23),N192*'MRS(input_RL_Opt2)'!AD$23,0)</f>
        <v>0</v>
      </c>
      <c r="AE192" s="198">
        <f t="shared" si="34"/>
        <v>0</v>
      </c>
      <c r="AF192" s="62"/>
    </row>
    <row r="193" spans="1:32" x14ac:dyDescent="0.2">
      <c r="A193" s="280"/>
      <c r="B193" s="172" t="s">
        <v>54</v>
      </c>
      <c r="C193" s="201"/>
      <c r="D193" s="201"/>
      <c r="E193" s="201"/>
      <c r="F193" s="201"/>
      <c r="G193" s="201"/>
      <c r="H193" s="201"/>
      <c r="I193" s="201"/>
      <c r="J193" s="201"/>
      <c r="K193" s="201"/>
      <c r="L193" s="201"/>
      <c r="M193" s="201"/>
      <c r="N193" s="201"/>
      <c r="O193" s="198">
        <f t="shared" si="33"/>
        <v>0</v>
      </c>
      <c r="Q193" s="280"/>
      <c r="R193" s="172" t="s">
        <v>54</v>
      </c>
      <c r="S193" s="199">
        <f>IF(ISNUMBER('MRS(input_RL_Opt2)'!S$24),C193*'MRS(input_RL_Opt2)'!S$24,0)</f>
        <v>0</v>
      </c>
      <c r="T193" s="199">
        <f>IF(ISNUMBER('MRS(input_RL_Opt2)'!T$24),D193*'MRS(input_RL_Opt2)'!T$24,0)</f>
        <v>0</v>
      </c>
      <c r="U193" s="199">
        <f>IF(ISNUMBER('MRS(input_RL_Opt2)'!U$24),E193*'MRS(input_RL_Opt2)'!U$24,0)</f>
        <v>0</v>
      </c>
      <c r="V193" s="199">
        <f>IF(ISNUMBER('MRS(input_RL_Opt2)'!V$24),F193*'MRS(input_RL_Opt2)'!V$24,0)</f>
        <v>0</v>
      </c>
      <c r="W193" s="199">
        <f>IF(ISNUMBER('MRS(input_RL_Opt2)'!W$24),G193*'MRS(input_RL_Opt2)'!W$24,0)</f>
        <v>0</v>
      </c>
      <c r="X193" s="199">
        <f>IF(ISNUMBER('MRS(input_RL_Opt2)'!X$24),H193*'MRS(input_RL_Opt2)'!X$24,0)</f>
        <v>0</v>
      </c>
      <c r="Y193" s="199">
        <f>IF(ISNUMBER('MRS(input_RL_Opt2)'!Y$24),I193*'MRS(input_RL_Opt2)'!Y$24,0)</f>
        <v>0</v>
      </c>
      <c r="Z193" s="199">
        <f>IF(ISNUMBER('MRS(input_RL_Opt2)'!Z$24),J193*'MRS(input_RL_Opt2)'!Z$24,0)</f>
        <v>0</v>
      </c>
      <c r="AA193" s="199">
        <f>IF(ISNUMBER('MRS(input_RL_Opt2)'!AA$24),K193*'MRS(input_RL_Opt2)'!AA$24,0)</f>
        <v>0</v>
      </c>
      <c r="AB193" s="199">
        <f>IF(ISNUMBER('MRS(input_RL_Opt2)'!AB$24),L193*'MRS(input_RL_Opt2)'!AB$24,0)</f>
        <v>0</v>
      </c>
      <c r="AC193" s="199">
        <f>IF(ISNUMBER('MRS(input_RL_Opt2)'!AC$24),M193*'MRS(input_RL_Opt2)'!AC$24,0)</f>
        <v>0</v>
      </c>
      <c r="AD193" s="199">
        <f>IF(ISNUMBER('MRS(input_RL_Opt2)'!AD$24),N193*'MRS(input_RL_Opt2)'!AD$24,0)</f>
        <v>0</v>
      </c>
      <c r="AE193" s="198">
        <f t="shared" si="34"/>
        <v>0</v>
      </c>
      <c r="AF193" s="62"/>
    </row>
    <row r="194" spans="1:32" x14ac:dyDescent="0.2">
      <c r="A194" s="280"/>
      <c r="B194" s="172" t="s">
        <v>55</v>
      </c>
      <c r="C194" s="201"/>
      <c r="D194" s="201"/>
      <c r="E194" s="201"/>
      <c r="F194" s="201"/>
      <c r="G194" s="201"/>
      <c r="H194" s="201"/>
      <c r="I194" s="201"/>
      <c r="J194" s="201"/>
      <c r="K194" s="201"/>
      <c r="L194" s="201"/>
      <c r="M194" s="201"/>
      <c r="N194" s="201"/>
      <c r="O194" s="198">
        <f t="shared" si="33"/>
        <v>0</v>
      </c>
      <c r="Q194" s="280"/>
      <c r="R194" s="172" t="s">
        <v>55</v>
      </c>
      <c r="S194" s="199">
        <f>IF(ISNUMBER('MRS(input_RL_Opt2)'!S$25),C194*'MRS(input_RL_Opt2)'!S$25,0)</f>
        <v>0</v>
      </c>
      <c r="T194" s="199">
        <f>IF(ISNUMBER('MRS(input_RL_Opt2)'!T$25),D194*'MRS(input_RL_Opt2)'!T$25,0)</f>
        <v>0</v>
      </c>
      <c r="U194" s="199">
        <f>IF(ISNUMBER('MRS(input_RL_Opt2)'!U$25),E194*'MRS(input_RL_Opt2)'!U$25,0)</f>
        <v>0</v>
      </c>
      <c r="V194" s="199">
        <f>IF(ISNUMBER('MRS(input_RL_Opt2)'!V$25),F194*'MRS(input_RL_Opt2)'!V$25,0)</f>
        <v>0</v>
      </c>
      <c r="W194" s="199">
        <f>IF(ISNUMBER('MRS(input_RL_Opt2)'!W$25),G194*'MRS(input_RL_Opt2)'!W$25,0)</f>
        <v>0</v>
      </c>
      <c r="X194" s="199">
        <f>IF(ISNUMBER('MRS(input_RL_Opt2)'!X$25),H194*'MRS(input_RL_Opt2)'!X$25,0)</f>
        <v>0</v>
      </c>
      <c r="Y194" s="199">
        <f>IF(ISNUMBER('MRS(input_RL_Opt2)'!Y$25),I194*'MRS(input_RL_Opt2)'!Y$25,0)</f>
        <v>0</v>
      </c>
      <c r="Z194" s="199">
        <f>IF(ISNUMBER('MRS(input_RL_Opt2)'!Z$25),J194*'MRS(input_RL_Opt2)'!Z$25,0)</f>
        <v>0</v>
      </c>
      <c r="AA194" s="199">
        <f>IF(ISNUMBER('MRS(input_RL_Opt2)'!AA$25),K194*'MRS(input_RL_Opt2)'!AA$25,0)</f>
        <v>0</v>
      </c>
      <c r="AB194" s="199">
        <f>IF(ISNUMBER('MRS(input_RL_Opt2)'!AB$25),L194*'MRS(input_RL_Opt2)'!AB$25,0)</f>
        <v>0</v>
      </c>
      <c r="AC194" s="199">
        <f>IF(ISNUMBER('MRS(input_RL_Opt2)'!AC$25),M194*'MRS(input_RL_Opt2)'!AC$25,0)</f>
        <v>0</v>
      </c>
      <c r="AD194" s="199">
        <f>IF(ISNUMBER('MRS(input_RL_Opt2)'!AD$25),N194*'MRS(input_RL_Opt2)'!AD$25,0)</f>
        <v>0</v>
      </c>
      <c r="AE194" s="198">
        <f t="shared" si="34"/>
        <v>0</v>
      </c>
      <c r="AF194" s="62"/>
    </row>
    <row r="195" spans="1:32" x14ac:dyDescent="0.2">
      <c r="A195" s="280"/>
      <c r="B195" s="172" t="s">
        <v>56</v>
      </c>
      <c r="C195" s="201"/>
      <c r="D195" s="201"/>
      <c r="E195" s="201"/>
      <c r="F195" s="201"/>
      <c r="G195" s="201"/>
      <c r="H195" s="201"/>
      <c r="I195" s="201"/>
      <c r="J195" s="201"/>
      <c r="K195" s="201"/>
      <c r="L195" s="201"/>
      <c r="M195" s="201"/>
      <c r="N195" s="201"/>
      <c r="O195" s="198">
        <f t="shared" si="33"/>
        <v>0</v>
      </c>
      <c r="Q195" s="280"/>
      <c r="R195" s="172" t="s">
        <v>56</v>
      </c>
      <c r="S195" s="199">
        <f>IF(ISNUMBER('MRS(input_RL_Opt2)'!S$26),C195*'MRS(input_RL_Opt2)'!S$26,0)</f>
        <v>0</v>
      </c>
      <c r="T195" s="199">
        <f>IF(ISNUMBER('MRS(input_RL_Opt2)'!T$26),D195*'MRS(input_RL_Opt2)'!T$26,0)</f>
        <v>0</v>
      </c>
      <c r="U195" s="199">
        <f>IF(ISNUMBER('MRS(input_RL_Opt2)'!U$26),E195*'MRS(input_RL_Opt2)'!U$26,0)</f>
        <v>0</v>
      </c>
      <c r="V195" s="199">
        <f>IF(ISNUMBER('MRS(input_RL_Opt2)'!V$26),F195*'MRS(input_RL_Opt2)'!V$26,0)</f>
        <v>0</v>
      </c>
      <c r="W195" s="199">
        <f>IF(ISNUMBER('MRS(input_RL_Opt2)'!W$26),G195*'MRS(input_RL_Opt2)'!W$26,0)</f>
        <v>0</v>
      </c>
      <c r="X195" s="199">
        <f>IF(ISNUMBER('MRS(input_RL_Opt2)'!X$26),H195*'MRS(input_RL_Opt2)'!X$26,0)</f>
        <v>0</v>
      </c>
      <c r="Y195" s="199">
        <f>IF(ISNUMBER('MRS(input_RL_Opt2)'!Y$26),I195*'MRS(input_RL_Opt2)'!Y$26,0)</f>
        <v>0</v>
      </c>
      <c r="Z195" s="199">
        <f>IF(ISNUMBER('MRS(input_RL_Opt2)'!Z$26),J195*'MRS(input_RL_Opt2)'!Z$26,0)</f>
        <v>0</v>
      </c>
      <c r="AA195" s="199">
        <f>IF(ISNUMBER('MRS(input_RL_Opt2)'!AA$26),K195*'MRS(input_RL_Opt2)'!AA$26,0)</f>
        <v>0</v>
      </c>
      <c r="AB195" s="199">
        <f>IF(ISNUMBER('MRS(input_RL_Opt2)'!AB$26),L195*'MRS(input_RL_Opt2)'!AB$26,0)</f>
        <v>0</v>
      </c>
      <c r="AC195" s="199">
        <f>IF(ISNUMBER('MRS(input_RL_Opt2)'!AC$26),M195*'MRS(input_RL_Opt2)'!AC$26,0)</f>
        <v>0</v>
      </c>
      <c r="AD195" s="199">
        <f>IF(ISNUMBER('MRS(input_RL_Opt2)'!AD$26),N195*'MRS(input_RL_Opt2)'!AD$26,0)</f>
        <v>0</v>
      </c>
      <c r="AE195" s="198">
        <f t="shared" si="34"/>
        <v>0</v>
      </c>
      <c r="AF195" s="62"/>
    </row>
    <row r="196" spans="1:32" x14ac:dyDescent="0.2">
      <c r="A196" s="280"/>
      <c r="B196" s="172" t="s">
        <v>147</v>
      </c>
      <c r="C196" s="201"/>
      <c r="D196" s="201"/>
      <c r="E196" s="201"/>
      <c r="F196" s="201"/>
      <c r="G196" s="201"/>
      <c r="H196" s="201"/>
      <c r="I196" s="201"/>
      <c r="J196" s="201"/>
      <c r="K196" s="201"/>
      <c r="L196" s="201"/>
      <c r="M196" s="201"/>
      <c r="N196" s="201"/>
      <c r="O196" s="198">
        <f t="shared" si="33"/>
        <v>0</v>
      </c>
      <c r="Q196" s="280"/>
      <c r="R196" s="172" t="s">
        <v>147</v>
      </c>
      <c r="S196" s="199">
        <f>IF(ISNUMBER('MRS(input_RL_Opt2)'!S$27),C196*'MRS(input_RL_Opt2)'!S$27,0)</f>
        <v>0</v>
      </c>
      <c r="T196" s="199">
        <f>IF(ISNUMBER('MRS(input_RL_Opt2)'!T$27),D196*'MRS(input_RL_Opt2)'!T$27,0)</f>
        <v>0</v>
      </c>
      <c r="U196" s="199">
        <f>IF(ISNUMBER('MRS(input_RL_Opt2)'!U$27),E196*'MRS(input_RL_Opt2)'!U$27,0)</f>
        <v>0</v>
      </c>
      <c r="V196" s="199">
        <f>IF(ISNUMBER('MRS(input_RL_Opt2)'!V$27),F196*'MRS(input_RL_Opt2)'!V$27,0)</f>
        <v>0</v>
      </c>
      <c r="W196" s="199">
        <f>IF(ISNUMBER('MRS(input_RL_Opt2)'!W$27),G196*'MRS(input_RL_Opt2)'!W$27,0)</f>
        <v>0</v>
      </c>
      <c r="X196" s="199">
        <f>IF(ISNUMBER('MRS(input_RL_Opt2)'!X$27),H196*'MRS(input_RL_Opt2)'!X$27,0)</f>
        <v>0</v>
      </c>
      <c r="Y196" s="199">
        <f>IF(ISNUMBER('MRS(input_RL_Opt2)'!Y$27),I196*'MRS(input_RL_Opt2)'!Y$27,0)</f>
        <v>0</v>
      </c>
      <c r="Z196" s="199">
        <f>IF(ISNUMBER('MRS(input_RL_Opt2)'!Z$27),J196*'MRS(input_RL_Opt2)'!Z$27,0)</f>
        <v>0</v>
      </c>
      <c r="AA196" s="199">
        <f>IF(ISNUMBER('MRS(input_RL_Opt2)'!AA$27),K196*'MRS(input_RL_Opt2)'!AA$27,0)</f>
        <v>0</v>
      </c>
      <c r="AB196" s="199">
        <f>IF(ISNUMBER('MRS(input_RL_Opt2)'!AB$27),L196*'MRS(input_RL_Opt2)'!AB$27,0)</f>
        <v>0</v>
      </c>
      <c r="AC196" s="199">
        <f>IF(ISNUMBER('MRS(input_RL_Opt2)'!AC$27),M196*'MRS(input_RL_Opt2)'!AC$27,0)</f>
        <v>0</v>
      </c>
      <c r="AD196" s="199">
        <f>IF(ISNUMBER('MRS(input_RL_Opt2)'!AD$27),N196*'MRS(input_RL_Opt2)'!AD$27,0)</f>
        <v>0</v>
      </c>
      <c r="AE196" s="198">
        <f t="shared" si="34"/>
        <v>0</v>
      </c>
      <c r="AF196" s="62"/>
    </row>
    <row r="197" spans="1:32" x14ac:dyDescent="0.2">
      <c r="A197" s="280"/>
      <c r="B197" s="54" t="s">
        <v>57</v>
      </c>
      <c r="C197" s="197">
        <f>+SUM(C185:C196)</f>
        <v>0</v>
      </c>
      <c r="D197" s="197">
        <f t="shared" ref="D197:N197" si="35">+SUM(D185:D196)</f>
        <v>0</v>
      </c>
      <c r="E197" s="197">
        <f t="shared" si="35"/>
        <v>0</v>
      </c>
      <c r="F197" s="197">
        <f t="shared" si="35"/>
        <v>0</v>
      </c>
      <c r="G197" s="197">
        <f t="shared" si="35"/>
        <v>0</v>
      </c>
      <c r="H197" s="197">
        <f t="shared" si="35"/>
        <v>0</v>
      </c>
      <c r="I197" s="197">
        <f t="shared" si="35"/>
        <v>0</v>
      </c>
      <c r="J197" s="197">
        <f t="shared" si="35"/>
        <v>0</v>
      </c>
      <c r="K197" s="197">
        <f t="shared" si="35"/>
        <v>0</v>
      </c>
      <c r="L197" s="197">
        <f t="shared" si="35"/>
        <v>0</v>
      </c>
      <c r="M197" s="197">
        <f t="shared" si="35"/>
        <v>0</v>
      </c>
      <c r="N197" s="197">
        <f t="shared" si="35"/>
        <v>0</v>
      </c>
      <c r="O197" s="198"/>
      <c r="Q197" s="280"/>
      <c r="R197" s="54" t="s">
        <v>57</v>
      </c>
      <c r="S197" s="197"/>
      <c r="T197" s="197"/>
      <c r="U197" s="197"/>
      <c r="V197" s="197"/>
      <c r="W197" s="197"/>
      <c r="X197" s="197"/>
      <c r="Y197" s="197"/>
      <c r="Z197" s="197"/>
      <c r="AA197" s="197"/>
      <c r="AB197" s="197"/>
      <c r="AC197" s="197"/>
      <c r="AD197" s="197"/>
      <c r="AE197" s="198">
        <f>SUM(AE185:AE196)</f>
        <v>0</v>
      </c>
      <c r="AF197" s="207">
        <f>ROUND(AE197*44/12,0)</f>
        <v>0</v>
      </c>
    </row>
  </sheetData>
  <sheetProtection algorithmName="SHA-512" hashValue="jyuUJl4azyvWkG9I88wAvNo3UH7974UAF022t5KnBSvP8fYdT6fMnTUWnuWf3V2K6lmpJtEwwWcz0l9/UAu/sA==" saltValue="GHr9XoTvqR8BLIgWgH9kGw==" spinCount="100000" sheet="1" objects="1" scenarios="1" formatCells="0" formatRows="0"/>
  <mergeCells count="84">
    <mergeCell ref="A4:B4"/>
    <mergeCell ref="C4:O4"/>
    <mergeCell ref="Q4:R4"/>
    <mergeCell ref="S4:AE4"/>
    <mergeCell ref="A5:B5"/>
    <mergeCell ref="C5:O5"/>
    <mergeCell ref="Q5:R5"/>
    <mergeCell ref="S5:AE5"/>
    <mergeCell ref="S23:AE23"/>
    <mergeCell ref="A6:B6"/>
    <mergeCell ref="C6:O6"/>
    <mergeCell ref="Q6:R6"/>
    <mergeCell ref="S6:AE6"/>
    <mergeCell ref="A7:B8"/>
    <mergeCell ref="C7:O7"/>
    <mergeCell ref="Q7:R8"/>
    <mergeCell ref="S7:AE7"/>
    <mergeCell ref="A9:A21"/>
    <mergeCell ref="Q9:Q21"/>
    <mergeCell ref="A23:B24"/>
    <mergeCell ref="C23:O23"/>
    <mergeCell ref="Q23:R24"/>
    <mergeCell ref="S55:AE55"/>
    <mergeCell ref="A25:A37"/>
    <mergeCell ref="Q25:Q37"/>
    <mergeCell ref="A39:B40"/>
    <mergeCell ref="C39:O39"/>
    <mergeCell ref="Q39:R40"/>
    <mergeCell ref="S39:AE39"/>
    <mergeCell ref="A41:A53"/>
    <mergeCell ref="Q41:Q53"/>
    <mergeCell ref="A55:B56"/>
    <mergeCell ref="C55:O55"/>
    <mergeCell ref="Q55:R56"/>
    <mergeCell ref="S87:AE87"/>
    <mergeCell ref="A57:A69"/>
    <mergeCell ref="Q57:Q69"/>
    <mergeCell ref="A71:B72"/>
    <mergeCell ref="C71:O71"/>
    <mergeCell ref="Q71:R72"/>
    <mergeCell ref="S71:AE71"/>
    <mergeCell ref="A73:A85"/>
    <mergeCell ref="Q73:Q85"/>
    <mergeCell ref="A87:B88"/>
    <mergeCell ref="C87:O87"/>
    <mergeCell ref="Q87:R88"/>
    <mergeCell ref="S119:AE119"/>
    <mergeCell ref="A89:A101"/>
    <mergeCell ref="Q89:Q101"/>
    <mergeCell ref="A103:B104"/>
    <mergeCell ref="C103:O103"/>
    <mergeCell ref="Q103:R104"/>
    <mergeCell ref="S103:AE103"/>
    <mergeCell ref="A105:A117"/>
    <mergeCell ref="Q105:Q117"/>
    <mergeCell ref="A119:B120"/>
    <mergeCell ref="C119:O119"/>
    <mergeCell ref="Q119:R120"/>
    <mergeCell ref="S151:AE151"/>
    <mergeCell ref="A121:A133"/>
    <mergeCell ref="Q121:Q133"/>
    <mergeCell ref="A135:B136"/>
    <mergeCell ref="C135:O135"/>
    <mergeCell ref="Q135:R136"/>
    <mergeCell ref="S135:AE135"/>
    <mergeCell ref="A137:A149"/>
    <mergeCell ref="Q137:Q149"/>
    <mergeCell ref="A151:B152"/>
    <mergeCell ref="C151:O151"/>
    <mergeCell ref="Q151:R152"/>
    <mergeCell ref="S183:AE183"/>
    <mergeCell ref="A153:A165"/>
    <mergeCell ref="Q153:Q165"/>
    <mergeCell ref="A167:B168"/>
    <mergeCell ref="C167:O167"/>
    <mergeCell ref="Q167:R168"/>
    <mergeCell ref="S167:AE167"/>
    <mergeCell ref="A185:A197"/>
    <mergeCell ref="Q185:Q197"/>
    <mergeCell ref="A169:A181"/>
    <mergeCell ref="Q169:Q181"/>
    <mergeCell ref="A183:B184"/>
    <mergeCell ref="C183:O183"/>
    <mergeCell ref="Q183:R184"/>
  </mergeCells>
  <phoneticPr fontId="9"/>
  <pageMargins left="0.70866141732283472" right="0.70866141732283472" top="0.74803149606299213" bottom="0.74803149606299213" header="0.31496062992125984" footer="0.31496062992125984"/>
  <pageSetup scale="55" pageOrder="overThenDown" orientation="portrait" r:id="rId1"/>
  <rowBreaks count="2" manualBreakCount="2">
    <brk id="70" max="16383" man="1"/>
    <brk id="134" max="16383" man="1"/>
  </rowBreaks>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1791-BDEE-4393-98D7-C226C39939EF}">
  <sheetPr>
    <tabColor theme="3" tint="0.39997558519241921"/>
  </sheetPr>
  <dimension ref="A1:AB42"/>
  <sheetViews>
    <sheetView view="pageBreakPreview" zoomScale="70" zoomScaleNormal="85" zoomScaleSheetLayoutView="70" workbookViewId="0"/>
  </sheetViews>
  <sheetFormatPr defaultColWidth="8.90625" defaultRowHeight="14" x14ac:dyDescent="0.2"/>
  <cols>
    <col min="1" max="1" width="13.08984375" style="1" bestFit="1" customWidth="1"/>
    <col min="2" max="2" width="17.08984375" style="1" customWidth="1"/>
    <col min="3" max="14" width="10.6328125" style="2" customWidth="1"/>
    <col min="15" max="26" width="10.6328125" style="1" customWidth="1"/>
    <col min="27" max="27" width="17.08984375" style="1" customWidth="1"/>
    <col min="28" max="113" width="6.6328125" style="1" customWidth="1"/>
    <col min="114" max="16384" width="8.90625" style="1"/>
  </cols>
  <sheetData>
    <row r="1" spans="1:28" x14ac:dyDescent="0.2">
      <c r="A1" s="49"/>
      <c r="B1" s="49"/>
      <c r="C1" s="50"/>
      <c r="D1" s="50"/>
      <c r="E1" s="50"/>
      <c r="F1" s="50"/>
      <c r="G1" s="50"/>
      <c r="H1" s="50"/>
      <c r="I1" s="50"/>
      <c r="J1" s="50"/>
      <c r="K1" s="50"/>
      <c r="L1" s="50"/>
      <c r="M1" s="50"/>
      <c r="N1" s="50"/>
      <c r="O1" s="49"/>
      <c r="P1" s="49"/>
      <c r="Q1" s="49"/>
      <c r="R1" s="49"/>
      <c r="S1" s="49"/>
      <c r="T1" s="49"/>
      <c r="U1" s="49"/>
      <c r="V1" s="49"/>
      <c r="W1" s="49"/>
      <c r="X1" s="49"/>
      <c r="Y1" s="49"/>
      <c r="Z1" s="49"/>
      <c r="AA1" s="51" t="str">
        <f>'MPS(input_Option1)'!K1</f>
        <v>Monitoring Spreadsheet: JCM_KH_AM004_ver01.0</v>
      </c>
    </row>
    <row r="2" spans="1:28" x14ac:dyDescent="0.2">
      <c r="A2" s="49"/>
      <c r="B2" s="49"/>
      <c r="C2" s="50"/>
      <c r="D2" s="50"/>
      <c r="E2" s="50"/>
      <c r="F2" s="50"/>
      <c r="G2" s="50"/>
      <c r="H2" s="50"/>
      <c r="I2" s="50"/>
      <c r="J2" s="50"/>
      <c r="K2" s="50"/>
      <c r="L2" s="50"/>
      <c r="M2" s="50"/>
      <c r="N2" s="50"/>
      <c r="O2" s="49"/>
      <c r="P2" s="49"/>
      <c r="Q2" s="49"/>
      <c r="R2" s="49"/>
      <c r="S2" s="49"/>
      <c r="T2" s="49"/>
      <c r="U2" s="49"/>
      <c r="V2" s="49"/>
      <c r="W2" s="49"/>
      <c r="X2" s="49"/>
      <c r="Y2" s="49"/>
      <c r="Z2" s="49"/>
      <c r="AA2" s="51" t="str">
        <f>'MPS(input_Option1)'!K2</f>
        <v>Reference Number:</v>
      </c>
    </row>
    <row r="3" spans="1:28" x14ac:dyDescent="0.2">
      <c r="A3" s="256" t="s">
        <v>85</v>
      </c>
      <c r="B3" s="256"/>
      <c r="C3" s="260" t="s">
        <v>294</v>
      </c>
      <c r="D3" s="260"/>
      <c r="E3" s="260"/>
      <c r="F3" s="260"/>
      <c r="G3" s="260"/>
      <c r="H3" s="260"/>
      <c r="I3" s="260"/>
      <c r="J3" s="260"/>
      <c r="K3" s="260"/>
      <c r="L3" s="260"/>
      <c r="M3" s="260"/>
      <c r="N3" s="260"/>
      <c r="O3" s="261" t="s">
        <v>295</v>
      </c>
      <c r="P3" s="261"/>
      <c r="Q3" s="261"/>
      <c r="R3" s="261"/>
      <c r="S3" s="261"/>
      <c r="T3" s="261"/>
      <c r="U3" s="261"/>
      <c r="V3" s="261"/>
      <c r="W3" s="261"/>
      <c r="X3" s="261"/>
      <c r="Y3" s="261"/>
      <c r="Z3" s="261"/>
      <c r="AA3" s="52" t="s">
        <v>296</v>
      </c>
    </row>
    <row r="4" spans="1:28" ht="28.5" x14ac:dyDescent="0.2">
      <c r="A4" s="256" t="s">
        <v>86</v>
      </c>
      <c r="B4" s="256"/>
      <c r="C4" s="260" t="s">
        <v>297</v>
      </c>
      <c r="D4" s="260"/>
      <c r="E4" s="260"/>
      <c r="F4" s="260"/>
      <c r="G4" s="260"/>
      <c r="H4" s="260"/>
      <c r="I4" s="260"/>
      <c r="J4" s="260"/>
      <c r="K4" s="260"/>
      <c r="L4" s="260"/>
      <c r="M4" s="260"/>
      <c r="N4" s="260"/>
      <c r="O4" s="261" t="s">
        <v>298</v>
      </c>
      <c r="P4" s="261"/>
      <c r="Q4" s="261"/>
      <c r="R4" s="261"/>
      <c r="S4" s="261"/>
      <c r="T4" s="261"/>
      <c r="U4" s="261"/>
      <c r="V4" s="261"/>
      <c r="W4" s="261"/>
      <c r="X4" s="261"/>
      <c r="Y4" s="261"/>
      <c r="Z4" s="261"/>
      <c r="AA4" s="52" t="s">
        <v>299</v>
      </c>
    </row>
    <row r="5" spans="1:28" ht="17.5" x14ac:dyDescent="0.2">
      <c r="A5" s="256" t="s">
        <v>87</v>
      </c>
      <c r="B5" s="256"/>
      <c r="C5" s="260" t="s">
        <v>40</v>
      </c>
      <c r="D5" s="260"/>
      <c r="E5" s="260"/>
      <c r="F5" s="260"/>
      <c r="G5" s="260"/>
      <c r="H5" s="260"/>
      <c r="I5" s="260"/>
      <c r="J5" s="260"/>
      <c r="K5" s="260"/>
      <c r="L5" s="260"/>
      <c r="M5" s="260"/>
      <c r="N5" s="260"/>
      <c r="O5" s="261" t="s">
        <v>36</v>
      </c>
      <c r="P5" s="261"/>
      <c r="Q5" s="261"/>
      <c r="R5" s="261"/>
      <c r="S5" s="261"/>
      <c r="T5" s="261"/>
      <c r="U5" s="261"/>
      <c r="V5" s="261"/>
      <c r="W5" s="261"/>
      <c r="X5" s="261"/>
      <c r="Y5" s="261"/>
      <c r="Z5" s="261"/>
      <c r="AA5" s="52" t="s">
        <v>300</v>
      </c>
    </row>
    <row r="6" spans="1:28" ht="42" x14ac:dyDescent="0.2">
      <c r="A6" s="256" t="s">
        <v>170</v>
      </c>
      <c r="B6" s="256"/>
      <c r="C6" s="53" t="s">
        <v>46</v>
      </c>
      <c r="D6" s="53" t="s">
        <v>47</v>
      </c>
      <c r="E6" s="53" t="s">
        <v>48</v>
      </c>
      <c r="F6" s="53" t="s">
        <v>49</v>
      </c>
      <c r="G6" s="53" t="s">
        <v>50</v>
      </c>
      <c r="H6" s="53" t="s">
        <v>51</v>
      </c>
      <c r="I6" s="53" t="s">
        <v>52</v>
      </c>
      <c r="J6" s="53" t="s">
        <v>53</v>
      </c>
      <c r="K6" s="53" t="s">
        <v>54</v>
      </c>
      <c r="L6" s="53" t="s">
        <v>55</v>
      </c>
      <c r="M6" s="53" t="s">
        <v>56</v>
      </c>
      <c r="N6" s="53" t="s">
        <v>39</v>
      </c>
      <c r="O6" s="54" t="s">
        <v>46</v>
      </c>
      <c r="P6" s="54" t="s">
        <v>47</v>
      </c>
      <c r="Q6" s="55" t="s">
        <v>48</v>
      </c>
      <c r="R6" s="54" t="s">
        <v>49</v>
      </c>
      <c r="S6" s="54" t="s">
        <v>50</v>
      </c>
      <c r="T6" s="54" t="s">
        <v>51</v>
      </c>
      <c r="U6" s="54" t="s">
        <v>52</v>
      </c>
      <c r="V6" s="54" t="s">
        <v>53</v>
      </c>
      <c r="W6" s="54" t="s">
        <v>54</v>
      </c>
      <c r="X6" s="54" t="s">
        <v>55</v>
      </c>
      <c r="Y6" s="54" t="s">
        <v>56</v>
      </c>
      <c r="Z6" s="54" t="s">
        <v>39</v>
      </c>
      <c r="AA6" s="52" t="s">
        <v>88</v>
      </c>
    </row>
    <row r="7" spans="1:28" ht="28" x14ac:dyDescent="0.2">
      <c r="A7" s="56" t="s">
        <v>421</v>
      </c>
      <c r="B7" s="47">
        <v>2018</v>
      </c>
      <c r="C7" s="48"/>
      <c r="D7" s="48"/>
      <c r="E7" s="48"/>
      <c r="F7" s="48"/>
      <c r="G7" s="48"/>
      <c r="H7" s="48"/>
      <c r="I7" s="48"/>
      <c r="J7" s="48"/>
      <c r="K7" s="48"/>
      <c r="L7" s="48"/>
      <c r="M7" s="48"/>
      <c r="N7" s="48"/>
      <c r="O7" s="57" t="s">
        <v>141</v>
      </c>
      <c r="P7" s="57" t="s">
        <v>141</v>
      </c>
      <c r="Q7" s="57" t="s">
        <v>141</v>
      </c>
      <c r="R7" s="57" t="s">
        <v>141</v>
      </c>
      <c r="S7" s="57" t="s">
        <v>141</v>
      </c>
      <c r="T7" s="57" t="s">
        <v>141</v>
      </c>
      <c r="U7" s="57" t="s">
        <v>141</v>
      </c>
      <c r="V7" s="57" t="s">
        <v>141</v>
      </c>
      <c r="W7" s="57" t="s">
        <v>141</v>
      </c>
      <c r="X7" s="57" t="s">
        <v>141</v>
      </c>
      <c r="Y7" s="57" t="s">
        <v>141</v>
      </c>
      <c r="Z7" s="57" t="s">
        <v>141</v>
      </c>
      <c r="AA7" s="57" t="s">
        <v>141</v>
      </c>
    </row>
    <row r="8" spans="1:28" x14ac:dyDescent="0.2">
      <c r="A8" s="257" t="s">
        <v>89</v>
      </c>
      <c r="B8" s="58">
        <f>B7+1</f>
        <v>2019</v>
      </c>
      <c r="C8" s="59">
        <f>C7*(1-'MPS(input_Option1)'!$E$35)</f>
        <v>0</v>
      </c>
      <c r="D8" s="59">
        <f>D7*(1-'MPS(input_Option1)'!$E$36)</f>
        <v>0</v>
      </c>
      <c r="E8" s="59">
        <f>E7*(1-'MPS(input_Option1)'!$E$37)</f>
        <v>0</v>
      </c>
      <c r="F8" s="59">
        <f>F7*(1-'MPS(input_Option1)'!$E$38)</f>
        <v>0</v>
      </c>
      <c r="G8" s="59">
        <f>G7*(1-'MPS(input_Option1)'!$E$39)</f>
        <v>0</v>
      </c>
      <c r="H8" s="59">
        <f>H7*(1-'MPS(input_Option1)'!$E$40)</f>
        <v>0</v>
      </c>
      <c r="I8" s="59">
        <f>I7*(1-'MPS(input_Option1)'!$E$41)</f>
        <v>0</v>
      </c>
      <c r="J8" s="59">
        <f>J7*(1-'MPS(input_Option1)'!$E$42)</f>
        <v>0</v>
      </c>
      <c r="K8" s="59">
        <f>K7*(1-'MPS(input_Option1)'!$E$43)</f>
        <v>0</v>
      </c>
      <c r="L8" s="59">
        <f>L7*(1-'MPS(input_Option1)'!$E$44)</f>
        <v>0</v>
      </c>
      <c r="M8" s="59">
        <f>M7*(1-'MPS(input_Option1)'!$E$45)</f>
        <v>0</v>
      </c>
      <c r="N8" s="59">
        <f>SUM(C$7:N$7)-SUM(C8:M8)</f>
        <v>0</v>
      </c>
      <c r="O8" s="59">
        <f>C7*'MPS(input_Option1)'!$E$35*'MPS(input_Option1)'!$E$57</f>
        <v>0</v>
      </c>
      <c r="P8" s="59">
        <f>D7*'MPS(input_Option1)'!$E$36*'MPS(input_Option1)'!$E$58</f>
        <v>0</v>
      </c>
      <c r="Q8" s="59">
        <f>E7*'MPS(input_Option1)'!$E$37*'MPS(input_Option1)'!$E$59</f>
        <v>0</v>
      </c>
      <c r="R8" s="59">
        <f>F7*'MPS(input_Option1)'!$E$38*'MPS(input_Option1)'!$E$60</f>
        <v>0</v>
      </c>
      <c r="S8" s="59">
        <f>G7*'MPS(input_Option1)'!$E$39*'MPS(input_Option1)'!$E$61</f>
        <v>0</v>
      </c>
      <c r="T8" s="59">
        <f>H7*'MPS(input_Option1)'!$E$40*'MPS(input_Option1)'!$E$62</f>
        <v>0</v>
      </c>
      <c r="U8" s="59">
        <f>I7*'MPS(input_Option1)'!$E$41*'MPS(input_Option1)'!$E$63</f>
        <v>0</v>
      </c>
      <c r="V8" s="59">
        <f>J7*'MPS(input_Option1)'!$E$42*'MPS(input_Option1)'!$E$64</f>
        <v>0</v>
      </c>
      <c r="W8" s="59">
        <f>K7*'MPS(input_Option1)'!$E$43*'MPS(input_Option1)'!$E$65</f>
        <v>0</v>
      </c>
      <c r="X8" s="59">
        <f>L7*'MPS(input_Option1)'!$E$44*'MPS(input_Option1)'!$E$66</f>
        <v>0</v>
      </c>
      <c r="Y8" s="59">
        <f>M7*'MPS(input_Option1)'!$E$45*'MPS(input_Option1)'!$E$67</f>
        <v>0</v>
      </c>
      <c r="Z8" s="59">
        <f>N7*0</f>
        <v>0</v>
      </c>
      <c r="AA8" s="60">
        <f>SUM(O8:Z8)*(44/12)</f>
        <v>0</v>
      </c>
      <c r="AB8" s="3"/>
    </row>
    <row r="9" spans="1:28" x14ac:dyDescent="0.2">
      <c r="A9" s="258"/>
      <c r="B9" s="58">
        <f t="shared" ref="B9:B19" si="0">B8+1</f>
        <v>2020</v>
      </c>
      <c r="C9" s="59">
        <f>C8*(1-'MPS(input_Option1)'!$E$35)</f>
        <v>0</v>
      </c>
      <c r="D9" s="59">
        <f>D8*(1-'MPS(input_Option1)'!$E$36)</f>
        <v>0</v>
      </c>
      <c r="E9" s="59">
        <f>E8*(1-'MPS(input_Option1)'!$E$37)</f>
        <v>0</v>
      </c>
      <c r="F9" s="59">
        <f>F8*(1-'MPS(input_Option1)'!$E$38)</f>
        <v>0</v>
      </c>
      <c r="G9" s="59">
        <f>G8*(1-'MPS(input_Option1)'!$E$39)</f>
        <v>0</v>
      </c>
      <c r="H9" s="59">
        <f>H8*(1-'MPS(input_Option1)'!$E$40)</f>
        <v>0</v>
      </c>
      <c r="I9" s="59">
        <f>I8*(1-'MPS(input_Option1)'!$E$41)</f>
        <v>0</v>
      </c>
      <c r="J9" s="59">
        <f>J8*(1-'MPS(input_Option1)'!$E$42)</f>
        <v>0</v>
      </c>
      <c r="K9" s="59">
        <f>K8*(1-'MPS(input_Option1)'!$E$43)</f>
        <v>0</v>
      </c>
      <c r="L9" s="59">
        <f>L8*(1-'MPS(input_Option1)'!$E$44)</f>
        <v>0</v>
      </c>
      <c r="M9" s="59">
        <f>M8*(1-'MPS(input_Option1)'!$E$45)</f>
        <v>0</v>
      </c>
      <c r="N9" s="59">
        <f t="shared" ref="N9:N19" si="1">SUM(C$7:N$7)-SUM(C9:M9)</f>
        <v>0</v>
      </c>
      <c r="O9" s="59">
        <f>C8*'MPS(input_Option1)'!$E$35*'MPS(input_Option1)'!$E$57</f>
        <v>0</v>
      </c>
      <c r="P9" s="59">
        <f>D8*'MPS(input_Option1)'!$E$36*'MPS(input_Option1)'!$E$58</f>
        <v>0</v>
      </c>
      <c r="Q9" s="59">
        <f>E8*'MPS(input_Option1)'!$E$37*'MPS(input_Option1)'!$E$59</f>
        <v>0</v>
      </c>
      <c r="R9" s="59">
        <f>F8*'MPS(input_Option1)'!$E$38*'MPS(input_Option1)'!$E$60</f>
        <v>0</v>
      </c>
      <c r="S9" s="59">
        <f>G8*'MPS(input_Option1)'!$E$39*'MPS(input_Option1)'!$E$61</f>
        <v>0</v>
      </c>
      <c r="T9" s="59">
        <f>H8*'MPS(input_Option1)'!$E$40*'MPS(input_Option1)'!$E$62</f>
        <v>0</v>
      </c>
      <c r="U9" s="59">
        <f>I8*'MPS(input_Option1)'!$E$41*'MPS(input_Option1)'!$E$63</f>
        <v>0</v>
      </c>
      <c r="V9" s="59">
        <f>J8*'MPS(input_Option1)'!$E$42*'MPS(input_Option1)'!$E$64</f>
        <v>0</v>
      </c>
      <c r="W9" s="59">
        <f>K8*'MPS(input_Option1)'!$E$43*'MPS(input_Option1)'!$E$65</f>
        <v>0</v>
      </c>
      <c r="X9" s="59">
        <f>L8*'MPS(input_Option1)'!$E$44*'MPS(input_Option1)'!$E$66</f>
        <v>0</v>
      </c>
      <c r="Y9" s="59">
        <f>M8*'MPS(input_Option1)'!$E$45*'MPS(input_Option1)'!$E$67</f>
        <v>0</v>
      </c>
      <c r="Z9" s="59">
        <f t="shared" ref="Z9:Z19" si="2">N8*0</f>
        <v>0</v>
      </c>
      <c r="AA9" s="60">
        <f t="shared" ref="AA9:AA19" si="3">SUM(O9:Z9)*(44/12)</f>
        <v>0</v>
      </c>
    </row>
    <row r="10" spans="1:28" x14ac:dyDescent="0.2">
      <c r="A10" s="258"/>
      <c r="B10" s="58">
        <f t="shared" si="0"/>
        <v>2021</v>
      </c>
      <c r="C10" s="59">
        <f>C9*(1-'MPS(input_Option1)'!$E$35)</f>
        <v>0</v>
      </c>
      <c r="D10" s="59">
        <f>D9*(1-'MPS(input_Option1)'!$E$36)</f>
        <v>0</v>
      </c>
      <c r="E10" s="59">
        <f>E9*(1-'MPS(input_Option1)'!$E$37)</f>
        <v>0</v>
      </c>
      <c r="F10" s="59">
        <f>F9*(1-'MPS(input_Option1)'!$E$38)</f>
        <v>0</v>
      </c>
      <c r="G10" s="59">
        <f>G9*(1-'MPS(input_Option1)'!$E$39)</f>
        <v>0</v>
      </c>
      <c r="H10" s="59">
        <f>H9*(1-'MPS(input_Option1)'!$E$40)</f>
        <v>0</v>
      </c>
      <c r="I10" s="59">
        <f>I9*(1-'MPS(input_Option1)'!$E$41)</f>
        <v>0</v>
      </c>
      <c r="J10" s="59">
        <f>J9*(1-'MPS(input_Option1)'!$E$42)</f>
        <v>0</v>
      </c>
      <c r="K10" s="59">
        <f>K9*(1-'MPS(input_Option1)'!$E$43)</f>
        <v>0</v>
      </c>
      <c r="L10" s="59">
        <f>L9*(1-'MPS(input_Option1)'!$E$44)</f>
        <v>0</v>
      </c>
      <c r="M10" s="59">
        <f>M9*(1-'MPS(input_Option1)'!$E$45)</f>
        <v>0</v>
      </c>
      <c r="N10" s="59">
        <f t="shared" si="1"/>
        <v>0</v>
      </c>
      <c r="O10" s="59">
        <f>C9*'MPS(input_Option1)'!$E$35*'MPS(input_Option1)'!$E$57</f>
        <v>0</v>
      </c>
      <c r="P10" s="59">
        <f>D9*'MPS(input_Option1)'!$E$36*'MPS(input_Option1)'!$E$58</f>
        <v>0</v>
      </c>
      <c r="Q10" s="59">
        <f>E9*'MPS(input_Option1)'!$E$37*'MPS(input_Option1)'!$E$59</f>
        <v>0</v>
      </c>
      <c r="R10" s="59">
        <f>F9*'MPS(input_Option1)'!$E$38*'MPS(input_Option1)'!$E$60</f>
        <v>0</v>
      </c>
      <c r="S10" s="59">
        <f>G9*'MPS(input_Option1)'!$E$39*'MPS(input_Option1)'!$E$61</f>
        <v>0</v>
      </c>
      <c r="T10" s="59">
        <f>H9*'MPS(input_Option1)'!$E$40*'MPS(input_Option1)'!$E$62</f>
        <v>0</v>
      </c>
      <c r="U10" s="59">
        <f>I9*'MPS(input_Option1)'!$E$41*'MPS(input_Option1)'!$E$63</f>
        <v>0</v>
      </c>
      <c r="V10" s="59">
        <f>J9*'MPS(input_Option1)'!$E$42*'MPS(input_Option1)'!$E$64</f>
        <v>0</v>
      </c>
      <c r="W10" s="59">
        <f>K9*'MPS(input_Option1)'!$E$43*'MPS(input_Option1)'!$E$65</f>
        <v>0</v>
      </c>
      <c r="X10" s="59">
        <f>L9*'MPS(input_Option1)'!$E$44*'MPS(input_Option1)'!$E$66</f>
        <v>0</v>
      </c>
      <c r="Y10" s="59">
        <f>M9*'MPS(input_Option1)'!$E$45*'MPS(input_Option1)'!$E$67</f>
        <v>0</v>
      </c>
      <c r="Z10" s="59">
        <f t="shared" si="2"/>
        <v>0</v>
      </c>
      <c r="AA10" s="60">
        <f t="shared" si="3"/>
        <v>0</v>
      </c>
    </row>
    <row r="11" spans="1:28" x14ac:dyDescent="0.2">
      <c r="A11" s="258"/>
      <c r="B11" s="58">
        <f t="shared" si="0"/>
        <v>2022</v>
      </c>
      <c r="C11" s="59">
        <f>C10*(1-'MPS(input_Option1)'!$E$35)</f>
        <v>0</v>
      </c>
      <c r="D11" s="59">
        <f>D10*(1-'MPS(input_Option1)'!$E$36)</f>
        <v>0</v>
      </c>
      <c r="E11" s="59">
        <f>E10*(1-'MPS(input_Option1)'!$E$37)</f>
        <v>0</v>
      </c>
      <c r="F11" s="59">
        <f>F10*(1-'MPS(input_Option1)'!$E$38)</f>
        <v>0</v>
      </c>
      <c r="G11" s="59">
        <f>G10*(1-'MPS(input_Option1)'!$E$39)</f>
        <v>0</v>
      </c>
      <c r="H11" s="59">
        <f>H10*(1-'MPS(input_Option1)'!$E$40)</f>
        <v>0</v>
      </c>
      <c r="I11" s="59">
        <f>I10*(1-'MPS(input_Option1)'!$E$41)</f>
        <v>0</v>
      </c>
      <c r="J11" s="59">
        <f>J10*(1-'MPS(input_Option1)'!$E$42)</f>
        <v>0</v>
      </c>
      <c r="K11" s="59">
        <f>K10*(1-'MPS(input_Option1)'!$E$43)</f>
        <v>0</v>
      </c>
      <c r="L11" s="59">
        <f>L10*(1-'MPS(input_Option1)'!$E$44)</f>
        <v>0</v>
      </c>
      <c r="M11" s="59">
        <f>M10*(1-'MPS(input_Option1)'!$E$45)</f>
        <v>0</v>
      </c>
      <c r="N11" s="59">
        <f t="shared" si="1"/>
        <v>0</v>
      </c>
      <c r="O11" s="59">
        <f>C10*'MPS(input_Option1)'!$E$35*'MPS(input_Option1)'!$E$57</f>
        <v>0</v>
      </c>
      <c r="P11" s="59">
        <f>D10*'MPS(input_Option1)'!$E$36*'MPS(input_Option1)'!$E$58</f>
        <v>0</v>
      </c>
      <c r="Q11" s="59">
        <f>E10*'MPS(input_Option1)'!$E$37*'MPS(input_Option1)'!$E$59</f>
        <v>0</v>
      </c>
      <c r="R11" s="59">
        <f>F10*'MPS(input_Option1)'!$E$38*'MPS(input_Option1)'!$E$60</f>
        <v>0</v>
      </c>
      <c r="S11" s="59">
        <f>G10*'MPS(input_Option1)'!$E$39*'MPS(input_Option1)'!$E$61</f>
        <v>0</v>
      </c>
      <c r="T11" s="59">
        <f>H10*'MPS(input_Option1)'!$E$40*'MPS(input_Option1)'!$E$62</f>
        <v>0</v>
      </c>
      <c r="U11" s="59">
        <f>I10*'MPS(input_Option1)'!$E$41*'MPS(input_Option1)'!$E$63</f>
        <v>0</v>
      </c>
      <c r="V11" s="59">
        <f>J10*'MPS(input_Option1)'!$E$42*'MPS(input_Option1)'!$E$64</f>
        <v>0</v>
      </c>
      <c r="W11" s="59">
        <f>K10*'MPS(input_Option1)'!$E$43*'MPS(input_Option1)'!$E$65</f>
        <v>0</v>
      </c>
      <c r="X11" s="59">
        <f>L10*'MPS(input_Option1)'!$E$44*'MPS(input_Option1)'!$E$66</f>
        <v>0</v>
      </c>
      <c r="Y11" s="59">
        <f>M10*'MPS(input_Option1)'!$E$45*'MPS(input_Option1)'!$E$67</f>
        <v>0</v>
      </c>
      <c r="Z11" s="59">
        <f t="shared" si="2"/>
        <v>0</v>
      </c>
      <c r="AA11" s="60">
        <f t="shared" si="3"/>
        <v>0</v>
      </c>
    </row>
    <row r="12" spans="1:28" x14ac:dyDescent="0.2">
      <c r="A12" s="258"/>
      <c r="B12" s="58">
        <f t="shared" si="0"/>
        <v>2023</v>
      </c>
      <c r="C12" s="59">
        <f>C11*(1-'MPS(input_Option1)'!$E$35)</f>
        <v>0</v>
      </c>
      <c r="D12" s="59">
        <f>D11*(1-'MPS(input_Option1)'!$E$36)</f>
        <v>0</v>
      </c>
      <c r="E12" s="59">
        <f>E11*(1-'MPS(input_Option1)'!$E$37)</f>
        <v>0</v>
      </c>
      <c r="F12" s="59">
        <f>F11*(1-'MPS(input_Option1)'!$E$38)</f>
        <v>0</v>
      </c>
      <c r="G12" s="59">
        <f>G11*(1-'MPS(input_Option1)'!$E$39)</f>
        <v>0</v>
      </c>
      <c r="H12" s="59">
        <f>H11*(1-'MPS(input_Option1)'!$E$40)</f>
        <v>0</v>
      </c>
      <c r="I12" s="59">
        <f>I11*(1-'MPS(input_Option1)'!$E$41)</f>
        <v>0</v>
      </c>
      <c r="J12" s="59">
        <f>J11*(1-'MPS(input_Option1)'!$E$42)</f>
        <v>0</v>
      </c>
      <c r="K12" s="59">
        <f>K11*(1-'MPS(input_Option1)'!$E$43)</f>
        <v>0</v>
      </c>
      <c r="L12" s="59">
        <f>L11*(1-'MPS(input_Option1)'!$E$44)</f>
        <v>0</v>
      </c>
      <c r="M12" s="59">
        <f>M11*(1-'MPS(input_Option1)'!$E$45)</f>
        <v>0</v>
      </c>
      <c r="N12" s="59">
        <f t="shared" si="1"/>
        <v>0</v>
      </c>
      <c r="O12" s="59">
        <f>C11*'MPS(input_Option1)'!$E$35*'MPS(input_Option1)'!$E$57</f>
        <v>0</v>
      </c>
      <c r="P12" s="59">
        <f>D11*'MPS(input_Option1)'!$E$36*'MPS(input_Option1)'!$E$58</f>
        <v>0</v>
      </c>
      <c r="Q12" s="59">
        <f>E11*'MPS(input_Option1)'!$E$37*'MPS(input_Option1)'!$E$59</f>
        <v>0</v>
      </c>
      <c r="R12" s="59">
        <f>F11*'MPS(input_Option1)'!$E$38*'MPS(input_Option1)'!$E$60</f>
        <v>0</v>
      </c>
      <c r="S12" s="59">
        <f>G11*'MPS(input_Option1)'!$E$39*'MPS(input_Option1)'!$E$61</f>
        <v>0</v>
      </c>
      <c r="T12" s="59">
        <f>H11*'MPS(input_Option1)'!$E$40*'MPS(input_Option1)'!$E$62</f>
        <v>0</v>
      </c>
      <c r="U12" s="59">
        <f>I11*'MPS(input_Option1)'!$E$41*'MPS(input_Option1)'!$E$63</f>
        <v>0</v>
      </c>
      <c r="V12" s="59">
        <f>J11*'MPS(input_Option1)'!$E$42*'MPS(input_Option1)'!$E$64</f>
        <v>0</v>
      </c>
      <c r="W12" s="59">
        <f>K11*'MPS(input_Option1)'!$E$43*'MPS(input_Option1)'!$E$65</f>
        <v>0</v>
      </c>
      <c r="X12" s="59">
        <f>L11*'MPS(input_Option1)'!$E$44*'MPS(input_Option1)'!$E$66</f>
        <v>0</v>
      </c>
      <c r="Y12" s="59">
        <f>M11*'MPS(input_Option1)'!$E$45*'MPS(input_Option1)'!$E$67</f>
        <v>0</v>
      </c>
      <c r="Z12" s="59">
        <f t="shared" si="2"/>
        <v>0</v>
      </c>
      <c r="AA12" s="60">
        <f t="shared" si="3"/>
        <v>0</v>
      </c>
    </row>
    <row r="13" spans="1:28" x14ac:dyDescent="0.2">
      <c r="A13" s="258"/>
      <c r="B13" s="58">
        <f t="shared" si="0"/>
        <v>2024</v>
      </c>
      <c r="C13" s="59">
        <f>C12*(1-'MPS(input_Option1)'!$E$35)</f>
        <v>0</v>
      </c>
      <c r="D13" s="59">
        <f>D12*(1-'MPS(input_Option1)'!$E$36)</f>
        <v>0</v>
      </c>
      <c r="E13" s="59">
        <f>E12*(1-'MPS(input_Option1)'!$E$37)</f>
        <v>0</v>
      </c>
      <c r="F13" s="59">
        <f>F12*(1-'MPS(input_Option1)'!$E$38)</f>
        <v>0</v>
      </c>
      <c r="G13" s="59">
        <f>G12*(1-'MPS(input_Option1)'!$E$39)</f>
        <v>0</v>
      </c>
      <c r="H13" s="59">
        <f>H12*(1-'MPS(input_Option1)'!$E$40)</f>
        <v>0</v>
      </c>
      <c r="I13" s="59">
        <f>I12*(1-'MPS(input_Option1)'!$E$41)</f>
        <v>0</v>
      </c>
      <c r="J13" s="59">
        <f>J12*(1-'MPS(input_Option1)'!$E$42)</f>
        <v>0</v>
      </c>
      <c r="K13" s="59">
        <f>K12*(1-'MPS(input_Option1)'!$E$43)</f>
        <v>0</v>
      </c>
      <c r="L13" s="59">
        <f>L12*(1-'MPS(input_Option1)'!$E$44)</f>
        <v>0</v>
      </c>
      <c r="M13" s="59">
        <f>M12*(1-'MPS(input_Option1)'!$E$45)</f>
        <v>0</v>
      </c>
      <c r="N13" s="59">
        <f t="shared" si="1"/>
        <v>0</v>
      </c>
      <c r="O13" s="59">
        <f>C12*'MPS(input_Option1)'!$E$35*'MPS(input_Option1)'!$E$57</f>
        <v>0</v>
      </c>
      <c r="P13" s="59">
        <f>D12*'MPS(input_Option1)'!$E$36*'MPS(input_Option1)'!$E$58</f>
        <v>0</v>
      </c>
      <c r="Q13" s="59">
        <f>E12*'MPS(input_Option1)'!$E$37*'MPS(input_Option1)'!$E$59</f>
        <v>0</v>
      </c>
      <c r="R13" s="59">
        <f>F12*'MPS(input_Option1)'!$E$38*'MPS(input_Option1)'!$E$60</f>
        <v>0</v>
      </c>
      <c r="S13" s="59">
        <f>G12*'MPS(input_Option1)'!$E$39*'MPS(input_Option1)'!$E$61</f>
        <v>0</v>
      </c>
      <c r="T13" s="59">
        <f>H12*'MPS(input_Option1)'!$E$40*'MPS(input_Option1)'!$E$62</f>
        <v>0</v>
      </c>
      <c r="U13" s="59">
        <f>I12*'MPS(input_Option1)'!$E$41*'MPS(input_Option1)'!$E$63</f>
        <v>0</v>
      </c>
      <c r="V13" s="59">
        <f>J12*'MPS(input_Option1)'!$E$42*'MPS(input_Option1)'!$E$64</f>
        <v>0</v>
      </c>
      <c r="W13" s="59">
        <f>K12*'MPS(input_Option1)'!$E$43*'MPS(input_Option1)'!$E$65</f>
        <v>0</v>
      </c>
      <c r="X13" s="59">
        <f>L12*'MPS(input_Option1)'!$E$44*'MPS(input_Option1)'!$E$66</f>
        <v>0</v>
      </c>
      <c r="Y13" s="59">
        <f>M12*'MPS(input_Option1)'!$E$45*'MPS(input_Option1)'!$E$67</f>
        <v>0</v>
      </c>
      <c r="Z13" s="59">
        <f t="shared" si="2"/>
        <v>0</v>
      </c>
      <c r="AA13" s="60">
        <f t="shared" si="3"/>
        <v>0</v>
      </c>
    </row>
    <row r="14" spans="1:28" x14ac:dyDescent="0.2">
      <c r="A14" s="258"/>
      <c r="B14" s="58">
        <f t="shared" si="0"/>
        <v>2025</v>
      </c>
      <c r="C14" s="59">
        <f>C13*(1-'MPS(input_Option1)'!$E$35)</f>
        <v>0</v>
      </c>
      <c r="D14" s="59">
        <f>D13*(1-'MPS(input_Option1)'!$E$36)</f>
        <v>0</v>
      </c>
      <c r="E14" s="59">
        <f>E13*(1-'MPS(input_Option1)'!$E$37)</f>
        <v>0</v>
      </c>
      <c r="F14" s="59">
        <f>F13*(1-'MPS(input_Option1)'!$E$38)</f>
        <v>0</v>
      </c>
      <c r="G14" s="59">
        <f>G13*(1-'MPS(input_Option1)'!$E$39)</f>
        <v>0</v>
      </c>
      <c r="H14" s="59">
        <f>H13*(1-'MPS(input_Option1)'!$E$40)</f>
        <v>0</v>
      </c>
      <c r="I14" s="59">
        <f>I13*(1-'MPS(input_Option1)'!$E$41)</f>
        <v>0</v>
      </c>
      <c r="J14" s="59">
        <f>J13*(1-'MPS(input_Option1)'!$E$42)</f>
        <v>0</v>
      </c>
      <c r="K14" s="59">
        <f>K13*(1-'MPS(input_Option1)'!$E$43)</f>
        <v>0</v>
      </c>
      <c r="L14" s="59">
        <f>L13*(1-'MPS(input_Option1)'!$E$44)</f>
        <v>0</v>
      </c>
      <c r="M14" s="59">
        <f>M13*(1-'MPS(input_Option1)'!$E$45)</f>
        <v>0</v>
      </c>
      <c r="N14" s="59">
        <f t="shared" si="1"/>
        <v>0</v>
      </c>
      <c r="O14" s="59">
        <f>C13*'MPS(input_Option1)'!$E$35*'MPS(input_Option1)'!$E$57</f>
        <v>0</v>
      </c>
      <c r="P14" s="59">
        <f>D13*'MPS(input_Option1)'!$E$36*'MPS(input_Option1)'!$E$58</f>
        <v>0</v>
      </c>
      <c r="Q14" s="59">
        <f>E13*'MPS(input_Option1)'!$E$37*'MPS(input_Option1)'!$E$59</f>
        <v>0</v>
      </c>
      <c r="R14" s="59">
        <f>F13*'MPS(input_Option1)'!$E$38*'MPS(input_Option1)'!$E$60</f>
        <v>0</v>
      </c>
      <c r="S14" s="59">
        <f>G13*'MPS(input_Option1)'!$E$39*'MPS(input_Option1)'!$E$61</f>
        <v>0</v>
      </c>
      <c r="T14" s="59">
        <f>H13*'MPS(input_Option1)'!$E$40*'MPS(input_Option1)'!$E$62</f>
        <v>0</v>
      </c>
      <c r="U14" s="59">
        <f>I13*'MPS(input_Option1)'!$E$41*'MPS(input_Option1)'!$E$63</f>
        <v>0</v>
      </c>
      <c r="V14" s="59">
        <f>J13*'MPS(input_Option1)'!$E$42*'MPS(input_Option1)'!$E$64</f>
        <v>0</v>
      </c>
      <c r="W14" s="59">
        <f>K13*'MPS(input_Option1)'!$E$43*'MPS(input_Option1)'!$E$65</f>
        <v>0</v>
      </c>
      <c r="X14" s="59">
        <f>L13*'MPS(input_Option1)'!$E$44*'MPS(input_Option1)'!$E$66</f>
        <v>0</v>
      </c>
      <c r="Y14" s="59">
        <f>M13*'MPS(input_Option1)'!$E$45*'MPS(input_Option1)'!$E$67</f>
        <v>0</v>
      </c>
      <c r="Z14" s="59">
        <f t="shared" si="2"/>
        <v>0</v>
      </c>
      <c r="AA14" s="60">
        <f t="shared" si="3"/>
        <v>0</v>
      </c>
    </row>
    <row r="15" spans="1:28" x14ac:dyDescent="0.2">
      <c r="A15" s="258"/>
      <c r="B15" s="58">
        <f t="shared" si="0"/>
        <v>2026</v>
      </c>
      <c r="C15" s="59">
        <f>C14*(1-'MPS(input_Option1)'!$E$35)</f>
        <v>0</v>
      </c>
      <c r="D15" s="59">
        <f>D14*(1-'MPS(input_Option1)'!$E$36)</f>
        <v>0</v>
      </c>
      <c r="E15" s="59">
        <f>E14*(1-'MPS(input_Option1)'!$E$37)</f>
        <v>0</v>
      </c>
      <c r="F15" s="59">
        <f>F14*(1-'MPS(input_Option1)'!$E$38)</f>
        <v>0</v>
      </c>
      <c r="G15" s="59">
        <f>G14*(1-'MPS(input_Option1)'!$E$39)</f>
        <v>0</v>
      </c>
      <c r="H15" s="59">
        <f>H14*(1-'MPS(input_Option1)'!$E$40)</f>
        <v>0</v>
      </c>
      <c r="I15" s="59">
        <f>I14*(1-'MPS(input_Option1)'!$E$41)</f>
        <v>0</v>
      </c>
      <c r="J15" s="59">
        <f>J14*(1-'MPS(input_Option1)'!$E$42)</f>
        <v>0</v>
      </c>
      <c r="K15" s="59">
        <f>K14*(1-'MPS(input_Option1)'!$E$43)</f>
        <v>0</v>
      </c>
      <c r="L15" s="59">
        <f>L14*(1-'MPS(input_Option1)'!$E$44)</f>
        <v>0</v>
      </c>
      <c r="M15" s="59">
        <f>M14*(1-'MPS(input_Option1)'!$E$45)</f>
        <v>0</v>
      </c>
      <c r="N15" s="59">
        <f t="shared" si="1"/>
        <v>0</v>
      </c>
      <c r="O15" s="59">
        <f>C14*'MPS(input_Option1)'!$E$35*'MPS(input_Option1)'!$E$57</f>
        <v>0</v>
      </c>
      <c r="P15" s="59">
        <f>D14*'MPS(input_Option1)'!$E$36*'MPS(input_Option1)'!$E$58</f>
        <v>0</v>
      </c>
      <c r="Q15" s="59">
        <f>E14*'MPS(input_Option1)'!$E$37*'MPS(input_Option1)'!$E$59</f>
        <v>0</v>
      </c>
      <c r="R15" s="59">
        <f>F14*'MPS(input_Option1)'!$E$38*'MPS(input_Option1)'!$E$60</f>
        <v>0</v>
      </c>
      <c r="S15" s="59">
        <f>G14*'MPS(input_Option1)'!$E$39*'MPS(input_Option1)'!$E$61</f>
        <v>0</v>
      </c>
      <c r="T15" s="59">
        <f>H14*'MPS(input_Option1)'!$E$40*'MPS(input_Option1)'!$E$62</f>
        <v>0</v>
      </c>
      <c r="U15" s="59">
        <f>I14*'MPS(input_Option1)'!$E$41*'MPS(input_Option1)'!$E$63</f>
        <v>0</v>
      </c>
      <c r="V15" s="59">
        <f>J14*'MPS(input_Option1)'!$E$42*'MPS(input_Option1)'!$E$64</f>
        <v>0</v>
      </c>
      <c r="W15" s="59">
        <f>K14*'MPS(input_Option1)'!$E$43*'MPS(input_Option1)'!$E$65</f>
        <v>0</v>
      </c>
      <c r="X15" s="59">
        <f>L14*'MPS(input_Option1)'!$E$44*'MPS(input_Option1)'!$E$66</f>
        <v>0</v>
      </c>
      <c r="Y15" s="59">
        <f>M14*'MPS(input_Option1)'!$E$45*'MPS(input_Option1)'!$E$67</f>
        <v>0</v>
      </c>
      <c r="Z15" s="59">
        <f t="shared" si="2"/>
        <v>0</v>
      </c>
      <c r="AA15" s="60">
        <f t="shared" si="3"/>
        <v>0</v>
      </c>
    </row>
    <row r="16" spans="1:28" x14ac:dyDescent="0.2">
      <c r="A16" s="258"/>
      <c r="B16" s="58">
        <f t="shared" si="0"/>
        <v>2027</v>
      </c>
      <c r="C16" s="59">
        <f>C15*(1-'MPS(input_Option1)'!$E$35)</f>
        <v>0</v>
      </c>
      <c r="D16" s="59">
        <f>D15*(1-'MPS(input_Option1)'!$E$36)</f>
        <v>0</v>
      </c>
      <c r="E16" s="59">
        <f>E15*(1-'MPS(input_Option1)'!$E$37)</f>
        <v>0</v>
      </c>
      <c r="F16" s="59">
        <f>F15*(1-'MPS(input_Option1)'!$E$38)</f>
        <v>0</v>
      </c>
      <c r="G16" s="59">
        <f>G15*(1-'MPS(input_Option1)'!$E$39)</f>
        <v>0</v>
      </c>
      <c r="H16" s="59">
        <f>H15*(1-'MPS(input_Option1)'!$E$40)</f>
        <v>0</v>
      </c>
      <c r="I16" s="59">
        <f>I15*(1-'MPS(input_Option1)'!$E$41)</f>
        <v>0</v>
      </c>
      <c r="J16" s="59">
        <f>J15*(1-'MPS(input_Option1)'!$E$42)</f>
        <v>0</v>
      </c>
      <c r="K16" s="59">
        <f>K15*(1-'MPS(input_Option1)'!$E$43)</f>
        <v>0</v>
      </c>
      <c r="L16" s="59">
        <f>L15*(1-'MPS(input_Option1)'!$E$44)</f>
        <v>0</v>
      </c>
      <c r="M16" s="59">
        <f>M15*(1-'MPS(input_Option1)'!$E$45)</f>
        <v>0</v>
      </c>
      <c r="N16" s="59">
        <f t="shared" si="1"/>
        <v>0</v>
      </c>
      <c r="O16" s="59">
        <f>C15*'MPS(input_Option1)'!$E$35*'MPS(input_Option1)'!$E$57</f>
        <v>0</v>
      </c>
      <c r="P16" s="59">
        <f>D15*'MPS(input_Option1)'!$E$36*'MPS(input_Option1)'!$E$58</f>
        <v>0</v>
      </c>
      <c r="Q16" s="59">
        <f>E15*'MPS(input_Option1)'!$E$37*'MPS(input_Option1)'!$E$59</f>
        <v>0</v>
      </c>
      <c r="R16" s="59">
        <f>F15*'MPS(input_Option1)'!$E$38*'MPS(input_Option1)'!$E$60</f>
        <v>0</v>
      </c>
      <c r="S16" s="59">
        <f>G15*'MPS(input_Option1)'!$E$39*'MPS(input_Option1)'!$E$61</f>
        <v>0</v>
      </c>
      <c r="T16" s="59">
        <f>H15*'MPS(input_Option1)'!$E$40*'MPS(input_Option1)'!$E$62</f>
        <v>0</v>
      </c>
      <c r="U16" s="59">
        <f>I15*'MPS(input_Option1)'!$E$41*'MPS(input_Option1)'!$E$63</f>
        <v>0</v>
      </c>
      <c r="V16" s="59">
        <f>J15*'MPS(input_Option1)'!$E$42*'MPS(input_Option1)'!$E$64</f>
        <v>0</v>
      </c>
      <c r="W16" s="59">
        <f>K15*'MPS(input_Option1)'!$E$43*'MPS(input_Option1)'!$E$65</f>
        <v>0</v>
      </c>
      <c r="X16" s="59">
        <f>L15*'MPS(input_Option1)'!$E$44*'MPS(input_Option1)'!$E$66</f>
        <v>0</v>
      </c>
      <c r="Y16" s="59">
        <f>M15*'MPS(input_Option1)'!$E$45*'MPS(input_Option1)'!$E$67</f>
        <v>0</v>
      </c>
      <c r="Z16" s="59">
        <f t="shared" si="2"/>
        <v>0</v>
      </c>
      <c r="AA16" s="60">
        <f t="shared" si="3"/>
        <v>0</v>
      </c>
    </row>
    <row r="17" spans="1:27" x14ac:dyDescent="0.2">
      <c r="A17" s="258"/>
      <c r="B17" s="58">
        <f t="shared" si="0"/>
        <v>2028</v>
      </c>
      <c r="C17" s="59">
        <f>C16*(1-'MPS(input_Option1)'!$E$35)</f>
        <v>0</v>
      </c>
      <c r="D17" s="59">
        <f>D16*(1-'MPS(input_Option1)'!$E$36)</f>
        <v>0</v>
      </c>
      <c r="E17" s="59">
        <f>E16*(1-'MPS(input_Option1)'!$E$37)</f>
        <v>0</v>
      </c>
      <c r="F17" s="59">
        <f>F16*(1-'MPS(input_Option1)'!$E$38)</f>
        <v>0</v>
      </c>
      <c r="G17" s="59">
        <f>G16*(1-'MPS(input_Option1)'!$E$39)</f>
        <v>0</v>
      </c>
      <c r="H17" s="59">
        <f>H16*(1-'MPS(input_Option1)'!$E$40)</f>
        <v>0</v>
      </c>
      <c r="I17" s="59">
        <f>I16*(1-'MPS(input_Option1)'!$E$41)</f>
        <v>0</v>
      </c>
      <c r="J17" s="59">
        <f>J16*(1-'MPS(input_Option1)'!$E$42)</f>
        <v>0</v>
      </c>
      <c r="K17" s="59">
        <f>K16*(1-'MPS(input_Option1)'!$E$43)</f>
        <v>0</v>
      </c>
      <c r="L17" s="59">
        <f>L16*(1-'MPS(input_Option1)'!$E$44)</f>
        <v>0</v>
      </c>
      <c r="M17" s="59">
        <f>M16*(1-'MPS(input_Option1)'!$E$45)</f>
        <v>0</v>
      </c>
      <c r="N17" s="59">
        <f t="shared" si="1"/>
        <v>0</v>
      </c>
      <c r="O17" s="59">
        <f>C16*'MPS(input_Option1)'!$E$35*'MPS(input_Option1)'!$E$57</f>
        <v>0</v>
      </c>
      <c r="P17" s="59">
        <f>D16*'MPS(input_Option1)'!$E$36*'MPS(input_Option1)'!$E$58</f>
        <v>0</v>
      </c>
      <c r="Q17" s="59">
        <f>E16*'MPS(input_Option1)'!$E$37*'MPS(input_Option1)'!$E$59</f>
        <v>0</v>
      </c>
      <c r="R17" s="59">
        <f>F16*'MPS(input_Option1)'!$E$38*'MPS(input_Option1)'!$E$60</f>
        <v>0</v>
      </c>
      <c r="S17" s="59">
        <f>G16*'MPS(input_Option1)'!$E$39*'MPS(input_Option1)'!$E$61</f>
        <v>0</v>
      </c>
      <c r="T17" s="59">
        <f>H16*'MPS(input_Option1)'!$E$40*'MPS(input_Option1)'!$E$62</f>
        <v>0</v>
      </c>
      <c r="U17" s="59">
        <f>I16*'MPS(input_Option1)'!$E$41*'MPS(input_Option1)'!$E$63</f>
        <v>0</v>
      </c>
      <c r="V17" s="59">
        <f>J16*'MPS(input_Option1)'!$E$42*'MPS(input_Option1)'!$E$64</f>
        <v>0</v>
      </c>
      <c r="W17" s="59">
        <f>K16*'MPS(input_Option1)'!$E$43*'MPS(input_Option1)'!$E$65</f>
        <v>0</v>
      </c>
      <c r="X17" s="59">
        <f>L16*'MPS(input_Option1)'!$E$44*'MPS(input_Option1)'!$E$66</f>
        <v>0</v>
      </c>
      <c r="Y17" s="59">
        <f>M16*'MPS(input_Option1)'!$E$45*'MPS(input_Option1)'!$E$67</f>
        <v>0</v>
      </c>
      <c r="Z17" s="59">
        <f t="shared" si="2"/>
        <v>0</v>
      </c>
      <c r="AA17" s="60">
        <f t="shared" si="3"/>
        <v>0</v>
      </c>
    </row>
    <row r="18" spans="1:27" x14ac:dyDescent="0.2">
      <c r="A18" s="258"/>
      <c r="B18" s="58">
        <f t="shared" si="0"/>
        <v>2029</v>
      </c>
      <c r="C18" s="59">
        <f>C17*(1-'MPS(input_Option1)'!$E$35)</f>
        <v>0</v>
      </c>
      <c r="D18" s="59">
        <f>D17*(1-'MPS(input_Option1)'!$E$36)</f>
        <v>0</v>
      </c>
      <c r="E18" s="59">
        <f>E17*(1-'MPS(input_Option1)'!$E$37)</f>
        <v>0</v>
      </c>
      <c r="F18" s="59">
        <f>F17*(1-'MPS(input_Option1)'!$E$38)</f>
        <v>0</v>
      </c>
      <c r="G18" s="59">
        <f>G17*(1-'MPS(input_Option1)'!$E$39)</f>
        <v>0</v>
      </c>
      <c r="H18" s="59">
        <f>H17*(1-'MPS(input_Option1)'!$E$40)</f>
        <v>0</v>
      </c>
      <c r="I18" s="59">
        <f>I17*(1-'MPS(input_Option1)'!$E$41)</f>
        <v>0</v>
      </c>
      <c r="J18" s="59">
        <f>J17*(1-'MPS(input_Option1)'!$E$42)</f>
        <v>0</v>
      </c>
      <c r="K18" s="59">
        <f>K17*(1-'MPS(input_Option1)'!$E$43)</f>
        <v>0</v>
      </c>
      <c r="L18" s="59">
        <f>L17*(1-'MPS(input_Option1)'!$E$44)</f>
        <v>0</v>
      </c>
      <c r="M18" s="59">
        <f>M17*(1-'MPS(input_Option1)'!$E$45)</f>
        <v>0</v>
      </c>
      <c r="N18" s="59">
        <f t="shared" si="1"/>
        <v>0</v>
      </c>
      <c r="O18" s="59">
        <f>C17*'MPS(input_Option1)'!$E$35*'MPS(input_Option1)'!$E$57</f>
        <v>0</v>
      </c>
      <c r="P18" s="59">
        <f>D17*'MPS(input_Option1)'!$E$36*'MPS(input_Option1)'!$E$58</f>
        <v>0</v>
      </c>
      <c r="Q18" s="59">
        <f>E17*'MPS(input_Option1)'!$E$37*'MPS(input_Option1)'!$E$59</f>
        <v>0</v>
      </c>
      <c r="R18" s="59">
        <f>F17*'MPS(input_Option1)'!$E$38*'MPS(input_Option1)'!$E$60</f>
        <v>0</v>
      </c>
      <c r="S18" s="59">
        <f>G17*'MPS(input_Option1)'!$E$39*'MPS(input_Option1)'!$E$61</f>
        <v>0</v>
      </c>
      <c r="T18" s="59">
        <f>H17*'MPS(input_Option1)'!$E$40*'MPS(input_Option1)'!$E$62</f>
        <v>0</v>
      </c>
      <c r="U18" s="59">
        <f>I17*'MPS(input_Option1)'!$E$41*'MPS(input_Option1)'!$E$63</f>
        <v>0</v>
      </c>
      <c r="V18" s="59">
        <f>J17*'MPS(input_Option1)'!$E$42*'MPS(input_Option1)'!$E$64</f>
        <v>0</v>
      </c>
      <c r="W18" s="59">
        <f>K17*'MPS(input_Option1)'!$E$43*'MPS(input_Option1)'!$E$65</f>
        <v>0</v>
      </c>
      <c r="X18" s="59">
        <f>L17*'MPS(input_Option1)'!$E$44*'MPS(input_Option1)'!$E$66</f>
        <v>0</v>
      </c>
      <c r="Y18" s="59">
        <f>M17*'MPS(input_Option1)'!$E$45*'MPS(input_Option1)'!$E$67</f>
        <v>0</v>
      </c>
      <c r="Z18" s="59">
        <f t="shared" si="2"/>
        <v>0</v>
      </c>
      <c r="AA18" s="60">
        <f t="shared" si="3"/>
        <v>0</v>
      </c>
    </row>
    <row r="19" spans="1:27" x14ac:dyDescent="0.2">
      <c r="A19" s="259"/>
      <c r="B19" s="58">
        <f t="shared" si="0"/>
        <v>2030</v>
      </c>
      <c r="C19" s="59">
        <f>C18*(1-'MPS(input_Option1)'!$E$35)</f>
        <v>0</v>
      </c>
      <c r="D19" s="59">
        <f>D18*(1-'MPS(input_Option1)'!$E$36)</f>
        <v>0</v>
      </c>
      <c r="E19" s="59">
        <f>E18*(1-'MPS(input_Option1)'!$E$37)</f>
        <v>0</v>
      </c>
      <c r="F19" s="59">
        <f>F18*(1-'MPS(input_Option1)'!$E$38)</f>
        <v>0</v>
      </c>
      <c r="G19" s="59">
        <f>G18*(1-'MPS(input_Option1)'!$E$39)</f>
        <v>0</v>
      </c>
      <c r="H19" s="59">
        <f>H18*(1-'MPS(input_Option1)'!$E$40)</f>
        <v>0</v>
      </c>
      <c r="I19" s="59">
        <f>I18*(1-'MPS(input_Option1)'!$E$41)</f>
        <v>0</v>
      </c>
      <c r="J19" s="59">
        <f>J18*(1-'MPS(input_Option1)'!$E$42)</f>
        <v>0</v>
      </c>
      <c r="K19" s="59">
        <f>K18*(1-'MPS(input_Option1)'!$E$43)</f>
        <v>0</v>
      </c>
      <c r="L19" s="59">
        <f>L18*(1-'MPS(input_Option1)'!$E$44)</f>
        <v>0</v>
      </c>
      <c r="M19" s="59">
        <f>M18*(1-'MPS(input_Option1)'!$E$45)</f>
        <v>0</v>
      </c>
      <c r="N19" s="59">
        <f t="shared" si="1"/>
        <v>0</v>
      </c>
      <c r="O19" s="59">
        <f>C18*'MPS(input_Option1)'!$E$35*'MPS(input_Option1)'!$E$57</f>
        <v>0</v>
      </c>
      <c r="P19" s="59">
        <f>D18*'MPS(input_Option1)'!$E$36*'MPS(input_Option1)'!$E$58</f>
        <v>0</v>
      </c>
      <c r="Q19" s="59">
        <f>E18*'MPS(input_Option1)'!$E$37*'MPS(input_Option1)'!$E$59</f>
        <v>0</v>
      </c>
      <c r="R19" s="59">
        <f>F18*'MPS(input_Option1)'!$E$38*'MPS(input_Option1)'!$E$60</f>
        <v>0</v>
      </c>
      <c r="S19" s="59">
        <f>G18*'MPS(input_Option1)'!$E$39*'MPS(input_Option1)'!$E$61</f>
        <v>0</v>
      </c>
      <c r="T19" s="59">
        <f>H18*'MPS(input_Option1)'!$E$40*'MPS(input_Option1)'!$E$62</f>
        <v>0</v>
      </c>
      <c r="U19" s="59">
        <f>I18*'MPS(input_Option1)'!$E$41*'MPS(input_Option1)'!$E$63</f>
        <v>0</v>
      </c>
      <c r="V19" s="59">
        <f>J18*'MPS(input_Option1)'!$E$42*'MPS(input_Option1)'!$E$64</f>
        <v>0</v>
      </c>
      <c r="W19" s="59">
        <f>K18*'MPS(input_Option1)'!$E$43*'MPS(input_Option1)'!$E$65</f>
        <v>0</v>
      </c>
      <c r="X19" s="59">
        <f>L18*'MPS(input_Option1)'!$E$44*'MPS(input_Option1)'!$E$66</f>
        <v>0</v>
      </c>
      <c r="Y19" s="59">
        <f>M18*'MPS(input_Option1)'!$E$45*'MPS(input_Option1)'!$E$67</f>
        <v>0</v>
      </c>
      <c r="Z19" s="59">
        <f t="shared" si="2"/>
        <v>0</v>
      </c>
      <c r="AA19" s="60">
        <f t="shared" si="3"/>
        <v>0</v>
      </c>
    </row>
    <row r="20" spans="1:27" x14ac:dyDescent="0.2">
      <c r="A20" s="61"/>
      <c r="B20" s="62" t="s">
        <v>57</v>
      </c>
      <c r="C20" s="63" t="s">
        <v>88</v>
      </c>
      <c r="D20" s="63" t="s">
        <v>88</v>
      </c>
      <c r="E20" s="63" t="s">
        <v>88</v>
      </c>
      <c r="F20" s="63" t="s">
        <v>88</v>
      </c>
      <c r="G20" s="63" t="s">
        <v>88</v>
      </c>
      <c r="H20" s="63" t="s">
        <v>88</v>
      </c>
      <c r="I20" s="63" t="s">
        <v>88</v>
      </c>
      <c r="J20" s="63" t="s">
        <v>88</v>
      </c>
      <c r="K20" s="63" t="s">
        <v>88</v>
      </c>
      <c r="L20" s="63" t="s">
        <v>88</v>
      </c>
      <c r="M20" s="63" t="s">
        <v>88</v>
      </c>
      <c r="N20" s="63" t="s">
        <v>88</v>
      </c>
      <c r="O20" s="63" t="s">
        <v>88</v>
      </c>
      <c r="P20" s="63" t="s">
        <v>88</v>
      </c>
      <c r="Q20" s="63" t="s">
        <v>88</v>
      </c>
      <c r="R20" s="63" t="s">
        <v>88</v>
      </c>
      <c r="S20" s="63" t="s">
        <v>88</v>
      </c>
      <c r="T20" s="63" t="s">
        <v>88</v>
      </c>
      <c r="U20" s="63" t="s">
        <v>88</v>
      </c>
      <c r="V20" s="63" t="s">
        <v>88</v>
      </c>
      <c r="W20" s="63" t="s">
        <v>88</v>
      </c>
      <c r="X20" s="63" t="s">
        <v>88</v>
      </c>
      <c r="Y20" s="63" t="s">
        <v>88</v>
      </c>
      <c r="Z20" s="63" t="s">
        <v>88</v>
      </c>
      <c r="AA20" s="60">
        <f>SUM(AA7:AA19)</f>
        <v>0</v>
      </c>
    </row>
    <row r="28" spans="1:27" x14ac:dyDescent="0.2">
      <c r="A28" s="2"/>
      <c r="B28" s="2"/>
    </row>
    <row r="29" spans="1:27" x14ac:dyDescent="0.2">
      <c r="A29" s="2"/>
      <c r="B29" s="2"/>
    </row>
    <row r="30" spans="1:27" x14ac:dyDescent="0.2">
      <c r="A30" s="2"/>
      <c r="B30" s="2"/>
    </row>
    <row r="31" spans="1:27" x14ac:dyDescent="0.2">
      <c r="A31" s="2"/>
      <c r="B31" s="2"/>
    </row>
    <row r="32" spans="1:27" x14ac:dyDescent="0.2">
      <c r="A32" s="2"/>
      <c r="B32" s="2"/>
    </row>
    <row r="33" spans="1:2" x14ac:dyDescent="0.2">
      <c r="A33" s="2"/>
      <c r="B33" s="2"/>
    </row>
    <row r="34" spans="1:2" x14ac:dyDescent="0.2">
      <c r="A34" s="2"/>
      <c r="B34" s="2"/>
    </row>
    <row r="35" spans="1:2" x14ac:dyDescent="0.2">
      <c r="A35" s="2"/>
      <c r="B35" s="2"/>
    </row>
    <row r="36" spans="1:2" x14ac:dyDescent="0.2">
      <c r="A36" s="2"/>
      <c r="B36" s="2"/>
    </row>
    <row r="37" spans="1:2" x14ac:dyDescent="0.2">
      <c r="A37" s="2"/>
      <c r="B37" s="2"/>
    </row>
    <row r="38" spans="1:2" x14ac:dyDescent="0.2">
      <c r="A38" s="2"/>
      <c r="B38" s="2"/>
    </row>
    <row r="39" spans="1:2" x14ac:dyDescent="0.2">
      <c r="A39" s="2"/>
      <c r="B39" s="2"/>
    </row>
    <row r="40" spans="1:2" x14ac:dyDescent="0.2">
      <c r="A40" s="2"/>
      <c r="B40" s="2"/>
    </row>
    <row r="41" spans="1:2" x14ac:dyDescent="0.2">
      <c r="A41" s="2"/>
      <c r="B41" s="2"/>
    </row>
    <row r="42" spans="1:2" x14ac:dyDescent="0.2">
      <c r="A42" s="2"/>
      <c r="B42" s="2"/>
    </row>
  </sheetData>
  <sheetProtection algorithmName="SHA-512" hashValue="NC2EVuVQAuJ5NxnJA+NDsbY+OpCNaJi8aUa1VB1e9op7Jan9YjnipYm1CeWSW4EVULLakoaeN9/MjwZlOpSDeQ==" saltValue="lqIwIezOxh2bcy5suotTLg==" spinCount="100000" sheet="1" objects="1" scenarios="1" formatCells="0" formatRows="0"/>
  <mergeCells count="11">
    <mergeCell ref="C3:N3"/>
    <mergeCell ref="O3:Z3"/>
    <mergeCell ref="C4:N4"/>
    <mergeCell ref="C5:N5"/>
    <mergeCell ref="O4:Z4"/>
    <mergeCell ref="O5:Z5"/>
    <mergeCell ref="A3:B3"/>
    <mergeCell ref="A4:B4"/>
    <mergeCell ref="A5:B5"/>
    <mergeCell ref="A6:B6"/>
    <mergeCell ref="A8:A19"/>
  </mergeCells>
  <phoneticPr fontId="9"/>
  <pageMargins left="0.7" right="0.7" top="0.75" bottom="0.75" header="0.3" footer="0.3"/>
  <pageSetup scale="3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EF404-6813-42AF-80D5-8FC33A2F82F4}">
  <sheetPr>
    <tabColor theme="5" tint="0.59999389629810485"/>
  </sheetPr>
  <dimension ref="A1:AF222"/>
  <sheetViews>
    <sheetView view="pageBreakPreview" zoomScale="70" zoomScaleNormal="85" zoomScaleSheetLayoutView="70" workbookViewId="0"/>
  </sheetViews>
  <sheetFormatPr defaultColWidth="8.90625" defaultRowHeight="14" x14ac:dyDescent="0.2"/>
  <cols>
    <col min="1" max="1" width="12.6328125" style="49" customWidth="1"/>
    <col min="2" max="2" width="17.08984375" style="49" customWidth="1"/>
    <col min="3" max="15" width="10.6328125" style="50" customWidth="1"/>
    <col min="16" max="16" width="6.6328125" style="49" customWidth="1"/>
    <col min="17" max="17" width="12.6328125" style="49" customWidth="1"/>
    <col min="18" max="18" width="16.453125" style="49" customWidth="1"/>
    <col min="19" max="31" width="10.6328125" style="49" customWidth="1"/>
    <col min="32" max="32" width="25" style="49" customWidth="1"/>
    <col min="33" max="101" width="6.6328125" style="49" customWidth="1"/>
    <col min="102" max="16384" width="8.90625" style="49"/>
  </cols>
  <sheetData>
    <row r="1" spans="1:32" x14ac:dyDescent="0.2">
      <c r="AF1" s="4" t="str">
        <f>'MPS(input_Option1)'!K1</f>
        <v>Monitoring Spreadsheet: JCM_KH_AM004_ver01.0</v>
      </c>
    </row>
    <row r="2" spans="1:32" s="209" customFormat="1" x14ac:dyDescent="0.2">
      <c r="C2" s="210"/>
      <c r="D2" s="210"/>
      <c r="E2" s="210"/>
      <c r="F2" s="210"/>
      <c r="G2" s="210"/>
      <c r="H2" s="210"/>
      <c r="I2" s="210"/>
      <c r="J2" s="210"/>
      <c r="K2" s="210"/>
      <c r="L2" s="210"/>
      <c r="M2" s="210"/>
      <c r="N2" s="210"/>
      <c r="O2" s="210"/>
      <c r="AF2" s="4" t="str">
        <f>'MPS(input_Option1)'!K2</f>
        <v>Reference Number:</v>
      </c>
    </row>
    <row r="3" spans="1:32" x14ac:dyDescent="0.2">
      <c r="A3" s="202" t="s">
        <v>156</v>
      </c>
      <c r="B3" s="203"/>
      <c r="C3" s="204"/>
      <c r="D3" s="204"/>
      <c r="E3" s="204"/>
      <c r="F3" s="204"/>
      <c r="G3" s="204"/>
      <c r="H3" s="204"/>
      <c r="I3" s="204"/>
      <c r="J3" s="204"/>
      <c r="K3" s="204"/>
      <c r="L3" s="204"/>
      <c r="M3" s="204"/>
      <c r="N3" s="204"/>
    </row>
    <row r="4" spans="1:32" x14ac:dyDescent="0.2">
      <c r="A4" s="256" t="s">
        <v>85</v>
      </c>
      <c r="B4" s="256"/>
      <c r="C4" s="260" t="s">
        <v>184</v>
      </c>
      <c r="D4" s="260"/>
      <c r="E4" s="260"/>
      <c r="F4" s="260"/>
      <c r="G4" s="260"/>
      <c r="H4" s="260"/>
      <c r="I4" s="260"/>
      <c r="J4" s="260"/>
      <c r="K4" s="260"/>
      <c r="L4" s="260"/>
      <c r="M4" s="260"/>
      <c r="N4" s="260"/>
      <c r="O4" s="186"/>
    </row>
    <row r="5" spans="1:32" ht="14.15" customHeight="1" x14ac:dyDescent="0.2">
      <c r="A5" s="256" t="s">
        <v>86</v>
      </c>
      <c r="B5" s="256"/>
      <c r="C5" s="290" t="s">
        <v>185</v>
      </c>
      <c r="D5" s="291"/>
      <c r="E5" s="291"/>
      <c r="F5" s="291"/>
      <c r="G5" s="291"/>
      <c r="H5" s="291"/>
      <c r="I5" s="291"/>
      <c r="J5" s="291"/>
      <c r="K5" s="291"/>
      <c r="L5" s="291"/>
      <c r="M5" s="291"/>
      <c r="N5" s="292"/>
      <c r="O5" s="186"/>
    </row>
    <row r="6" spans="1:32" x14ac:dyDescent="0.2">
      <c r="A6" s="256" t="s">
        <v>87</v>
      </c>
      <c r="B6" s="256"/>
      <c r="C6" s="260" t="s">
        <v>40</v>
      </c>
      <c r="D6" s="260"/>
      <c r="E6" s="260"/>
      <c r="F6" s="260"/>
      <c r="G6" s="260"/>
      <c r="H6" s="260"/>
      <c r="I6" s="260"/>
      <c r="J6" s="260"/>
      <c r="K6" s="260"/>
      <c r="L6" s="260"/>
      <c r="M6" s="260"/>
      <c r="N6" s="260"/>
      <c r="O6" s="186"/>
    </row>
    <row r="7" spans="1:32" ht="42" x14ac:dyDescent="0.2">
      <c r="A7" s="256" t="s">
        <v>177</v>
      </c>
      <c r="B7" s="256"/>
      <c r="C7" s="53" t="s">
        <v>46</v>
      </c>
      <c r="D7" s="53" t="s">
        <v>47</v>
      </c>
      <c r="E7" s="53" t="s">
        <v>48</v>
      </c>
      <c r="F7" s="53" t="s">
        <v>49</v>
      </c>
      <c r="G7" s="53" t="s">
        <v>50</v>
      </c>
      <c r="H7" s="53" t="s">
        <v>51</v>
      </c>
      <c r="I7" s="53" t="s">
        <v>52</v>
      </c>
      <c r="J7" s="53" t="s">
        <v>53</v>
      </c>
      <c r="K7" s="53" t="s">
        <v>54</v>
      </c>
      <c r="L7" s="53" t="s">
        <v>55</v>
      </c>
      <c r="M7" s="53" t="s">
        <v>56</v>
      </c>
      <c r="N7" s="53" t="s">
        <v>39</v>
      </c>
      <c r="O7" s="187"/>
    </row>
    <row r="8" spans="1:32" x14ac:dyDescent="0.2">
      <c r="A8" s="56" t="s">
        <v>89</v>
      </c>
      <c r="B8" s="56">
        <f>'MRS(input_RL_Opt2)'!B8</f>
        <v>2018</v>
      </c>
      <c r="C8" s="55">
        <f>'MPS(input_PJ_DR_Opt2)'!C8</f>
        <v>0</v>
      </c>
      <c r="D8" s="55">
        <f>'MPS(input_PJ_DR_Opt2)'!D8</f>
        <v>0</v>
      </c>
      <c r="E8" s="55">
        <f>'MPS(input_PJ_DR_Opt2)'!E8</f>
        <v>0</v>
      </c>
      <c r="F8" s="55">
        <f>'MPS(input_PJ_DR_Opt2)'!F8</f>
        <v>0</v>
      </c>
      <c r="G8" s="55">
        <f>'MPS(input_PJ_DR_Opt2)'!G8</f>
        <v>0</v>
      </c>
      <c r="H8" s="55">
        <f>'MPS(input_PJ_DR_Opt2)'!H8</f>
        <v>0</v>
      </c>
      <c r="I8" s="55">
        <f>'MPS(input_PJ_DR_Opt2)'!I8</f>
        <v>0</v>
      </c>
      <c r="J8" s="55">
        <f>'MPS(input_PJ_DR_Opt2)'!J8</f>
        <v>0</v>
      </c>
      <c r="K8" s="55">
        <f>'MPS(input_PJ_DR_Opt2)'!K8</f>
        <v>0</v>
      </c>
      <c r="L8" s="55">
        <f>'MPS(input_PJ_DR_Opt2)'!L8</f>
        <v>0</v>
      </c>
      <c r="M8" s="55">
        <f>'MPS(input_PJ_DR_Opt2)'!M8</f>
        <v>0</v>
      </c>
      <c r="N8" s="55">
        <f>'MPS(input_PJ_DR_Opt2)'!N8</f>
        <v>0</v>
      </c>
      <c r="O8" s="188"/>
    </row>
    <row r="9" spans="1:32" x14ac:dyDescent="0.2">
      <c r="A9" s="50"/>
      <c r="B9" s="50"/>
      <c r="O9" s="190"/>
    </row>
    <row r="10" spans="1:32" x14ac:dyDescent="0.2">
      <c r="A10" s="50"/>
      <c r="B10" s="50"/>
      <c r="O10" s="190"/>
    </row>
    <row r="11" spans="1:32" ht="14.15" customHeight="1" x14ac:dyDescent="0.2">
      <c r="A11" s="256" t="s">
        <v>85</v>
      </c>
      <c r="B11" s="256"/>
      <c r="C11" s="260" t="s">
        <v>400</v>
      </c>
      <c r="D11" s="260"/>
      <c r="E11" s="260"/>
      <c r="F11" s="260"/>
      <c r="G11" s="260"/>
      <c r="H11" s="260"/>
      <c r="I11" s="260"/>
      <c r="J11" s="260"/>
      <c r="K11" s="260"/>
      <c r="L11" s="260"/>
      <c r="M11" s="260"/>
      <c r="N11" s="260"/>
      <c r="O11" s="186"/>
      <c r="Q11" s="256" t="s">
        <v>85</v>
      </c>
      <c r="R11" s="256"/>
      <c r="S11" s="260" t="s">
        <v>190</v>
      </c>
      <c r="T11" s="260"/>
      <c r="U11" s="260"/>
      <c r="V11" s="260"/>
      <c r="W11" s="260"/>
      <c r="X11" s="260"/>
      <c r="Y11" s="260"/>
      <c r="Z11" s="260"/>
      <c r="AA11" s="260"/>
      <c r="AB11" s="260"/>
      <c r="AC11" s="260"/>
      <c r="AD11" s="260"/>
    </row>
    <row r="12" spans="1:32" ht="14.15" customHeight="1" x14ac:dyDescent="0.2">
      <c r="A12" s="256" t="s">
        <v>86</v>
      </c>
      <c r="B12" s="256"/>
      <c r="C12" s="260" t="s">
        <v>401</v>
      </c>
      <c r="D12" s="260"/>
      <c r="E12" s="260"/>
      <c r="F12" s="260"/>
      <c r="G12" s="260"/>
      <c r="H12" s="260"/>
      <c r="I12" s="260"/>
      <c r="J12" s="260"/>
      <c r="K12" s="260"/>
      <c r="L12" s="260"/>
      <c r="M12" s="260"/>
      <c r="N12" s="260"/>
      <c r="O12" s="186"/>
      <c r="Q12" s="256" t="s">
        <v>86</v>
      </c>
      <c r="R12" s="256"/>
      <c r="S12" s="260" t="s">
        <v>394</v>
      </c>
      <c r="T12" s="260"/>
      <c r="U12" s="260"/>
      <c r="V12" s="260"/>
      <c r="W12" s="260"/>
      <c r="X12" s="260"/>
      <c r="Y12" s="260"/>
      <c r="Z12" s="260"/>
      <c r="AA12" s="260"/>
      <c r="AB12" s="260"/>
      <c r="AC12" s="260"/>
      <c r="AD12" s="260"/>
    </row>
    <row r="13" spans="1:32" ht="14.15" customHeight="1" x14ac:dyDescent="0.2">
      <c r="A13" s="256" t="s">
        <v>87</v>
      </c>
      <c r="B13" s="256"/>
      <c r="C13" s="260" t="s">
        <v>112</v>
      </c>
      <c r="D13" s="260"/>
      <c r="E13" s="260"/>
      <c r="F13" s="260"/>
      <c r="G13" s="260"/>
      <c r="H13" s="260"/>
      <c r="I13" s="260"/>
      <c r="J13" s="260"/>
      <c r="K13" s="260"/>
      <c r="L13" s="260"/>
      <c r="M13" s="260"/>
      <c r="N13" s="260"/>
      <c r="O13" s="186"/>
      <c r="Q13" s="256" t="s">
        <v>87</v>
      </c>
      <c r="R13" s="256"/>
      <c r="S13" s="260" t="s">
        <v>192</v>
      </c>
      <c r="T13" s="260"/>
      <c r="U13" s="260"/>
      <c r="V13" s="260"/>
      <c r="W13" s="260"/>
      <c r="X13" s="260"/>
      <c r="Y13" s="260"/>
      <c r="Z13" s="260"/>
      <c r="AA13" s="260"/>
      <c r="AB13" s="260"/>
      <c r="AC13" s="260"/>
      <c r="AD13" s="260"/>
    </row>
    <row r="14" spans="1:32" x14ac:dyDescent="0.2">
      <c r="A14" s="286"/>
      <c r="B14" s="287"/>
      <c r="C14" s="261" t="s">
        <v>153</v>
      </c>
      <c r="D14" s="261"/>
      <c r="E14" s="261"/>
      <c r="F14" s="261"/>
      <c r="G14" s="261"/>
      <c r="H14" s="261"/>
      <c r="I14" s="261"/>
      <c r="J14" s="261"/>
      <c r="K14" s="261"/>
      <c r="L14" s="261"/>
      <c r="M14" s="261"/>
      <c r="N14" s="261"/>
      <c r="O14" s="193"/>
      <c r="Q14" s="286"/>
      <c r="R14" s="287"/>
      <c r="S14" s="261" t="s">
        <v>148</v>
      </c>
      <c r="T14" s="261"/>
      <c r="U14" s="261"/>
      <c r="V14" s="261"/>
      <c r="W14" s="261"/>
      <c r="X14" s="261"/>
      <c r="Y14" s="261"/>
      <c r="Z14" s="261"/>
      <c r="AA14" s="261"/>
      <c r="AB14" s="261"/>
      <c r="AC14" s="261"/>
      <c r="AD14" s="261"/>
    </row>
    <row r="15" spans="1:32" ht="42" x14ac:dyDescent="0.2">
      <c r="A15" s="288"/>
      <c r="B15" s="289"/>
      <c r="C15" s="54" t="s">
        <v>46</v>
      </c>
      <c r="D15" s="54" t="s">
        <v>47</v>
      </c>
      <c r="E15" s="55" t="s">
        <v>48</v>
      </c>
      <c r="F15" s="54" t="s">
        <v>49</v>
      </c>
      <c r="G15" s="54" t="s">
        <v>50</v>
      </c>
      <c r="H15" s="54" t="s">
        <v>51</v>
      </c>
      <c r="I15" s="54" t="s">
        <v>52</v>
      </c>
      <c r="J15" s="54" t="s">
        <v>53</v>
      </c>
      <c r="K15" s="54" t="s">
        <v>54</v>
      </c>
      <c r="L15" s="54" t="s">
        <v>55</v>
      </c>
      <c r="M15" s="54" t="s">
        <v>56</v>
      </c>
      <c r="N15" s="54" t="s">
        <v>39</v>
      </c>
      <c r="O15" s="194"/>
      <c r="Q15" s="288"/>
      <c r="R15" s="289"/>
      <c r="S15" s="54" t="s">
        <v>46</v>
      </c>
      <c r="T15" s="54" t="s">
        <v>47</v>
      </c>
      <c r="U15" s="55" t="s">
        <v>48</v>
      </c>
      <c r="V15" s="54" t="s">
        <v>49</v>
      </c>
      <c r="W15" s="54" t="s">
        <v>50</v>
      </c>
      <c r="X15" s="54" t="s">
        <v>51</v>
      </c>
      <c r="Y15" s="54" t="s">
        <v>52</v>
      </c>
      <c r="Z15" s="54" t="s">
        <v>53</v>
      </c>
      <c r="AA15" s="54" t="s">
        <v>54</v>
      </c>
      <c r="AB15" s="54" t="s">
        <v>55</v>
      </c>
      <c r="AC15" s="54" t="s">
        <v>56</v>
      </c>
      <c r="AD15" s="54" t="s">
        <v>39</v>
      </c>
    </row>
    <row r="16" spans="1:32" x14ac:dyDescent="0.2">
      <c r="A16" s="280" t="s">
        <v>154</v>
      </c>
      <c r="B16" s="54" t="s">
        <v>46</v>
      </c>
      <c r="C16" s="234">
        <f>'MPS(input_PJ_DR_Opt2)'!C16</f>
        <v>0</v>
      </c>
      <c r="D16" s="234">
        <f>'MPS(input_PJ_DR_Opt2)'!D16</f>
        <v>0</v>
      </c>
      <c r="E16" s="234">
        <f>'MPS(input_PJ_DR_Opt2)'!E16</f>
        <v>0</v>
      </c>
      <c r="F16" s="234">
        <f>'MPS(input_PJ_DR_Opt2)'!F16</f>
        <v>0</v>
      </c>
      <c r="G16" s="234">
        <f>'MPS(input_PJ_DR_Opt2)'!G16</f>
        <v>0</v>
      </c>
      <c r="H16" s="234">
        <f>'MPS(input_PJ_DR_Opt2)'!H16</f>
        <v>0</v>
      </c>
      <c r="I16" s="234">
        <f>'MPS(input_PJ_DR_Opt2)'!I16</f>
        <v>0</v>
      </c>
      <c r="J16" s="234">
        <f>'MPS(input_PJ_DR_Opt2)'!J16</f>
        <v>0</v>
      </c>
      <c r="K16" s="234">
        <f>'MPS(input_PJ_DR_Opt2)'!K16</f>
        <v>0</v>
      </c>
      <c r="L16" s="234">
        <f>'MPS(input_PJ_DR_Opt2)'!L16</f>
        <v>0</v>
      </c>
      <c r="M16" s="234">
        <f>'MPS(input_PJ_DR_Opt2)'!M16</f>
        <v>0</v>
      </c>
      <c r="N16" s="234">
        <f>'MPS(input_PJ_DR_Opt2)'!N16</f>
        <v>0</v>
      </c>
      <c r="O16" s="195"/>
      <c r="Q16" s="280" t="s">
        <v>149</v>
      </c>
      <c r="R16" s="54" t="s">
        <v>46</v>
      </c>
      <c r="S16" s="211">
        <f>'MRS(input_RL_Opt2)'!S16</f>
        <v>0</v>
      </c>
      <c r="T16" s="211">
        <f>'MRS(input_RL_Opt2)'!T16</f>
        <v>0</v>
      </c>
      <c r="U16" s="211">
        <f>'MRS(input_RL_Opt2)'!U16</f>
        <v>0</v>
      </c>
      <c r="V16" s="211">
        <f>'MRS(input_RL_Opt2)'!V16</f>
        <v>0</v>
      </c>
      <c r="W16" s="211">
        <f>'MRS(input_RL_Opt2)'!W16</f>
        <v>0</v>
      </c>
      <c r="X16" s="211">
        <f>'MRS(input_RL_Opt2)'!X16</f>
        <v>0</v>
      </c>
      <c r="Y16" s="211">
        <f>'MRS(input_RL_Opt2)'!Y16</f>
        <v>0</v>
      </c>
      <c r="Z16" s="211">
        <f>'MRS(input_RL_Opt2)'!Z16</f>
        <v>0</v>
      </c>
      <c r="AA16" s="211">
        <f>'MRS(input_RL_Opt2)'!AA16</f>
        <v>0</v>
      </c>
      <c r="AB16" s="211">
        <f>'MRS(input_RL_Opt2)'!AB16</f>
        <v>0</v>
      </c>
      <c r="AC16" s="211">
        <f>'MRS(input_RL_Opt2)'!AC16</f>
        <v>0</v>
      </c>
      <c r="AD16" s="211">
        <f>'MRS(input_RL_Opt2)'!AD16</f>
        <v>0</v>
      </c>
    </row>
    <row r="17" spans="1:32" ht="28" x14ac:dyDescent="0.2">
      <c r="A17" s="280"/>
      <c r="B17" s="54" t="s">
        <v>47</v>
      </c>
      <c r="C17" s="234">
        <f>'MPS(input_PJ_DR_Opt2)'!C17</f>
        <v>0</v>
      </c>
      <c r="D17" s="234">
        <f>'MPS(input_PJ_DR_Opt2)'!D17</f>
        <v>0</v>
      </c>
      <c r="E17" s="234">
        <f>'MPS(input_PJ_DR_Opt2)'!E17</f>
        <v>0</v>
      </c>
      <c r="F17" s="234">
        <f>'MPS(input_PJ_DR_Opt2)'!F17</f>
        <v>0</v>
      </c>
      <c r="G17" s="234">
        <f>'MPS(input_PJ_DR_Opt2)'!G17</f>
        <v>0</v>
      </c>
      <c r="H17" s="234">
        <f>'MPS(input_PJ_DR_Opt2)'!H17</f>
        <v>0</v>
      </c>
      <c r="I17" s="234">
        <f>'MPS(input_PJ_DR_Opt2)'!I17</f>
        <v>0</v>
      </c>
      <c r="J17" s="234">
        <f>'MPS(input_PJ_DR_Opt2)'!J17</f>
        <v>0</v>
      </c>
      <c r="K17" s="234">
        <f>'MPS(input_PJ_DR_Opt2)'!K17</f>
        <v>0</v>
      </c>
      <c r="L17" s="234">
        <f>'MPS(input_PJ_DR_Opt2)'!L17</f>
        <v>0</v>
      </c>
      <c r="M17" s="234">
        <f>'MPS(input_PJ_DR_Opt2)'!M17</f>
        <v>0</v>
      </c>
      <c r="N17" s="234">
        <f>'MPS(input_PJ_DR_Opt2)'!N17</f>
        <v>0</v>
      </c>
      <c r="O17" s="195"/>
      <c r="Q17" s="280"/>
      <c r="R17" s="54" t="s">
        <v>47</v>
      </c>
      <c r="S17" s="211">
        <f>'MRS(input_RL_Opt2)'!S17</f>
        <v>0</v>
      </c>
      <c r="T17" s="211">
        <f>'MRS(input_RL_Opt2)'!T17</f>
        <v>0</v>
      </c>
      <c r="U17" s="211">
        <f>'MRS(input_RL_Opt2)'!U17</f>
        <v>0</v>
      </c>
      <c r="V17" s="211">
        <f>'MRS(input_RL_Opt2)'!V17</f>
        <v>0</v>
      </c>
      <c r="W17" s="211">
        <f>'MRS(input_RL_Opt2)'!W17</f>
        <v>0</v>
      </c>
      <c r="X17" s="211">
        <f>'MRS(input_RL_Opt2)'!X17</f>
        <v>0</v>
      </c>
      <c r="Y17" s="211">
        <f>'MRS(input_RL_Opt2)'!Y17</f>
        <v>0</v>
      </c>
      <c r="Z17" s="211">
        <f>'MRS(input_RL_Opt2)'!Z17</f>
        <v>0</v>
      </c>
      <c r="AA17" s="211">
        <f>'MRS(input_RL_Opt2)'!AA17</f>
        <v>0</v>
      </c>
      <c r="AB17" s="211">
        <f>'MRS(input_RL_Opt2)'!AB17</f>
        <v>0</v>
      </c>
      <c r="AC17" s="211">
        <f>'MRS(input_RL_Opt2)'!AC17</f>
        <v>0</v>
      </c>
      <c r="AD17" s="211">
        <f>'MRS(input_RL_Opt2)'!AD17</f>
        <v>0</v>
      </c>
    </row>
    <row r="18" spans="1:32" x14ac:dyDescent="0.2">
      <c r="A18" s="280"/>
      <c r="B18" s="55" t="s">
        <v>48</v>
      </c>
      <c r="C18" s="234">
        <f>'MPS(input_PJ_DR_Opt2)'!C18</f>
        <v>0</v>
      </c>
      <c r="D18" s="234">
        <f>'MPS(input_PJ_DR_Opt2)'!D18</f>
        <v>0</v>
      </c>
      <c r="E18" s="234">
        <f>'MPS(input_PJ_DR_Opt2)'!E18</f>
        <v>0</v>
      </c>
      <c r="F18" s="234">
        <f>'MPS(input_PJ_DR_Opt2)'!F18</f>
        <v>0</v>
      </c>
      <c r="G18" s="234">
        <f>'MPS(input_PJ_DR_Opt2)'!G18</f>
        <v>0</v>
      </c>
      <c r="H18" s="234">
        <f>'MPS(input_PJ_DR_Opt2)'!H18</f>
        <v>0</v>
      </c>
      <c r="I18" s="234">
        <f>'MPS(input_PJ_DR_Opt2)'!I18</f>
        <v>0</v>
      </c>
      <c r="J18" s="234">
        <f>'MPS(input_PJ_DR_Opt2)'!J18</f>
        <v>0</v>
      </c>
      <c r="K18" s="234">
        <f>'MPS(input_PJ_DR_Opt2)'!K18</f>
        <v>0</v>
      </c>
      <c r="L18" s="234">
        <f>'MPS(input_PJ_DR_Opt2)'!L18</f>
        <v>0</v>
      </c>
      <c r="M18" s="234">
        <f>'MPS(input_PJ_DR_Opt2)'!M18</f>
        <v>0</v>
      </c>
      <c r="N18" s="234">
        <f>'MPS(input_PJ_DR_Opt2)'!N18</f>
        <v>0</v>
      </c>
      <c r="O18" s="195"/>
      <c r="Q18" s="280"/>
      <c r="R18" s="55" t="s">
        <v>48</v>
      </c>
      <c r="S18" s="211">
        <f>'MRS(input_RL_Opt2)'!S18</f>
        <v>0</v>
      </c>
      <c r="T18" s="211">
        <f>'MRS(input_RL_Opt2)'!T18</f>
        <v>0</v>
      </c>
      <c r="U18" s="211">
        <f>'MRS(input_RL_Opt2)'!U18</f>
        <v>0</v>
      </c>
      <c r="V18" s="211">
        <f>'MRS(input_RL_Opt2)'!V18</f>
        <v>0</v>
      </c>
      <c r="W18" s="211">
        <f>'MRS(input_RL_Opt2)'!W18</f>
        <v>0</v>
      </c>
      <c r="X18" s="211">
        <f>'MRS(input_RL_Opt2)'!X18</f>
        <v>0</v>
      </c>
      <c r="Y18" s="211">
        <f>'MRS(input_RL_Opt2)'!Y18</f>
        <v>0</v>
      </c>
      <c r="Z18" s="211">
        <f>'MRS(input_RL_Opt2)'!Z18</f>
        <v>0</v>
      </c>
      <c r="AA18" s="211">
        <f>'MRS(input_RL_Opt2)'!AA18</f>
        <v>0</v>
      </c>
      <c r="AB18" s="211">
        <f>'MRS(input_RL_Opt2)'!AB18</f>
        <v>0</v>
      </c>
      <c r="AC18" s="211">
        <f>'MRS(input_RL_Opt2)'!AC18</f>
        <v>0</v>
      </c>
      <c r="AD18" s="211">
        <f>'MRS(input_RL_Opt2)'!AD18</f>
        <v>0</v>
      </c>
    </row>
    <row r="19" spans="1:32" x14ac:dyDescent="0.2">
      <c r="A19" s="280"/>
      <c r="B19" s="54" t="s">
        <v>49</v>
      </c>
      <c r="C19" s="234">
        <f>'MPS(input_PJ_DR_Opt2)'!C19</f>
        <v>0</v>
      </c>
      <c r="D19" s="234">
        <f>'MPS(input_PJ_DR_Opt2)'!D19</f>
        <v>0</v>
      </c>
      <c r="E19" s="234">
        <f>'MPS(input_PJ_DR_Opt2)'!E19</f>
        <v>0</v>
      </c>
      <c r="F19" s="234">
        <f>'MPS(input_PJ_DR_Opt2)'!F19</f>
        <v>0</v>
      </c>
      <c r="G19" s="234">
        <f>'MPS(input_PJ_DR_Opt2)'!G19</f>
        <v>0</v>
      </c>
      <c r="H19" s="234">
        <f>'MPS(input_PJ_DR_Opt2)'!H19</f>
        <v>0</v>
      </c>
      <c r="I19" s="234">
        <f>'MPS(input_PJ_DR_Opt2)'!I19</f>
        <v>0</v>
      </c>
      <c r="J19" s="234">
        <f>'MPS(input_PJ_DR_Opt2)'!J19</f>
        <v>0</v>
      </c>
      <c r="K19" s="234">
        <f>'MPS(input_PJ_DR_Opt2)'!K19</f>
        <v>0</v>
      </c>
      <c r="L19" s="234">
        <f>'MPS(input_PJ_DR_Opt2)'!L19</f>
        <v>0</v>
      </c>
      <c r="M19" s="234">
        <f>'MPS(input_PJ_DR_Opt2)'!M19</f>
        <v>0</v>
      </c>
      <c r="N19" s="234">
        <f>'MPS(input_PJ_DR_Opt2)'!N19</f>
        <v>0</v>
      </c>
      <c r="O19" s="195"/>
      <c r="Q19" s="280"/>
      <c r="R19" s="54" t="s">
        <v>49</v>
      </c>
      <c r="S19" s="211">
        <f>'MRS(input_RL_Opt2)'!S19</f>
        <v>0</v>
      </c>
      <c r="T19" s="211">
        <f>'MRS(input_RL_Opt2)'!T19</f>
        <v>0</v>
      </c>
      <c r="U19" s="211">
        <f>'MRS(input_RL_Opt2)'!U19</f>
        <v>0</v>
      </c>
      <c r="V19" s="211">
        <f>'MRS(input_RL_Opt2)'!V19</f>
        <v>0</v>
      </c>
      <c r="W19" s="211">
        <f>'MRS(input_RL_Opt2)'!W19</f>
        <v>0</v>
      </c>
      <c r="X19" s="211">
        <f>'MRS(input_RL_Opt2)'!X19</f>
        <v>0</v>
      </c>
      <c r="Y19" s="211">
        <f>'MRS(input_RL_Opt2)'!Y19</f>
        <v>0</v>
      </c>
      <c r="Z19" s="211">
        <f>'MRS(input_RL_Opt2)'!Z19</f>
        <v>0</v>
      </c>
      <c r="AA19" s="211">
        <f>'MRS(input_RL_Opt2)'!AA19</f>
        <v>0</v>
      </c>
      <c r="AB19" s="211">
        <f>'MRS(input_RL_Opt2)'!AB19</f>
        <v>0</v>
      </c>
      <c r="AC19" s="211">
        <f>'MRS(input_RL_Opt2)'!AC19</f>
        <v>0</v>
      </c>
      <c r="AD19" s="211">
        <f>'MRS(input_RL_Opt2)'!AD19</f>
        <v>0</v>
      </c>
    </row>
    <row r="20" spans="1:32" x14ac:dyDescent="0.2">
      <c r="A20" s="280"/>
      <c r="B20" s="172" t="s">
        <v>50</v>
      </c>
      <c r="C20" s="234">
        <f>'MPS(input_PJ_DR_Opt2)'!C20</f>
        <v>0</v>
      </c>
      <c r="D20" s="234">
        <f>'MPS(input_PJ_DR_Opt2)'!D20</f>
        <v>0</v>
      </c>
      <c r="E20" s="234">
        <f>'MPS(input_PJ_DR_Opt2)'!E20</f>
        <v>0</v>
      </c>
      <c r="F20" s="234">
        <f>'MPS(input_PJ_DR_Opt2)'!F20</f>
        <v>0</v>
      </c>
      <c r="G20" s="234">
        <f>'MPS(input_PJ_DR_Opt2)'!G20</f>
        <v>0</v>
      </c>
      <c r="H20" s="234">
        <f>'MPS(input_PJ_DR_Opt2)'!H20</f>
        <v>0</v>
      </c>
      <c r="I20" s="234">
        <f>'MPS(input_PJ_DR_Opt2)'!I20</f>
        <v>0</v>
      </c>
      <c r="J20" s="234">
        <f>'MPS(input_PJ_DR_Opt2)'!J20</f>
        <v>0</v>
      </c>
      <c r="K20" s="234">
        <f>'MPS(input_PJ_DR_Opt2)'!K20</f>
        <v>0</v>
      </c>
      <c r="L20" s="234">
        <f>'MPS(input_PJ_DR_Opt2)'!L20</f>
        <v>0</v>
      </c>
      <c r="M20" s="234">
        <f>'MPS(input_PJ_DR_Opt2)'!M20</f>
        <v>0</v>
      </c>
      <c r="N20" s="234">
        <f>'MPS(input_PJ_DR_Opt2)'!N20</f>
        <v>0</v>
      </c>
      <c r="O20" s="196"/>
      <c r="Q20" s="280"/>
      <c r="R20" s="172" t="s">
        <v>50</v>
      </c>
      <c r="S20" s="211">
        <f>'MRS(input_RL_Opt2)'!S20</f>
        <v>0</v>
      </c>
      <c r="T20" s="211">
        <f>'MRS(input_RL_Opt2)'!T20</f>
        <v>0</v>
      </c>
      <c r="U20" s="211">
        <f>'MRS(input_RL_Opt2)'!U20</f>
        <v>0</v>
      </c>
      <c r="V20" s="211">
        <f>'MRS(input_RL_Opt2)'!V20</f>
        <v>0</v>
      </c>
      <c r="W20" s="211">
        <f>'MRS(input_RL_Opt2)'!W20</f>
        <v>0</v>
      </c>
      <c r="X20" s="211">
        <f>'MRS(input_RL_Opt2)'!X20</f>
        <v>0</v>
      </c>
      <c r="Y20" s="211">
        <f>'MRS(input_RL_Opt2)'!Y20</f>
        <v>0</v>
      </c>
      <c r="Z20" s="211">
        <f>'MRS(input_RL_Opt2)'!Z20</f>
        <v>0</v>
      </c>
      <c r="AA20" s="211">
        <f>'MRS(input_RL_Opt2)'!AA20</f>
        <v>0</v>
      </c>
      <c r="AB20" s="211">
        <f>'MRS(input_RL_Opt2)'!AB20</f>
        <v>0</v>
      </c>
      <c r="AC20" s="211">
        <f>'MRS(input_RL_Opt2)'!AC20</f>
        <v>0</v>
      </c>
      <c r="AD20" s="211">
        <f>'MRS(input_RL_Opt2)'!AD20</f>
        <v>0</v>
      </c>
    </row>
    <row r="21" spans="1:32" x14ac:dyDescent="0.2">
      <c r="A21" s="280"/>
      <c r="B21" s="172" t="s">
        <v>51</v>
      </c>
      <c r="C21" s="234">
        <f>'MPS(input_PJ_DR_Opt2)'!C21</f>
        <v>0</v>
      </c>
      <c r="D21" s="234">
        <f>'MPS(input_PJ_DR_Opt2)'!D21</f>
        <v>0</v>
      </c>
      <c r="E21" s="234">
        <f>'MPS(input_PJ_DR_Opt2)'!E21</f>
        <v>0</v>
      </c>
      <c r="F21" s="234">
        <f>'MPS(input_PJ_DR_Opt2)'!F21</f>
        <v>0</v>
      </c>
      <c r="G21" s="234">
        <f>'MPS(input_PJ_DR_Opt2)'!G21</f>
        <v>0</v>
      </c>
      <c r="H21" s="234">
        <f>'MPS(input_PJ_DR_Opt2)'!H21</f>
        <v>0</v>
      </c>
      <c r="I21" s="234">
        <f>'MPS(input_PJ_DR_Opt2)'!I21</f>
        <v>0</v>
      </c>
      <c r="J21" s="234">
        <f>'MPS(input_PJ_DR_Opt2)'!J21</f>
        <v>0</v>
      </c>
      <c r="K21" s="234">
        <f>'MPS(input_PJ_DR_Opt2)'!K21</f>
        <v>0</v>
      </c>
      <c r="L21" s="234">
        <f>'MPS(input_PJ_DR_Opt2)'!L21</f>
        <v>0</v>
      </c>
      <c r="M21" s="234">
        <f>'MPS(input_PJ_DR_Opt2)'!M21</f>
        <v>0</v>
      </c>
      <c r="N21" s="234">
        <f>'MPS(input_PJ_DR_Opt2)'!N21</f>
        <v>0</v>
      </c>
      <c r="O21" s="196"/>
      <c r="Q21" s="280"/>
      <c r="R21" s="172" t="s">
        <v>51</v>
      </c>
      <c r="S21" s="211">
        <f>'MRS(input_RL_Opt2)'!S21</f>
        <v>0</v>
      </c>
      <c r="T21" s="211">
        <f>'MRS(input_RL_Opt2)'!T21</f>
        <v>0</v>
      </c>
      <c r="U21" s="211">
        <f>'MRS(input_RL_Opt2)'!U21</f>
        <v>0</v>
      </c>
      <c r="V21" s="211">
        <f>'MRS(input_RL_Opt2)'!V21</f>
        <v>0</v>
      </c>
      <c r="W21" s="211">
        <f>'MRS(input_RL_Opt2)'!W21</f>
        <v>0</v>
      </c>
      <c r="X21" s="211">
        <f>'MRS(input_RL_Opt2)'!X21</f>
        <v>0</v>
      </c>
      <c r="Y21" s="211">
        <f>'MRS(input_RL_Opt2)'!Y21</f>
        <v>0</v>
      </c>
      <c r="Z21" s="211">
        <f>'MRS(input_RL_Opt2)'!Z21</f>
        <v>0</v>
      </c>
      <c r="AA21" s="211">
        <f>'MRS(input_RL_Opt2)'!AA21</f>
        <v>0</v>
      </c>
      <c r="AB21" s="211">
        <f>'MRS(input_RL_Opt2)'!AB21</f>
        <v>0</v>
      </c>
      <c r="AC21" s="211">
        <f>'MRS(input_RL_Opt2)'!AC21</f>
        <v>0</v>
      </c>
      <c r="AD21" s="211">
        <f>'MRS(input_RL_Opt2)'!AD21</f>
        <v>0</v>
      </c>
    </row>
    <row r="22" spans="1:32" x14ac:dyDescent="0.2">
      <c r="A22" s="280"/>
      <c r="B22" s="172" t="s">
        <v>52</v>
      </c>
      <c r="C22" s="234">
        <f>'MPS(input_PJ_DR_Opt2)'!C22</f>
        <v>0</v>
      </c>
      <c r="D22" s="234">
        <f>'MPS(input_PJ_DR_Opt2)'!D22</f>
        <v>0</v>
      </c>
      <c r="E22" s="234">
        <f>'MPS(input_PJ_DR_Opt2)'!E22</f>
        <v>0</v>
      </c>
      <c r="F22" s="234">
        <f>'MPS(input_PJ_DR_Opt2)'!F22</f>
        <v>0</v>
      </c>
      <c r="G22" s="234">
        <f>'MPS(input_PJ_DR_Opt2)'!G22</f>
        <v>0</v>
      </c>
      <c r="H22" s="234">
        <f>'MPS(input_PJ_DR_Opt2)'!H22</f>
        <v>0</v>
      </c>
      <c r="I22" s="234">
        <f>'MPS(input_PJ_DR_Opt2)'!I22</f>
        <v>0</v>
      </c>
      <c r="J22" s="234">
        <f>'MPS(input_PJ_DR_Opt2)'!J22</f>
        <v>0</v>
      </c>
      <c r="K22" s="234">
        <f>'MPS(input_PJ_DR_Opt2)'!K22</f>
        <v>0</v>
      </c>
      <c r="L22" s="234">
        <f>'MPS(input_PJ_DR_Opt2)'!L22</f>
        <v>0</v>
      </c>
      <c r="M22" s="234">
        <f>'MPS(input_PJ_DR_Opt2)'!M22</f>
        <v>0</v>
      </c>
      <c r="N22" s="234">
        <f>'MPS(input_PJ_DR_Opt2)'!N22</f>
        <v>0</v>
      </c>
      <c r="O22" s="196"/>
      <c r="Q22" s="280"/>
      <c r="R22" s="172" t="s">
        <v>52</v>
      </c>
      <c r="S22" s="211">
        <f>'MRS(input_RL_Opt2)'!S22</f>
        <v>0</v>
      </c>
      <c r="T22" s="211">
        <f>'MRS(input_RL_Opt2)'!T22</f>
        <v>0</v>
      </c>
      <c r="U22" s="211">
        <f>'MRS(input_RL_Opt2)'!U22</f>
        <v>0</v>
      </c>
      <c r="V22" s="211">
        <f>'MRS(input_RL_Opt2)'!V22</f>
        <v>0</v>
      </c>
      <c r="W22" s="211">
        <f>'MRS(input_RL_Opt2)'!W22</f>
        <v>0</v>
      </c>
      <c r="X22" s="211">
        <f>'MRS(input_RL_Opt2)'!X22</f>
        <v>0</v>
      </c>
      <c r="Y22" s="211">
        <f>'MRS(input_RL_Opt2)'!Y22</f>
        <v>0</v>
      </c>
      <c r="Z22" s="211">
        <f>'MRS(input_RL_Opt2)'!Z22</f>
        <v>0</v>
      </c>
      <c r="AA22" s="211">
        <f>'MRS(input_RL_Opt2)'!AA22</f>
        <v>0</v>
      </c>
      <c r="AB22" s="211">
        <f>'MRS(input_RL_Opt2)'!AB22</f>
        <v>0</v>
      </c>
      <c r="AC22" s="211">
        <f>'MRS(input_RL_Opt2)'!AC22</f>
        <v>0</v>
      </c>
      <c r="AD22" s="211">
        <f>'MRS(input_RL_Opt2)'!AD22</f>
        <v>0</v>
      </c>
    </row>
    <row r="23" spans="1:32" x14ac:dyDescent="0.2">
      <c r="A23" s="280"/>
      <c r="B23" s="172" t="s">
        <v>53</v>
      </c>
      <c r="C23" s="234">
        <f>'MPS(input_PJ_DR_Opt2)'!C23</f>
        <v>0</v>
      </c>
      <c r="D23" s="234">
        <f>'MPS(input_PJ_DR_Opt2)'!D23</f>
        <v>0</v>
      </c>
      <c r="E23" s="234">
        <f>'MPS(input_PJ_DR_Opt2)'!E23</f>
        <v>0</v>
      </c>
      <c r="F23" s="234">
        <f>'MPS(input_PJ_DR_Opt2)'!F23</f>
        <v>0</v>
      </c>
      <c r="G23" s="234">
        <f>'MPS(input_PJ_DR_Opt2)'!G23</f>
        <v>0</v>
      </c>
      <c r="H23" s="234">
        <f>'MPS(input_PJ_DR_Opt2)'!H23</f>
        <v>0</v>
      </c>
      <c r="I23" s="234">
        <f>'MPS(input_PJ_DR_Opt2)'!I23</f>
        <v>0</v>
      </c>
      <c r="J23" s="234">
        <f>'MPS(input_PJ_DR_Opt2)'!J23</f>
        <v>0</v>
      </c>
      <c r="K23" s="234">
        <f>'MPS(input_PJ_DR_Opt2)'!K23</f>
        <v>0</v>
      </c>
      <c r="L23" s="234">
        <f>'MPS(input_PJ_DR_Opt2)'!L23</f>
        <v>0</v>
      </c>
      <c r="M23" s="234">
        <f>'MPS(input_PJ_DR_Opt2)'!M23</f>
        <v>0</v>
      </c>
      <c r="N23" s="234">
        <f>'MPS(input_PJ_DR_Opt2)'!N23</f>
        <v>0</v>
      </c>
      <c r="O23" s="196"/>
      <c r="Q23" s="280"/>
      <c r="R23" s="172" t="s">
        <v>53</v>
      </c>
      <c r="S23" s="211">
        <f>'MRS(input_RL_Opt2)'!S23</f>
        <v>0</v>
      </c>
      <c r="T23" s="211">
        <f>'MRS(input_RL_Opt2)'!T23</f>
        <v>0</v>
      </c>
      <c r="U23" s="211">
        <f>'MRS(input_RL_Opt2)'!U23</f>
        <v>0</v>
      </c>
      <c r="V23" s="211">
        <f>'MRS(input_RL_Opt2)'!V23</f>
        <v>0</v>
      </c>
      <c r="W23" s="211">
        <f>'MRS(input_RL_Opt2)'!W23</f>
        <v>0</v>
      </c>
      <c r="X23" s="211">
        <f>'MRS(input_RL_Opt2)'!X23</f>
        <v>0</v>
      </c>
      <c r="Y23" s="211">
        <f>'MRS(input_RL_Opt2)'!Y23</f>
        <v>0</v>
      </c>
      <c r="Z23" s="211">
        <f>'MRS(input_RL_Opt2)'!Z23</f>
        <v>0</v>
      </c>
      <c r="AA23" s="211">
        <f>'MRS(input_RL_Opt2)'!AA23</f>
        <v>0</v>
      </c>
      <c r="AB23" s="211">
        <f>'MRS(input_RL_Opt2)'!AB23</f>
        <v>0</v>
      </c>
      <c r="AC23" s="211">
        <f>'MRS(input_RL_Opt2)'!AC23</f>
        <v>0</v>
      </c>
      <c r="AD23" s="211">
        <f>'MRS(input_RL_Opt2)'!AD23</f>
        <v>0</v>
      </c>
    </row>
    <row r="24" spans="1:32" x14ac:dyDescent="0.2">
      <c r="A24" s="280"/>
      <c r="B24" s="172" t="s">
        <v>54</v>
      </c>
      <c r="C24" s="234">
        <f>'MPS(input_PJ_DR_Opt2)'!C24</f>
        <v>0</v>
      </c>
      <c r="D24" s="234">
        <f>'MPS(input_PJ_DR_Opt2)'!D24</f>
        <v>0</v>
      </c>
      <c r="E24" s="234">
        <f>'MPS(input_PJ_DR_Opt2)'!E24</f>
        <v>0</v>
      </c>
      <c r="F24" s="234">
        <f>'MPS(input_PJ_DR_Opt2)'!F24</f>
        <v>0</v>
      </c>
      <c r="G24" s="234">
        <f>'MPS(input_PJ_DR_Opt2)'!G24</f>
        <v>0</v>
      </c>
      <c r="H24" s="234">
        <f>'MPS(input_PJ_DR_Opt2)'!H24</f>
        <v>0</v>
      </c>
      <c r="I24" s="234">
        <f>'MPS(input_PJ_DR_Opt2)'!I24</f>
        <v>0</v>
      </c>
      <c r="J24" s="234">
        <f>'MPS(input_PJ_DR_Opt2)'!J24</f>
        <v>0</v>
      </c>
      <c r="K24" s="234">
        <f>'MPS(input_PJ_DR_Opt2)'!K24</f>
        <v>0</v>
      </c>
      <c r="L24" s="234">
        <f>'MPS(input_PJ_DR_Opt2)'!L24</f>
        <v>0</v>
      </c>
      <c r="M24" s="234">
        <f>'MPS(input_PJ_DR_Opt2)'!M24</f>
        <v>0</v>
      </c>
      <c r="N24" s="234">
        <f>'MPS(input_PJ_DR_Opt2)'!N24</f>
        <v>0</v>
      </c>
      <c r="O24" s="196"/>
      <c r="Q24" s="280"/>
      <c r="R24" s="172" t="s">
        <v>54</v>
      </c>
      <c r="S24" s="211">
        <f>'MRS(input_RL_Opt2)'!S24</f>
        <v>0</v>
      </c>
      <c r="T24" s="211">
        <f>'MRS(input_RL_Opt2)'!T24</f>
        <v>0</v>
      </c>
      <c r="U24" s="211">
        <f>'MRS(input_RL_Opt2)'!U24</f>
        <v>0</v>
      </c>
      <c r="V24" s="211">
        <f>'MRS(input_RL_Opt2)'!V24</f>
        <v>0</v>
      </c>
      <c r="W24" s="211">
        <f>'MRS(input_RL_Opt2)'!W24</f>
        <v>0</v>
      </c>
      <c r="X24" s="211">
        <f>'MRS(input_RL_Opt2)'!X24</f>
        <v>0</v>
      </c>
      <c r="Y24" s="211">
        <f>'MRS(input_RL_Opt2)'!Y24</f>
        <v>0</v>
      </c>
      <c r="Z24" s="211">
        <f>'MRS(input_RL_Opt2)'!Z24</f>
        <v>0</v>
      </c>
      <c r="AA24" s="211">
        <f>'MRS(input_RL_Opt2)'!AA24</f>
        <v>0</v>
      </c>
      <c r="AB24" s="211">
        <f>'MRS(input_RL_Opt2)'!AB24</f>
        <v>0</v>
      </c>
      <c r="AC24" s="211">
        <f>'MRS(input_RL_Opt2)'!AC24</f>
        <v>0</v>
      </c>
      <c r="AD24" s="211">
        <f>'MRS(input_RL_Opt2)'!AD24</f>
        <v>0</v>
      </c>
    </row>
    <row r="25" spans="1:32" x14ac:dyDescent="0.2">
      <c r="A25" s="280"/>
      <c r="B25" s="172" t="s">
        <v>55</v>
      </c>
      <c r="C25" s="234">
        <f>'MPS(input_PJ_DR_Opt2)'!C25</f>
        <v>0</v>
      </c>
      <c r="D25" s="234">
        <f>'MPS(input_PJ_DR_Opt2)'!D25</f>
        <v>0</v>
      </c>
      <c r="E25" s="234">
        <f>'MPS(input_PJ_DR_Opt2)'!E25</f>
        <v>0</v>
      </c>
      <c r="F25" s="234">
        <f>'MPS(input_PJ_DR_Opt2)'!F25</f>
        <v>0</v>
      </c>
      <c r="G25" s="234">
        <f>'MPS(input_PJ_DR_Opt2)'!G25</f>
        <v>0</v>
      </c>
      <c r="H25" s="234">
        <f>'MPS(input_PJ_DR_Opt2)'!H25</f>
        <v>0</v>
      </c>
      <c r="I25" s="234">
        <f>'MPS(input_PJ_DR_Opt2)'!I25</f>
        <v>0</v>
      </c>
      <c r="J25" s="234">
        <f>'MPS(input_PJ_DR_Opt2)'!J25</f>
        <v>0</v>
      </c>
      <c r="K25" s="234">
        <f>'MPS(input_PJ_DR_Opt2)'!K25</f>
        <v>0</v>
      </c>
      <c r="L25" s="234">
        <f>'MPS(input_PJ_DR_Opt2)'!L25</f>
        <v>0</v>
      </c>
      <c r="M25" s="234">
        <f>'MPS(input_PJ_DR_Opt2)'!M25</f>
        <v>0</v>
      </c>
      <c r="N25" s="234">
        <f>'MPS(input_PJ_DR_Opt2)'!N25</f>
        <v>0</v>
      </c>
      <c r="O25" s="196"/>
      <c r="Q25" s="280"/>
      <c r="R25" s="172" t="s">
        <v>55</v>
      </c>
      <c r="S25" s="211">
        <f>'MRS(input_RL_Opt2)'!S25</f>
        <v>0</v>
      </c>
      <c r="T25" s="211">
        <f>'MRS(input_RL_Opt2)'!T25</f>
        <v>0</v>
      </c>
      <c r="U25" s="211">
        <f>'MRS(input_RL_Opt2)'!U25</f>
        <v>0</v>
      </c>
      <c r="V25" s="211">
        <f>'MRS(input_RL_Opt2)'!V25</f>
        <v>0</v>
      </c>
      <c r="W25" s="211">
        <f>'MRS(input_RL_Opt2)'!W25</f>
        <v>0</v>
      </c>
      <c r="X25" s="211">
        <f>'MRS(input_RL_Opt2)'!X25</f>
        <v>0</v>
      </c>
      <c r="Y25" s="211">
        <f>'MRS(input_RL_Opt2)'!Y25</f>
        <v>0</v>
      </c>
      <c r="Z25" s="211">
        <f>'MRS(input_RL_Opt2)'!Z25</f>
        <v>0</v>
      </c>
      <c r="AA25" s="211">
        <f>'MRS(input_RL_Opt2)'!AA25</f>
        <v>0</v>
      </c>
      <c r="AB25" s="211">
        <f>'MRS(input_RL_Opt2)'!AB25</f>
        <v>0</v>
      </c>
      <c r="AC25" s="211">
        <f>'MRS(input_RL_Opt2)'!AC25</f>
        <v>0</v>
      </c>
      <c r="AD25" s="211">
        <f>'MRS(input_RL_Opt2)'!AD25</f>
        <v>0</v>
      </c>
    </row>
    <row r="26" spans="1:32" x14ac:dyDescent="0.2">
      <c r="A26" s="280"/>
      <c r="B26" s="172" t="s">
        <v>56</v>
      </c>
      <c r="C26" s="234">
        <f>'MPS(input_PJ_DR_Opt2)'!C26</f>
        <v>0</v>
      </c>
      <c r="D26" s="234">
        <f>'MPS(input_PJ_DR_Opt2)'!D26</f>
        <v>0</v>
      </c>
      <c r="E26" s="234">
        <f>'MPS(input_PJ_DR_Opt2)'!E26</f>
        <v>0</v>
      </c>
      <c r="F26" s="234">
        <f>'MPS(input_PJ_DR_Opt2)'!F26</f>
        <v>0</v>
      </c>
      <c r="G26" s="234">
        <f>'MPS(input_PJ_DR_Opt2)'!G26</f>
        <v>0</v>
      </c>
      <c r="H26" s="234">
        <f>'MPS(input_PJ_DR_Opt2)'!H26</f>
        <v>0</v>
      </c>
      <c r="I26" s="234">
        <f>'MPS(input_PJ_DR_Opt2)'!I26</f>
        <v>0</v>
      </c>
      <c r="J26" s="234">
        <f>'MPS(input_PJ_DR_Opt2)'!J26</f>
        <v>0</v>
      </c>
      <c r="K26" s="234">
        <f>'MPS(input_PJ_DR_Opt2)'!K26</f>
        <v>0</v>
      </c>
      <c r="L26" s="234">
        <f>'MPS(input_PJ_DR_Opt2)'!L26</f>
        <v>0</v>
      </c>
      <c r="M26" s="234">
        <f>'MPS(input_PJ_DR_Opt2)'!M26</f>
        <v>0</v>
      </c>
      <c r="N26" s="234">
        <f>'MPS(input_PJ_DR_Opt2)'!N26</f>
        <v>0</v>
      </c>
      <c r="O26" s="196"/>
      <c r="Q26" s="280"/>
      <c r="R26" s="172" t="s">
        <v>56</v>
      </c>
      <c r="S26" s="211">
        <f>'MRS(input_RL_Opt2)'!S26</f>
        <v>0</v>
      </c>
      <c r="T26" s="211">
        <f>'MRS(input_RL_Opt2)'!T26</f>
        <v>0</v>
      </c>
      <c r="U26" s="211">
        <f>'MRS(input_RL_Opt2)'!U26</f>
        <v>0</v>
      </c>
      <c r="V26" s="211">
        <f>'MRS(input_RL_Opt2)'!V26</f>
        <v>0</v>
      </c>
      <c r="W26" s="211">
        <f>'MRS(input_RL_Opt2)'!W26</f>
        <v>0</v>
      </c>
      <c r="X26" s="211">
        <f>'MRS(input_RL_Opt2)'!X26</f>
        <v>0</v>
      </c>
      <c r="Y26" s="211">
        <f>'MRS(input_RL_Opt2)'!Y26</f>
        <v>0</v>
      </c>
      <c r="Z26" s="211">
        <f>'MRS(input_RL_Opt2)'!Z26</f>
        <v>0</v>
      </c>
      <c r="AA26" s="211">
        <f>'MRS(input_RL_Opt2)'!AA26</f>
        <v>0</v>
      </c>
      <c r="AB26" s="211">
        <f>'MRS(input_RL_Opt2)'!AB26</f>
        <v>0</v>
      </c>
      <c r="AC26" s="211">
        <f>'MRS(input_RL_Opt2)'!AC26</f>
        <v>0</v>
      </c>
      <c r="AD26" s="211">
        <f>'MRS(input_RL_Opt2)'!AD26</f>
        <v>0</v>
      </c>
    </row>
    <row r="27" spans="1:32" x14ac:dyDescent="0.2">
      <c r="A27" s="280"/>
      <c r="B27" s="172" t="s">
        <v>147</v>
      </c>
      <c r="C27" s="234">
        <f>'MPS(input_PJ_DR_Opt2)'!C27</f>
        <v>0</v>
      </c>
      <c r="D27" s="234">
        <f>'MPS(input_PJ_DR_Opt2)'!D27</f>
        <v>0</v>
      </c>
      <c r="E27" s="234">
        <f>'MPS(input_PJ_DR_Opt2)'!E27</f>
        <v>0</v>
      </c>
      <c r="F27" s="234">
        <f>'MPS(input_PJ_DR_Opt2)'!F27</f>
        <v>0</v>
      </c>
      <c r="G27" s="234">
        <f>'MPS(input_PJ_DR_Opt2)'!G27</f>
        <v>0</v>
      </c>
      <c r="H27" s="234">
        <f>'MPS(input_PJ_DR_Opt2)'!H27</f>
        <v>0</v>
      </c>
      <c r="I27" s="234">
        <f>'MPS(input_PJ_DR_Opt2)'!I27</f>
        <v>0</v>
      </c>
      <c r="J27" s="234">
        <f>'MPS(input_PJ_DR_Opt2)'!J27</f>
        <v>0</v>
      </c>
      <c r="K27" s="234">
        <f>'MPS(input_PJ_DR_Opt2)'!K27</f>
        <v>0</v>
      </c>
      <c r="L27" s="234">
        <f>'MPS(input_PJ_DR_Opt2)'!L27</f>
        <v>0</v>
      </c>
      <c r="M27" s="234">
        <f>'MPS(input_PJ_DR_Opt2)'!M27</f>
        <v>0</v>
      </c>
      <c r="N27" s="234">
        <f>'MPS(input_PJ_DR_Opt2)'!N27</f>
        <v>0</v>
      </c>
      <c r="O27" s="196"/>
      <c r="Q27" s="280"/>
      <c r="R27" s="172" t="s">
        <v>147</v>
      </c>
      <c r="S27" s="211">
        <f>'MRS(input_RL_Opt2)'!S27</f>
        <v>0</v>
      </c>
      <c r="T27" s="211">
        <f>'MRS(input_RL_Opt2)'!T27</f>
        <v>0</v>
      </c>
      <c r="U27" s="211">
        <f>'MRS(input_RL_Opt2)'!U27</f>
        <v>0</v>
      </c>
      <c r="V27" s="211">
        <f>'MRS(input_RL_Opt2)'!V27</f>
        <v>0</v>
      </c>
      <c r="W27" s="211">
        <f>'MRS(input_RL_Opt2)'!W27</f>
        <v>0</v>
      </c>
      <c r="X27" s="211">
        <f>'MRS(input_RL_Opt2)'!X27</f>
        <v>0</v>
      </c>
      <c r="Y27" s="211">
        <f>'MRS(input_RL_Opt2)'!Y27</f>
        <v>0</v>
      </c>
      <c r="Z27" s="211">
        <f>'MRS(input_RL_Opt2)'!Z27</f>
        <v>0</v>
      </c>
      <c r="AA27" s="211">
        <f>'MRS(input_RL_Opt2)'!AA27</f>
        <v>0</v>
      </c>
      <c r="AB27" s="211">
        <f>'MRS(input_RL_Opt2)'!AB27</f>
        <v>0</v>
      </c>
      <c r="AC27" s="211">
        <f>'MRS(input_RL_Opt2)'!AC27</f>
        <v>0</v>
      </c>
      <c r="AD27" s="211">
        <f>'MRS(input_RL_Opt2)'!AD27</f>
        <v>0</v>
      </c>
    </row>
    <row r="29" spans="1:32" ht="16" x14ac:dyDescent="0.2">
      <c r="A29" s="256" t="s">
        <v>85</v>
      </c>
      <c r="B29" s="256"/>
      <c r="C29" s="260" t="s">
        <v>402</v>
      </c>
      <c r="D29" s="260"/>
      <c r="E29" s="260"/>
      <c r="F29" s="260"/>
      <c r="G29" s="260"/>
      <c r="H29" s="260"/>
      <c r="I29" s="260"/>
      <c r="J29" s="260"/>
      <c r="K29" s="260"/>
      <c r="L29" s="260"/>
      <c r="M29" s="260"/>
      <c r="N29" s="260"/>
      <c r="O29" s="260"/>
      <c r="Q29" s="256" t="s">
        <v>85</v>
      </c>
      <c r="R29" s="256"/>
      <c r="S29" s="260" t="s">
        <v>404</v>
      </c>
      <c r="T29" s="260"/>
      <c r="U29" s="260"/>
      <c r="V29" s="260"/>
      <c r="W29" s="260"/>
      <c r="X29" s="260"/>
      <c r="Y29" s="260"/>
      <c r="Z29" s="260"/>
      <c r="AA29" s="260"/>
      <c r="AB29" s="260"/>
      <c r="AC29" s="260"/>
      <c r="AD29" s="260"/>
      <c r="AE29" s="260"/>
      <c r="AF29" s="52" t="s">
        <v>310</v>
      </c>
    </row>
    <row r="30" spans="1:32" ht="42.5" x14ac:dyDescent="0.2">
      <c r="A30" s="256" t="s">
        <v>86</v>
      </c>
      <c r="B30" s="256"/>
      <c r="C30" s="260" t="s">
        <v>403</v>
      </c>
      <c r="D30" s="260"/>
      <c r="E30" s="260"/>
      <c r="F30" s="260"/>
      <c r="G30" s="260"/>
      <c r="H30" s="260"/>
      <c r="I30" s="260"/>
      <c r="J30" s="260"/>
      <c r="K30" s="260"/>
      <c r="L30" s="260"/>
      <c r="M30" s="260"/>
      <c r="N30" s="260"/>
      <c r="O30" s="260"/>
      <c r="Q30" s="256" t="s">
        <v>86</v>
      </c>
      <c r="R30" s="256"/>
      <c r="S30" s="260" t="s">
        <v>405</v>
      </c>
      <c r="T30" s="260"/>
      <c r="U30" s="260"/>
      <c r="V30" s="260"/>
      <c r="W30" s="260"/>
      <c r="X30" s="260"/>
      <c r="Y30" s="260"/>
      <c r="Z30" s="260"/>
      <c r="AA30" s="260"/>
      <c r="AB30" s="260"/>
      <c r="AC30" s="260"/>
      <c r="AD30" s="260"/>
      <c r="AE30" s="260"/>
      <c r="AF30" s="52" t="s">
        <v>313</v>
      </c>
    </row>
    <row r="31" spans="1:32" ht="16" x14ac:dyDescent="0.2">
      <c r="A31" s="256" t="s">
        <v>87</v>
      </c>
      <c r="B31" s="256"/>
      <c r="C31" s="285" t="s">
        <v>40</v>
      </c>
      <c r="D31" s="285"/>
      <c r="E31" s="285"/>
      <c r="F31" s="285"/>
      <c r="G31" s="285"/>
      <c r="H31" s="285"/>
      <c r="I31" s="285"/>
      <c r="J31" s="285"/>
      <c r="K31" s="285"/>
      <c r="L31" s="285"/>
      <c r="M31" s="285"/>
      <c r="N31" s="285"/>
      <c r="O31" s="285"/>
      <c r="Q31" s="256" t="s">
        <v>87</v>
      </c>
      <c r="R31" s="256"/>
      <c r="S31" s="260" t="s">
        <v>36</v>
      </c>
      <c r="T31" s="260"/>
      <c r="U31" s="260"/>
      <c r="V31" s="260"/>
      <c r="W31" s="260"/>
      <c r="X31" s="260"/>
      <c r="Y31" s="260"/>
      <c r="Z31" s="260"/>
      <c r="AA31" s="260"/>
      <c r="AB31" s="260"/>
      <c r="AC31" s="260"/>
      <c r="AD31" s="260"/>
      <c r="AE31" s="260"/>
      <c r="AF31" s="52" t="s">
        <v>303</v>
      </c>
    </row>
    <row r="32" spans="1:32" ht="14.15" customHeight="1" x14ac:dyDescent="0.2">
      <c r="A32" s="293" t="str">
        <f>'MRS(input_RL_Opt2)'!A32</f>
        <v>Year 2019</v>
      </c>
      <c r="B32" s="293"/>
      <c r="C32" s="261" t="str">
        <f>'MRS(input_RL_Opt2)'!C32:O32</f>
        <v>Land use category in year 2019</v>
      </c>
      <c r="D32" s="261"/>
      <c r="E32" s="261"/>
      <c r="F32" s="261"/>
      <c r="G32" s="261"/>
      <c r="H32" s="261"/>
      <c r="I32" s="261"/>
      <c r="J32" s="261"/>
      <c r="K32" s="261"/>
      <c r="L32" s="261"/>
      <c r="M32" s="261"/>
      <c r="N32" s="261"/>
      <c r="O32" s="261"/>
      <c r="Q32" s="293" t="str">
        <f>'MRS(input_RL_Opt2)'!Q32</f>
        <v>Year 2019</v>
      </c>
      <c r="R32" s="293"/>
      <c r="S32" s="261" t="str">
        <f>'MRS(input_RL_Opt2)'!S32:AE32</f>
        <v>Land use category in year 2019</v>
      </c>
      <c r="T32" s="261"/>
      <c r="U32" s="261"/>
      <c r="V32" s="261"/>
      <c r="W32" s="261"/>
      <c r="X32" s="261"/>
      <c r="Y32" s="261"/>
      <c r="Z32" s="261"/>
      <c r="AA32" s="261"/>
      <c r="AB32" s="261"/>
      <c r="AC32" s="261"/>
      <c r="AD32" s="261"/>
      <c r="AE32" s="261"/>
      <c r="AF32" s="62"/>
    </row>
    <row r="33" spans="1:32" ht="42" x14ac:dyDescent="0.2">
      <c r="A33" s="293"/>
      <c r="B33" s="293"/>
      <c r="C33" s="54" t="s">
        <v>46</v>
      </c>
      <c r="D33" s="54" t="s">
        <v>47</v>
      </c>
      <c r="E33" s="55" t="s">
        <v>48</v>
      </c>
      <c r="F33" s="54" t="s">
        <v>49</v>
      </c>
      <c r="G33" s="54" t="s">
        <v>50</v>
      </c>
      <c r="H33" s="54" t="s">
        <v>51</v>
      </c>
      <c r="I33" s="54" t="s">
        <v>52</v>
      </c>
      <c r="J33" s="54" t="s">
        <v>53</v>
      </c>
      <c r="K33" s="54" t="s">
        <v>54</v>
      </c>
      <c r="L33" s="54" t="s">
        <v>55</v>
      </c>
      <c r="M33" s="54" t="s">
        <v>56</v>
      </c>
      <c r="N33" s="54" t="s">
        <v>39</v>
      </c>
      <c r="O33" s="172" t="s">
        <v>57</v>
      </c>
      <c r="Q33" s="293"/>
      <c r="R33" s="293"/>
      <c r="S33" s="54" t="s">
        <v>46</v>
      </c>
      <c r="T33" s="54" t="s">
        <v>47</v>
      </c>
      <c r="U33" s="55" t="s">
        <v>48</v>
      </c>
      <c r="V33" s="54" t="s">
        <v>49</v>
      </c>
      <c r="W33" s="54" t="s">
        <v>50</v>
      </c>
      <c r="X33" s="54" t="s">
        <v>51</v>
      </c>
      <c r="Y33" s="54" t="s">
        <v>52</v>
      </c>
      <c r="Z33" s="54" t="s">
        <v>53</v>
      </c>
      <c r="AA33" s="54" t="s">
        <v>54</v>
      </c>
      <c r="AB33" s="54" t="s">
        <v>55</v>
      </c>
      <c r="AC33" s="54" t="s">
        <v>56</v>
      </c>
      <c r="AD33" s="54" t="s">
        <v>39</v>
      </c>
      <c r="AE33" s="172" t="s">
        <v>57</v>
      </c>
      <c r="AF33" s="62"/>
    </row>
    <row r="34" spans="1:32" ht="14.15" customHeight="1" x14ac:dyDescent="0.2">
      <c r="A34" s="294" t="str">
        <f>'MRS(input_RL_Opt2)'!A34</f>
        <v>Land use category in year 2018</v>
      </c>
      <c r="B34" s="54" t="s">
        <v>46</v>
      </c>
      <c r="C34" s="197">
        <f>$C$8*C$16</f>
        <v>0</v>
      </c>
      <c r="D34" s="197">
        <f t="shared" ref="D34:N34" si="0">$C$8*D$16</f>
        <v>0</v>
      </c>
      <c r="E34" s="197">
        <f t="shared" si="0"/>
        <v>0</v>
      </c>
      <c r="F34" s="197">
        <f t="shared" si="0"/>
        <v>0</v>
      </c>
      <c r="G34" s="197">
        <f t="shared" si="0"/>
        <v>0</v>
      </c>
      <c r="H34" s="197">
        <f t="shared" si="0"/>
        <v>0</v>
      </c>
      <c r="I34" s="197">
        <f t="shared" si="0"/>
        <v>0</v>
      </c>
      <c r="J34" s="197">
        <f t="shared" si="0"/>
        <v>0</v>
      </c>
      <c r="K34" s="197">
        <f t="shared" si="0"/>
        <v>0</v>
      </c>
      <c r="L34" s="197">
        <f t="shared" si="0"/>
        <v>0</v>
      </c>
      <c r="M34" s="197">
        <f t="shared" si="0"/>
        <v>0</v>
      </c>
      <c r="N34" s="197">
        <f t="shared" si="0"/>
        <v>0</v>
      </c>
      <c r="O34" s="198">
        <f>SUM(C34:N34)</f>
        <v>0</v>
      </c>
      <c r="Q34" s="294" t="str">
        <f>'MRS(input_RL_Opt2)'!Q34</f>
        <v>Land use category in year 2018</v>
      </c>
      <c r="R34" s="54" t="s">
        <v>46</v>
      </c>
      <c r="S34" s="199">
        <f>IF(ISNUMBER(S$16),C34*S$16,0)</f>
        <v>0</v>
      </c>
      <c r="T34" s="199">
        <f t="shared" ref="T34:AD34" si="1">IF(ISNUMBER(T$16),D34*T$16,0)</f>
        <v>0</v>
      </c>
      <c r="U34" s="199">
        <f t="shared" si="1"/>
        <v>0</v>
      </c>
      <c r="V34" s="199">
        <f t="shared" si="1"/>
        <v>0</v>
      </c>
      <c r="W34" s="199">
        <f t="shared" si="1"/>
        <v>0</v>
      </c>
      <c r="X34" s="199">
        <f t="shared" si="1"/>
        <v>0</v>
      </c>
      <c r="Y34" s="199">
        <f t="shared" si="1"/>
        <v>0</v>
      </c>
      <c r="Z34" s="199">
        <f t="shared" si="1"/>
        <v>0</v>
      </c>
      <c r="AA34" s="199">
        <f t="shared" si="1"/>
        <v>0</v>
      </c>
      <c r="AB34" s="199">
        <f t="shared" si="1"/>
        <v>0</v>
      </c>
      <c r="AC34" s="199">
        <f t="shared" si="1"/>
        <v>0</v>
      </c>
      <c r="AD34" s="199">
        <f t="shared" si="1"/>
        <v>0</v>
      </c>
      <c r="AE34" s="198">
        <f>SUMIF(S34:AD34,"&gt;0",S34:AD34)</f>
        <v>0</v>
      </c>
      <c r="AF34" s="62"/>
    </row>
    <row r="35" spans="1:32" ht="28" x14ac:dyDescent="0.2">
      <c r="A35" s="295"/>
      <c r="B35" s="54" t="s">
        <v>47</v>
      </c>
      <c r="C35" s="197">
        <f>$D$8*C$17</f>
        <v>0</v>
      </c>
      <c r="D35" s="197">
        <f t="shared" ref="D35:N35" si="2">$D$8*D$17</f>
        <v>0</v>
      </c>
      <c r="E35" s="197">
        <f t="shared" si="2"/>
        <v>0</v>
      </c>
      <c r="F35" s="197">
        <f t="shared" si="2"/>
        <v>0</v>
      </c>
      <c r="G35" s="197">
        <f t="shared" si="2"/>
        <v>0</v>
      </c>
      <c r="H35" s="197">
        <f t="shared" si="2"/>
        <v>0</v>
      </c>
      <c r="I35" s="197">
        <f t="shared" si="2"/>
        <v>0</v>
      </c>
      <c r="J35" s="197">
        <f t="shared" si="2"/>
        <v>0</v>
      </c>
      <c r="K35" s="197">
        <f t="shared" si="2"/>
        <v>0</v>
      </c>
      <c r="L35" s="197">
        <f t="shared" si="2"/>
        <v>0</v>
      </c>
      <c r="M35" s="197">
        <f t="shared" si="2"/>
        <v>0</v>
      </c>
      <c r="N35" s="197">
        <f t="shared" si="2"/>
        <v>0</v>
      </c>
      <c r="O35" s="198">
        <f t="shared" ref="O35:O45" si="3">SUM(C35:N35)</f>
        <v>0</v>
      </c>
      <c r="Q35" s="295"/>
      <c r="R35" s="54" t="s">
        <v>47</v>
      </c>
      <c r="S35" s="199">
        <f>IF(ISNUMBER(S$17),C35*S$17,0)</f>
        <v>0</v>
      </c>
      <c r="T35" s="199">
        <f t="shared" ref="T35:AD35" si="4">IF(ISNUMBER(T$17),D35*T$17,0)</f>
        <v>0</v>
      </c>
      <c r="U35" s="199">
        <f t="shared" si="4"/>
        <v>0</v>
      </c>
      <c r="V35" s="199">
        <f t="shared" si="4"/>
        <v>0</v>
      </c>
      <c r="W35" s="199">
        <f t="shared" si="4"/>
        <v>0</v>
      </c>
      <c r="X35" s="199">
        <f t="shared" si="4"/>
        <v>0</v>
      </c>
      <c r="Y35" s="199">
        <f t="shared" si="4"/>
        <v>0</v>
      </c>
      <c r="Z35" s="199">
        <f t="shared" si="4"/>
        <v>0</v>
      </c>
      <c r="AA35" s="199">
        <f t="shared" si="4"/>
        <v>0</v>
      </c>
      <c r="AB35" s="199">
        <f t="shared" si="4"/>
        <v>0</v>
      </c>
      <c r="AC35" s="199">
        <f t="shared" si="4"/>
        <v>0</v>
      </c>
      <c r="AD35" s="199">
        <f t="shared" si="4"/>
        <v>0</v>
      </c>
      <c r="AE35" s="198">
        <f t="shared" ref="AE35:AE45" si="5">SUMIF(S35:AD35,"&gt;0",S35:AD35)</f>
        <v>0</v>
      </c>
      <c r="AF35" s="62"/>
    </row>
    <row r="36" spans="1:32" x14ac:dyDescent="0.2">
      <c r="A36" s="295"/>
      <c r="B36" s="55" t="s">
        <v>48</v>
      </c>
      <c r="C36" s="197">
        <f>$E$8*C$18</f>
        <v>0</v>
      </c>
      <c r="D36" s="197">
        <f t="shared" ref="D36:N36" si="6">$E$8*D$18</f>
        <v>0</v>
      </c>
      <c r="E36" s="197">
        <f t="shared" si="6"/>
        <v>0</v>
      </c>
      <c r="F36" s="197">
        <f t="shared" si="6"/>
        <v>0</v>
      </c>
      <c r="G36" s="197">
        <f t="shared" si="6"/>
        <v>0</v>
      </c>
      <c r="H36" s="197">
        <f t="shared" si="6"/>
        <v>0</v>
      </c>
      <c r="I36" s="197">
        <f t="shared" si="6"/>
        <v>0</v>
      </c>
      <c r="J36" s="197">
        <f t="shared" si="6"/>
        <v>0</v>
      </c>
      <c r="K36" s="197">
        <f t="shared" si="6"/>
        <v>0</v>
      </c>
      <c r="L36" s="197">
        <f t="shared" si="6"/>
        <v>0</v>
      </c>
      <c r="M36" s="197">
        <f t="shared" si="6"/>
        <v>0</v>
      </c>
      <c r="N36" s="197">
        <f t="shared" si="6"/>
        <v>0</v>
      </c>
      <c r="O36" s="198">
        <f t="shared" si="3"/>
        <v>0</v>
      </c>
      <c r="Q36" s="295"/>
      <c r="R36" s="55" t="s">
        <v>48</v>
      </c>
      <c r="S36" s="199">
        <f>IF(ISNUMBER(S$18),C36*S$18,0)</f>
        <v>0</v>
      </c>
      <c r="T36" s="199">
        <f t="shared" ref="T36:AD36" si="7">IF(ISNUMBER(T$18),D36*T$18,0)</f>
        <v>0</v>
      </c>
      <c r="U36" s="199">
        <f t="shared" si="7"/>
        <v>0</v>
      </c>
      <c r="V36" s="199">
        <f t="shared" si="7"/>
        <v>0</v>
      </c>
      <c r="W36" s="199">
        <f t="shared" si="7"/>
        <v>0</v>
      </c>
      <c r="X36" s="199">
        <f t="shared" si="7"/>
        <v>0</v>
      </c>
      <c r="Y36" s="199">
        <f t="shared" si="7"/>
        <v>0</v>
      </c>
      <c r="Z36" s="199">
        <f t="shared" si="7"/>
        <v>0</v>
      </c>
      <c r="AA36" s="199">
        <f t="shared" si="7"/>
        <v>0</v>
      </c>
      <c r="AB36" s="199">
        <f t="shared" si="7"/>
        <v>0</v>
      </c>
      <c r="AC36" s="199">
        <f t="shared" si="7"/>
        <v>0</v>
      </c>
      <c r="AD36" s="199">
        <f t="shared" si="7"/>
        <v>0</v>
      </c>
      <c r="AE36" s="198">
        <f t="shared" si="5"/>
        <v>0</v>
      </c>
      <c r="AF36" s="62"/>
    </row>
    <row r="37" spans="1:32" x14ac:dyDescent="0.2">
      <c r="A37" s="295"/>
      <c r="B37" s="54" t="s">
        <v>49</v>
      </c>
      <c r="C37" s="197">
        <f>$F$8*C$19</f>
        <v>0</v>
      </c>
      <c r="D37" s="197">
        <f t="shared" ref="D37:N37" si="8">$F$8*D$19</f>
        <v>0</v>
      </c>
      <c r="E37" s="197">
        <f t="shared" si="8"/>
        <v>0</v>
      </c>
      <c r="F37" s="197">
        <f t="shared" si="8"/>
        <v>0</v>
      </c>
      <c r="G37" s="197">
        <f t="shared" si="8"/>
        <v>0</v>
      </c>
      <c r="H37" s="197">
        <f t="shared" si="8"/>
        <v>0</v>
      </c>
      <c r="I37" s="197">
        <f t="shared" si="8"/>
        <v>0</v>
      </c>
      <c r="J37" s="197">
        <f t="shared" si="8"/>
        <v>0</v>
      </c>
      <c r="K37" s="197">
        <f t="shared" si="8"/>
        <v>0</v>
      </c>
      <c r="L37" s="197">
        <f t="shared" si="8"/>
        <v>0</v>
      </c>
      <c r="M37" s="197">
        <f t="shared" si="8"/>
        <v>0</v>
      </c>
      <c r="N37" s="197">
        <f t="shared" si="8"/>
        <v>0</v>
      </c>
      <c r="O37" s="198">
        <f t="shared" si="3"/>
        <v>0</v>
      </c>
      <c r="Q37" s="295"/>
      <c r="R37" s="54" t="s">
        <v>49</v>
      </c>
      <c r="S37" s="199">
        <f>IF(ISNUMBER(S$19),C37*S$19,0)</f>
        <v>0</v>
      </c>
      <c r="T37" s="199">
        <f t="shared" ref="T37:AD37" si="9">IF(ISNUMBER(T$19),D37*T$19,0)</f>
        <v>0</v>
      </c>
      <c r="U37" s="199">
        <f t="shared" si="9"/>
        <v>0</v>
      </c>
      <c r="V37" s="199">
        <f t="shared" si="9"/>
        <v>0</v>
      </c>
      <c r="W37" s="199">
        <f t="shared" si="9"/>
        <v>0</v>
      </c>
      <c r="X37" s="199">
        <f t="shared" si="9"/>
        <v>0</v>
      </c>
      <c r="Y37" s="199">
        <f t="shared" si="9"/>
        <v>0</v>
      </c>
      <c r="Z37" s="199">
        <f t="shared" si="9"/>
        <v>0</v>
      </c>
      <c r="AA37" s="199">
        <f t="shared" si="9"/>
        <v>0</v>
      </c>
      <c r="AB37" s="199">
        <f t="shared" si="9"/>
        <v>0</v>
      </c>
      <c r="AC37" s="199">
        <f t="shared" si="9"/>
        <v>0</v>
      </c>
      <c r="AD37" s="199">
        <f t="shared" si="9"/>
        <v>0</v>
      </c>
      <c r="AE37" s="198">
        <f t="shared" si="5"/>
        <v>0</v>
      </c>
      <c r="AF37" s="62"/>
    </row>
    <row r="38" spans="1:32" x14ac:dyDescent="0.2">
      <c r="A38" s="295"/>
      <c r="B38" s="172" t="s">
        <v>50</v>
      </c>
      <c r="C38" s="197">
        <f>$G$8*C$20</f>
        <v>0</v>
      </c>
      <c r="D38" s="197">
        <f t="shared" ref="D38:N38" si="10">$G$8*D$20</f>
        <v>0</v>
      </c>
      <c r="E38" s="197">
        <f t="shared" si="10"/>
        <v>0</v>
      </c>
      <c r="F38" s="197">
        <f t="shared" si="10"/>
        <v>0</v>
      </c>
      <c r="G38" s="197">
        <f t="shared" si="10"/>
        <v>0</v>
      </c>
      <c r="H38" s="197">
        <f t="shared" si="10"/>
        <v>0</v>
      </c>
      <c r="I38" s="197">
        <f t="shared" si="10"/>
        <v>0</v>
      </c>
      <c r="J38" s="197">
        <f t="shared" si="10"/>
        <v>0</v>
      </c>
      <c r="K38" s="197">
        <f t="shared" si="10"/>
        <v>0</v>
      </c>
      <c r="L38" s="197">
        <f t="shared" si="10"/>
        <v>0</v>
      </c>
      <c r="M38" s="197">
        <f t="shared" si="10"/>
        <v>0</v>
      </c>
      <c r="N38" s="197">
        <f t="shared" si="10"/>
        <v>0</v>
      </c>
      <c r="O38" s="198">
        <f t="shared" si="3"/>
        <v>0</v>
      </c>
      <c r="Q38" s="295"/>
      <c r="R38" s="172" t="s">
        <v>50</v>
      </c>
      <c r="S38" s="199">
        <f>IF(ISNUMBER(S$20),C38*S$20,0)</f>
        <v>0</v>
      </c>
      <c r="T38" s="199">
        <f t="shared" ref="T38:AD38" si="11">IF(ISNUMBER(T$20),D38*T$20,0)</f>
        <v>0</v>
      </c>
      <c r="U38" s="199">
        <f t="shared" si="11"/>
        <v>0</v>
      </c>
      <c r="V38" s="199">
        <f t="shared" si="11"/>
        <v>0</v>
      </c>
      <c r="W38" s="199">
        <f t="shared" si="11"/>
        <v>0</v>
      </c>
      <c r="X38" s="199">
        <f t="shared" si="11"/>
        <v>0</v>
      </c>
      <c r="Y38" s="199">
        <f t="shared" si="11"/>
        <v>0</v>
      </c>
      <c r="Z38" s="199">
        <f t="shared" si="11"/>
        <v>0</v>
      </c>
      <c r="AA38" s="199">
        <f t="shared" si="11"/>
        <v>0</v>
      </c>
      <c r="AB38" s="199">
        <f t="shared" si="11"/>
        <v>0</v>
      </c>
      <c r="AC38" s="199">
        <f t="shared" si="11"/>
        <v>0</v>
      </c>
      <c r="AD38" s="199">
        <f t="shared" si="11"/>
        <v>0</v>
      </c>
      <c r="AE38" s="198">
        <f t="shared" si="5"/>
        <v>0</v>
      </c>
      <c r="AF38" s="62"/>
    </row>
    <row r="39" spans="1:32" x14ac:dyDescent="0.2">
      <c r="A39" s="295"/>
      <c r="B39" s="172" t="s">
        <v>51</v>
      </c>
      <c r="C39" s="197">
        <f>$H$8*C$21</f>
        <v>0</v>
      </c>
      <c r="D39" s="197">
        <f t="shared" ref="D39:N39" si="12">$H$8*D$21</f>
        <v>0</v>
      </c>
      <c r="E39" s="197">
        <f t="shared" si="12"/>
        <v>0</v>
      </c>
      <c r="F39" s="197">
        <f t="shared" si="12"/>
        <v>0</v>
      </c>
      <c r="G39" s="197">
        <f t="shared" si="12"/>
        <v>0</v>
      </c>
      <c r="H39" s="197">
        <f t="shared" si="12"/>
        <v>0</v>
      </c>
      <c r="I39" s="197">
        <f t="shared" si="12"/>
        <v>0</v>
      </c>
      <c r="J39" s="197">
        <f t="shared" si="12"/>
        <v>0</v>
      </c>
      <c r="K39" s="197">
        <f t="shared" si="12"/>
        <v>0</v>
      </c>
      <c r="L39" s="197">
        <f t="shared" si="12"/>
        <v>0</v>
      </c>
      <c r="M39" s="197">
        <f t="shared" si="12"/>
        <v>0</v>
      </c>
      <c r="N39" s="197">
        <f t="shared" si="12"/>
        <v>0</v>
      </c>
      <c r="O39" s="198">
        <f t="shared" si="3"/>
        <v>0</v>
      </c>
      <c r="Q39" s="295"/>
      <c r="R39" s="172" t="s">
        <v>51</v>
      </c>
      <c r="S39" s="199">
        <f>IF(ISNUMBER(S$21),C39*S$21,0)</f>
        <v>0</v>
      </c>
      <c r="T39" s="199">
        <f t="shared" ref="T39:AD39" si="13">IF(ISNUMBER(T$21),D39*T$21,0)</f>
        <v>0</v>
      </c>
      <c r="U39" s="199">
        <f t="shared" si="13"/>
        <v>0</v>
      </c>
      <c r="V39" s="199">
        <f t="shared" si="13"/>
        <v>0</v>
      </c>
      <c r="W39" s="199">
        <f t="shared" si="13"/>
        <v>0</v>
      </c>
      <c r="X39" s="199">
        <f t="shared" si="13"/>
        <v>0</v>
      </c>
      <c r="Y39" s="199">
        <f t="shared" si="13"/>
        <v>0</v>
      </c>
      <c r="Z39" s="199">
        <f t="shared" si="13"/>
        <v>0</v>
      </c>
      <c r="AA39" s="199">
        <f t="shared" si="13"/>
        <v>0</v>
      </c>
      <c r="AB39" s="199">
        <f t="shared" si="13"/>
        <v>0</v>
      </c>
      <c r="AC39" s="199">
        <f t="shared" si="13"/>
        <v>0</v>
      </c>
      <c r="AD39" s="199">
        <f t="shared" si="13"/>
        <v>0</v>
      </c>
      <c r="AE39" s="198">
        <f t="shared" si="5"/>
        <v>0</v>
      </c>
      <c r="AF39" s="62"/>
    </row>
    <row r="40" spans="1:32" x14ac:dyDescent="0.2">
      <c r="A40" s="295"/>
      <c r="B40" s="172" t="s">
        <v>52</v>
      </c>
      <c r="C40" s="197">
        <f>$I$8*C$22</f>
        <v>0</v>
      </c>
      <c r="D40" s="197">
        <f t="shared" ref="D40:N40" si="14">$I$8*D$22</f>
        <v>0</v>
      </c>
      <c r="E40" s="197">
        <f t="shared" si="14"/>
        <v>0</v>
      </c>
      <c r="F40" s="197">
        <f t="shared" si="14"/>
        <v>0</v>
      </c>
      <c r="G40" s="197">
        <f t="shared" si="14"/>
        <v>0</v>
      </c>
      <c r="H40" s="197">
        <f t="shared" si="14"/>
        <v>0</v>
      </c>
      <c r="I40" s="197">
        <f t="shared" si="14"/>
        <v>0</v>
      </c>
      <c r="J40" s="197">
        <f t="shared" si="14"/>
        <v>0</v>
      </c>
      <c r="K40" s="197">
        <f t="shared" si="14"/>
        <v>0</v>
      </c>
      <c r="L40" s="197">
        <f t="shared" si="14"/>
        <v>0</v>
      </c>
      <c r="M40" s="197">
        <f t="shared" si="14"/>
        <v>0</v>
      </c>
      <c r="N40" s="197">
        <f t="shared" si="14"/>
        <v>0</v>
      </c>
      <c r="O40" s="198">
        <f t="shared" si="3"/>
        <v>0</v>
      </c>
      <c r="Q40" s="295"/>
      <c r="R40" s="172" t="s">
        <v>52</v>
      </c>
      <c r="S40" s="199">
        <f>IF(ISNUMBER(S$22),C40*S$22,0)</f>
        <v>0</v>
      </c>
      <c r="T40" s="199">
        <f t="shared" ref="T40:AD40" si="15">IF(ISNUMBER(T$22),D40*T$22,0)</f>
        <v>0</v>
      </c>
      <c r="U40" s="199">
        <f t="shared" si="15"/>
        <v>0</v>
      </c>
      <c r="V40" s="199">
        <f t="shared" si="15"/>
        <v>0</v>
      </c>
      <c r="W40" s="199">
        <f t="shared" si="15"/>
        <v>0</v>
      </c>
      <c r="X40" s="199">
        <f t="shared" si="15"/>
        <v>0</v>
      </c>
      <c r="Y40" s="199">
        <f t="shared" si="15"/>
        <v>0</v>
      </c>
      <c r="Z40" s="199">
        <f t="shared" si="15"/>
        <v>0</v>
      </c>
      <c r="AA40" s="199">
        <f t="shared" si="15"/>
        <v>0</v>
      </c>
      <c r="AB40" s="199">
        <f t="shared" si="15"/>
        <v>0</v>
      </c>
      <c r="AC40" s="199">
        <f t="shared" si="15"/>
        <v>0</v>
      </c>
      <c r="AD40" s="199">
        <f t="shared" si="15"/>
        <v>0</v>
      </c>
      <c r="AE40" s="198">
        <f t="shared" si="5"/>
        <v>0</v>
      </c>
      <c r="AF40" s="62"/>
    </row>
    <row r="41" spans="1:32" x14ac:dyDescent="0.2">
      <c r="A41" s="295"/>
      <c r="B41" s="172" t="s">
        <v>53</v>
      </c>
      <c r="C41" s="197">
        <f>$J$8*C$23</f>
        <v>0</v>
      </c>
      <c r="D41" s="197">
        <f t="shared" ref="D41:N41" si="16">$J$8*D$23</f>
        <v>0</v>
      </c>
      <c r="E41" s="197">
        <f t="shared" si="16"/>
        <v>0</v>
      </c>
      <c r="F41" s="197">
        <f t="shared" si="16"/>
        <v>0</v>
      </c>
      <c r="G41" s="197">
        <f t="shared" si="16"/>
        <v>0</v>
      </c>
      <c r="H41" s="197">
        <f t="shared" si="16"/>
        <v>0</v>
      </c>
      <c r="I41" s="197">
        <f t="shared" si="16"/>
        <v>0</v>
      </c>
      <c r="J41" s="197">
        <f t="shared" si="16"/>
        <v>0</v>
      </c>
      <c r="K41" s="197">
        <f t="shared" si="16"/>
        <v>0</v>
      </c>
      <c r="L41" s="197">
        <f t="shared" si="16"/>
        <v>0</v>
      </c>
      <c r="M41" s="197">
        <f t="shared" si="16"/>
        <v>0</v>
      </c>
      <c r="N41" s="197">
        <f t="shared" si="16"/>
        <v>0</v>
      </c>
      <c r="O41" s="198">
        <f t="shared" si="3"/>
        <v>0</v>
      </c>
      <c r="Q41" s="295"/>
      <c r="R41" s="172" t="s">
        <v>53</v>
      </c>
      <c r="S41" s="199">
        <f>IF(ISNUMBER(S$23),C41*S$23,0)</f>
        <v>0</v>
      </c>
      <c r="T41" s="199">
        <f t="shared" ref="T41:AD41" si="17">IF(ISNUMBER(T$23),D41*T$23,0)</f>
        <v>0</v>
      </c>
      <c r="U41" s="199">
        <f t="shared" si="17"/>
        <v>0</v>
      </c>
      <c r="V41" s="199">
        <f t="shared" si="17"/>
        <v>0</v>
      </c>
      <c r="W41" s="199">
        <f t="shared" si="17"/>
        <v>0</v>
      </c>
      <c r="X41" s="199">
        <f t="shared" si="17"/>
        <v>0</v>
      </c>
      <c r="Y41" s="199">
        <f t="shared" si="17"/>
        <v>0</v>
      </c>
      <c r="Z41" s="199">
        <f t="shared" si="17"/>
        <v>0</v>
      </c>
      <c r="AA41" s="199">
        <f t="shared" si="17"/>
        <v>0</v>
      </c>
      <c r="AB41" s="199">
        <f t="shared" si="17"/>
        <v>0</v>
      </c>
      <c r="AC41" s="199">
        <f t="shared" si="17"/>
        <v>0</v>
      </c>
      <c r="AD41" s="199">
        <f t="shared" si="17"/>
        <v>0</v>
      </c>
      <c r="AE41" s="198">
        <f t="shared" si="5"/>
        <v>0</v>
      </c>
      <c r="AF41" s="62"/>
    </row>
    <row r="42" spans="1:32" x14ac:dyDescent="0.2">
      <c r="A42" s="295"/>
      <c r="B42" s="172" t="s">
        <v>54</v>
      </c>
      <c r="C42" s="197">
        <f>$K$8*C$24</f>
        <v>0</v>
      </c>
      <c r="D42" s="197">
        <f t="shared" ref="D42:N42" si="18">$K$8*D$24</f>
        <v>0</v>
      </c>
      <c r="E42" s="197">
        <f t="shared" si="18"/>
        <v>0</v>
      </c>
      <c r="F42" s="197">
        <f t="shared" si="18"/>
        <v>0</v>
      </c>
      <c r="G42" s="197">
        <f t="shared" si="18"/>
        <v>0</v>
      </c>
      <c r="H42" s="197">
        <f t="shared" si="18"/>
        <v>0</v>
      </c>
      <c r="I42" s="197">
        <f t="shared" si="18"/>
        <v>0</v>
      </c>
      <c r="J42" s="197">
        <f t="shared" si="18"/>
        <v>0</v>
      </c>
      <c r="K42" s="197">
        <f t="shared" si="18"/>
        <v>0</v>
      </c>
      <c r="L42" s="197">
        <f t="shared" si="18"/>
        <v>0</v>
      </c>
      <c r="M42" s="197">
        <f t="shared" si="18"/>
        <v>0</v>
      </c>
      <c r="N42" s="197">
        <f t="shared" si="18"/>
        <v>0</v>
      </c>
      <c r="O42" s="198">
        <f t="shared" si="3"/>
        <v>0</v>
      </c>
      <c r="Q42" s="295"/>
      <c r="R42" s="172" t="s">
        <v>54</v>
      </c>
      <c r="S42" s="199">
        <f>IF(ISNUMBER(S$24),C42*S$24,0)</f>
        <v>0</v>
      </c>
      <c r="T42" s="199">
        <f t="shared" ref="T42:AD42" si="19">IF(ISNUMBER(T$24),D42*T$24,0)</f>
        <v>0</v>
      </c>
      <c r="U42" s="199">
        <f t="shared" si="19"/>
        <v>0</v>
      </c>
      <c r="V42" s="199">
        <f t="shared" si="19"/>
        <v>0</v>
      </c>
      <c r="W42" s="199">
        <f t="shared" si="19"/>
        <v>0</v>
      </c>
      <c r="X42" s="199">
        <f t="shared" si="19"/>
        <v>0</v>
      </c>
      <c r="Y42" s="199">
        <f t="shared" si="19"/>
        <v>0</v>
      </c>
      <c r="Z42" s="199">
        <f t="shared" si="19"/>
        <v>0</v>
      </c>
      <c r="AA42" s="199">
        <f t="shared" si="19"/>
        <v>0</v>
      </c>
      <c r="AB42" s="199">
        <f t="shared" si="19"/>
        <v>0</v>
      </c>
      <c r="AC42" s="199">
        <f t="shared" si="19"/>
        <v>0</v>
      </c>
      <c r="AD42" s="199">
        <f t="shared" si="19"/>
        <v>0</v>
      </c>
      <c r="AE42" s="198">
        <f t="shared" si="5"/>
        <v>0</v>
      </c>
      <c r="AF42" s="62"/>
    </row>
    <row r="43" spans="1:32" x14ac:dyDescent="0.2">
      <c r="A43" s="295"/>
      <c r="B43" s="172" t="s">
        <v>55</v>
      </c>
      <c r="C43" s="197">
        <f>$L$8*C$25</f>
        <v>0</v>
      </c>
      <c r="D43" s="197">
        <f t="shared" ref="D43:N43" si="20">$L$8*D$25</f>
        <v>0</v>
      </c>
      <c r="E43" s="197">
        <f t="shared" si="20"/>
        <v>0</v>
      </c>
      <c r="F43" s="197">
        <f t="shared" si="20"/>
        <v>0</v>
      </c>
      <c r="G43" s="197">
        <f t="shared" si="20"/>
        <v>0</v>
      </c>
      <c r="H43" s="197">
        <f t="shared" si="20"/>
        <v>0</v>
      </c>
      <c r="I43" s="197">
        <f t="shared" si="20"/>
        <v>0</v>
      </c>
      <c r="J43" s="197">
        <f t="shared" si="20"/>
        <v>0</v>
      </c>
      <c r="K43" s="197">
        <f t="shared" si="20"/>
        <v>0</v>
      </c>
      <c r="L43" s="197">
        <f t="shared" si="20"/>
        <v>0</v>
      </c>
      <c r="M43" s="197">
        <f t="shared" si="20"/>
        <v>0</v>
      </c>
      <c r="N43" s="197">
        <f t="shared" si="20"/>
        <v>0</v>
      </c>
      <c r="O43" s="198">
        <f t="shared" si="3"/>
        <v>0</v>
      </c>
      <c r="Q43" s="295"/>
      <c r="R43" s="172" t="s">
        <v>55</v>
      </c>
      <c r="S43" s="199">
        <f>IF(ISNUMBER(S$25),C43*S$25,0)</f>
        <v>0</v>
      </c>
      <c r="T43" s="199">
        <f t="shared" ref="T43:AD43" si="21">IF(ISNUMBER(T$25),D43*T$25,0)</f>
        <v>0</v>
      </c>
      <c r="U43" s="199">
        <f t="shared" si="21"/>
        <v>0</v>
      </c>
      <c r="V43" s="199">
        <f t="shared" si="21"/>
        <v>0</v>
      </c>
      <c r="W43" s="199">
        <f t="shared" si="21"/>
        <v>0</v>
      </c>
      <c r="X43" s="199">
        <f t="shared" si="21"/>
        <v>0</v>
      </c>
      <c r="Y43" s="199">
        <f t="shared" si="21"/>
        <v>0</v>
      </c>
      <c r="Z43" s="199">
        <f t="shared" si="21"/>
        <v>0</v>
      </c>
      <c r="AA43" s="199">
        <f t="shared" si="21"/>
        <v>0</v>
      </c>
      <c r="AB43" s="199">
        <f t="shared" si="21"/>
        <v>0</v>
      </c>
      <c r="AC43" s="199">
        <f t="shared" si="21"/>
        <v>0</v>
      </c>
      <c r="AD43" s="199">
        <f t="shared" si="21"/>
        <v>0</v>
      </c>
      <c r="AE43" s="198">
        <f t="shared" si="5"/>
        <v>0</v>
      </c>
      <c r="AF43" s="62"/>
    </row>
    <row r="44" spans="1:32" x14ac:dyDescent="0.2">
      <c r="A44" s="295"/>
      <c r="B44" s="172" t="s">
        <v>56</v>
      </c>
      <c r="C44" s="197">
        <f>$M$8*C$26</f>
        <v>0</v>
      </c>
      <c r="D44" s="197">
        <f t="shared" ref="D44:N44" si="22">$M$8*D$26</f>
        <v>0</v>
      </c>
      <c r="E44" s="197">
        <f t="shared" si="22"/>
        <v>0</v>
      </c>
      <c r="F44" s="197">
        <f t="shared" si="22"/>
        <v>0</v>
      </c>
      <c r="G44" s="197">
        <f t="shared" si="22"/>
        <v>0</v>
      </c>
      <c r="H44" s="197">
        <f t="shared" si="22"/>
        <v>0</v>
      </c>
      <c r="I44" s="197">
        <f t="shared" si="22"/>
        <v>0</v>
      </c>
      <c r="J44" s="197">
        <f t="shared" si="22"/>
        <v>0</v>
      </c>
      <c r="K44" s="197">
        <f t="shared" si="22"/>
        <v>0</v>
      </c>
      <c r="L44" s="197">
        <f t="shared" si="22"/>
        <v>0</v>
      </c>
      <c r="M44" s="197">
        <f t="shared" si="22"/>
        <v>0</v>
      </c>
      <c r="N44" s="197">
        <f t="shared" si="22"/>
        <v>0</v>
      </c>
      <c r="O44" s="198">
        <f t="shared" si="3"/>
        <v>0</v>
      </c>
      <c r="Q44" s="295"/>
      <c r="R44" s="172" t="s">
        <v>56</v>
      </c>
      <c r="S44" s="199">
        <f>IF(ISNUMBER(S$26),C44*S$26,0)</f>
        <v>0</v>
      </c>
      <c r="T44" s="199">
        <f t="shared" ref="T44:AD44" si="23">IF(ISNUMBER(T$26),D44*T$26,0)</f>
        <v>0</v>
      </c>
      <c r="U44" s="199">
        <f t="shared" si="23"/>
        <v>0</v>
      </c>
      <c r="V44" s="199">
        <f t="shared" si="23"/>
        <v>0</v>
      </c>
      <c r="W44" s="199">
        <f t="shared" si="23"/>
        <v>0</v>
      </c>
      <c r="X44" s="199">
        <f t="shared" si="23"/>
        <v>0</v>
      </c>
      <c r="Y44" s="199">
        <f t="shared" si="23"/>
        <v>0</v>
      </c>
      <c r="Z44" s="199">
        <f t="shared" si="23"/>
        <v>0</v>
      </c>
      <c r="AA44" s="199">
        <f t="shared" si="23"/>
        <v>0</v>
      </c>
      <c r="AB44" s="199">
        <f t="shared" si="23"/>
        <v>0</v>
      </c>
      <c r="AC44" s="199">
        <f t="shared" si="23"/>
        <v>0</v>
      </c>
      <c r="AD44" s="199">
        <f t="shared" si="23"/>
        <v>0</v>
      </c>
      <c r="AE44" s="198">
        <f t="shared" si="5"/>
        <v>0</v>
      </c>
      <c r="AF44" s="62"/>
    </row>
    <row r="45" spans="1:32" x14ac:dyDescent="0.2">
      <c r="A45" s="295"/>
      <c r="B45" s="172" t="s">
        <v>147</v>
      </c>
      <c r="C45" s="197">
        <f>$N$8*C$27</f>
        <v>0</v>
      </c>
      <c r="D45" s="197">
        <f t="shared" ref="D45:N45" si="24">$N$8*D$27</f>
        <v>0</v>
      </c>
      <c r="E45" s="197">
        <f t="shared" si="24"/>
        <v>0</v>
      </c>
      <c r="F45" s="197">
        <f t="shared" si="24"/>
        <v>0</v>
      </c>
      <c r="G45" s="197">
        <f t="shared" si="24"/>
        <v>0</v>
      </c>
      <c r="H45" s="197">
        <f t="shared" si="24"/>
        <v>0</v>
      </c>
      <c r="I45" s="197">
        <f t="shared" si="24"/>
        <v>0</v>
      </c>
      <c r="J45" s="197">
        <f t="shared" si="24"/>
        <v>0</v>
      </c>
      <c r="K45" s="197">
        <f t="shared" si="24"/>
        <v>0</v>
      </c>
      <c r="L45" s="197">
        <f t="shared" si="24"/>
        <v>0</v>
      </c>
      <c r="M45" s="197">
        <f t="shared" si="24"/>
        <v>0</v>
      </c>
      <c r="N45" s="197">
        <f t="shared" si="24"/>
        <v>0</v>
      </c>
      <c r="O45" s="198">
        <f t="shared" si="3"/>
        <v>0</v>
      </c>
      <c r="Q45" s="295"/>
      <c r="R45" s="172" t="s">
        <v>147</v>
      </c>
      <c r="S45" s="199">
        <f>IF(ISNUMBER(S$27),C45*S$27,0)</f>
        <v>0</v>
      </c>
      <c r="T45" s="199">
        <f t="shared" ref="T45:AD45" si="25">IF(ISNUMBER(T$27),D45*T$27,0)</f>
        <v>0</v>
      </c>
      <c r="U45" s="199">
        <f t="shared" si="25"/>
        <v>0</v>
      </c>
      <c r="V45" s="199">
        <f t="shared" si="25"/>
        <v>0</v>
      </c>
      <c r="W45" s="199">
        <f t="shared" si="25"/>
        <v>0</v>
      </c>
      <c r="X45" s="199">
        <f t="shared" si="25"/>
        <v>0</v>
      </c>
      <c r="Y45" s="199">
        <f t="shared" si="25"/>
        <v>0</v>
      </c>
      <c r="Z45" s="199">
        <f t="shared" si="25"/>
        <v>0</v>
      </c>
      <c r="AA45" s="199">
        <f t="shared" si="25"/>
        <v>0</v>
      </c>
      <c r="AB45" s="199">
        <f t="shared" si="25"/>
        <v>0</v>
      </c>
      <c r="AC45" s="199">
        <f t="shared" si="25"/>
        <v>0</v>
      </c>
      <c r="AD45" s="199">
        <f t="shared" si="25"/>
        <v>0</v>
      </c>
      <c r="AE45" s="198">
        <f t="shared" si="5"/>
        <v>0</v>
      </c>
      <c r="AF45" s="62"/>
    </row>
    <row r="46" spans="1:32" x14ac:dyDescent="0.2">
      <c r="A46" s="296"/>
      <c r="B46" s="54" t="s">
        <v>57</v>
      </c>
      <c r="C46" s="197">
        <f>+SUM(C34:C45)</f>
        <v>0</v>
      </c>
      <c r="D46" s="197">
        <f t="shared" ref="D46:N46" si="26">+SUM(D34:D45)</f>
        <v>0</v>
      </c>
      <c r="E46" s="197">
        <f t="shared" si="26"/>
        <v>0</v>
      </c>
      <c r="F46" s="197">
        <f t="shared" si="26"/>
        <v>0</v>
      </c>
      <c r="G46" s="197">
        <f t="shared" si="26"/>
        <v>0</v>
      </c>
      <c r="H46" s="197">
        <f t="shared" si="26"/>
        <v>0</v>
      </c>
      <c r="I46" s="197">
        <f t="shared" si="26"/>
        <v>0</v>
      </c>
      <c r="J46" s="197">
        <f t="shared" si="26"/>
        <v>0</v>
      </c>
      <c r="K46" s="197">
        <f t="shared" si="26"/>
        <v>0</v>
      </c>
      <c r="L46" s="197">
        <f t="shared" si="26"/>
        <v>0</v>
      </c>
      <c r="M46" s="197">
        <f t="shared" si="26"/>
        <v>0</v>
      </c>
      <c r="N46" s="197">
        <f t="shared" si="26"/>
        <v>0</v>
      </c>
      <c r="O46" s="198"/>
      <c r="Q46" s="296"/>
      <c r="R46" s="54" t="s">
        <v>57</v>
      </c>
      <c r="S46" s="197"/>
      <c r="T46" s="197"/>
      <c r="U46" s="197"/>
      <c r="V46" s="197"/>
      <c r="W46" s="197"/>
      <c r="X46" s="197"/>
      <c r="Y46" s="197"/>
      <c r="Z46" s="197"/>
      <c r="AA46" s="197"/>
      <c r="AB46" s="197"/>
      <c r="AC46" s="197"/>
      <c r="AD46" s="197"/>
      <c r="AE46" s="198">
        <f>SUM(AE34:AE45)</f>
        <v>0</v>
      </c>
      <c r="AF46" s="200">
        <f>AE46*44/12</f>
        <v>0</v>
      </c>
    </row>
    <row r="48" spans="1:32" ht="14.15" customHeight="1" x14ac:dyDescent="0.2">
      <c r="A48" s="293" t="str">
        <f>'MRS(input_RL_Opt2)'!A48</f>
        <v>Year 2020</v>
      </c>
      <c r="B48" s="293"/>
      <c r="C48" s="261" t="str">
        <f>'MRS(input_RL_Opt2)'!C48:O48</f>
        <v>Land use category in year 2020</v>
      </c>
      <c r="D48" s="261"/>
      <c r="E48" s="261"/>
      <c r="F48" s="261"/>
      <c r="G48" s="261"/>
      <c r="H48" s="261"/>
      <c r="I48" s="261"/>
      <c r="J48" s="261"/>
      <c r="K48" s="261"/>
      <c r="L48" s="261"/>
      <c r="M48" s="261"/>
      <c r="N48" s="261"/>
      <c r="O48" s="261"/>
      <c r="Q48" s="293" t="str">
        <f>'MRS(input_RL_Opt2)'!Q48</f>
        <v>Year 2020</v>
      </c>
      <c r="R48" s="293"/>
      <c r="S48" s="261" t="str">
        <f>'MRS(input_RL_Opt2)'!S48:AE48</f>
        <v>Land use category in year 2020</v>
      </c>
      <c r="T48" s="261"/>
      <c r="U48" s="261"/>
      <c r="V48" s="261"/>
      <c r="W48" s="261"/>
      <c r="X48" s="261"/>
      <c r="Y48" s="261"/>
      <c r="Z48" s="261"/>
      <c r="AA48" s="261"/>
      <c r="AB48" s="261"/>
      <c r="AC48" s="261"/>
      <c r="AD48" s="261"/>
      <c r="AE48" s="261"/>
      <c r="AF48" s="62"/>
    </row>
    <row r="49" spans="1:32" ht="42" x14ac:dyDescent="0.2">
      <c r="A49" s="293"/>
      <c r="B49" s="293"/>
      <c r="C49" s="54" t="s">
        <v>46</v>
      </c>
      <c r="D49" s="54" t="s">
        <v>47</v>
      </c>
      <c r="E49" s="55" t="s">
        <v>48</v>
      </c>
      <c r="F49" s="54" t="s">
        <v>49</v>
      </c>
      <c r="G49" s="54" t="s">
        <v>50</v>
      </c>
      <c r="H49" s="54" t="s">
        <v>51</v>
      </c>
      <c r="I49" s="54" t="s">
        <v>52</v>
      </c>
      <c r="J49" s="54" t="s">
        <v>53</v>
      </c>
      <c r="K49" s="54" t="s">
        <v>54</v>
      </c>
      <c r="L49" s="54" t="s">
        <v>55</v>
      </c>
      <c r="M49" s="54" t="s">
        <v>56</v>
      </c>
      <c r="N49" s="54" t="s">
        <v>39</v>
      </c>
      <c r="O49" s="172" t="s">
        <v>57</v>
      </c>
      <c r="Q49" s="293"/>
      <c r="R49" s="293"/>
      <c r="S49" s="54" t="s">
        <v>46</v>
      </c>
      <c r="T49" s="54" t="s">
        <v>47</v>
      </c>
      <c r="U49" s="55" t="s">
        <v>48</v>
      </c>
      <c r="V49" s="54" t="s">
        <v>49</v>
      </c>
      <c r="W49" s="54" t="s">
        <v>50</v>
      </c>
      <c r="X49" s="54" t="s">
        <v>51</v>
      </c>
      <c r="Y49" s="54" t="s">
        <v>52</v>
      </c>
      <c r="Z49" s="54" t="s">
        <v>53</v>
      </c>
      <c r="AA49" s="54" t="s">
        <v>54</v>
      </c>
      <c r="AB49" s="54" t="s">
        <v>55</v>
      </c>
      <c r="AC49" s="54" t="s">
        <v>56</v>
      </c>
      <c r="AD49" s="54" t="s">
        <v>39</v>
      </c>
      <c r="AE49" s="172" t="s">
        <v>57</v>
      </c>
      <c r="AF49" s="62"/>
    </row>
    <row r="50" spans="1:32" ht="14.15" customHeight="1" x14ac:dyDescent="0.2">
      <c r="A50" s="294" t="str">
        <f>'MRS(input_RL_Opt2)'!A50</f>
        <v>Land use category in year 2019</v>
      </c>
      <c r="B50" s="54" t="s">
        <v>46</v>
      </c>
      <c r="C50" s="197">
        <f>$C46*C$16</f>
        <v>0</v>
      </c>
      <c r="D50" s="197">
        <f t="shared" ref="D50:N50" si="27">$C46*D$16</f>
        <v>0</v>
      </c>
      <c r="E50" s="197">
        <f t="shared" si="27"/>
        <v>0</v>
      </c>
      <c r="F50" s="197">
        <f t="shared" si="27"/>
        <v>0</v>
      </c>
      <c r="G50" s="197">
        <f t="shared" si="27"/>
        <v>0</v>
      </c>
      <c r="H50" s="197">
        <f t="shared" si="27"/>
        <v>0</v>
      </c>
      <c r="I50" s="197">
        <f t="shared" si="27"/>
        <v>0</v>
      </c>
      <c r="J50" s="197">
        <f t="shared" si="27"/>
        <v>0</v>
      </c>
      <c r="K50" s="197">
        <f t="shared" si="27"/>
        <v>0</v>
      </c>
      <c r="L50" s="197">
        <f t="shared" si="27"/>
        <v>0</v>
      </c>
      <c r="M50" s="197">
        <f t="shared" si="27"/>
        <v>0</v>
      </c>
      <c r="N50" s="197">
        <f t="shared" si="27"/>
        <v>0</v>
      </c>
      <c r="O50" s="198">
        <f>SUM(C50:N50)</f>
        <v>0</v>
      </c>
      <c r="Q50" s="294" t="str">
        <f>'MRS(input_RL_Opt2)'!Q50</f>
        <v>Land use category in year 2019</v>
      </c>
      <c r="R50" s="54" t="s">
        <v>46</v>
      </c>
      <c r="S50" s="199">
        <f>IF(ISNUMBER(S$16),C50*S$16,0)</f>
        <v>0</v>
      </c>
      <c r="T50" s="199">
        <f t="shared" ref="T50:AD50" si="28">IF(ISNUMBER(T$16),D50*T$16,0)</f>
        <v>0</v>
      </c>
      <c r="U50" s="199">
        <f t="shared" si="28"/>
        <v>0</v>
      </c>
      <c r="V50" s="199">
        <f t="shared" si="28"/>
        <v>0</v>
      </c>
      <c r="W50" s="199">
        <f t="shared" si="28"/>
        <v>0</v>
      </c>
      <c r="X50" s="199">
        <f t="shared" si="28"/>
        <v>0</v>
      </c>
      <c r="Y50" s="199">
        <f t="shared" si="28"/>
        <v>0</v>
      </c>
      <c r="Z50" s="199">
        <f t="shared" si="28"/>
        <v>0</v>
      </c>
      <c r="AA50" s="199">
        <f t="shared" si="28"/>
        <v>0</v>
      </c>
      <c r="AB50" s="199">
        <f t="shared" si="28"/>
        <v>0</v>
      </c>
      <c r="AC50" s="199">
        <f t="shared" si="28"/>
        <v>0</v>
      </c>
      <c r="AD50" s="199">
        <f t="shared" si="28"/>
        <v>0</v>
      </c>
      <c r="AE50" s="198">
        <f>SUMIF(S50:AD50,"&gt;0",S50:AD50)</f>
        <v>0</v>
      </c>
      <c r="AF50" s="62"/>
    </row>
    <row r="51" spans="1:32" ht="28" x14ac:dyDescent="0.2">
      <c r="A51" s="295"/>
      <c r="B51" s="54" t="s">
        <v>47</v>
      </c>
      <c r="C51" s="197">
        <f>$D46*C$17</f>
        <v>0</v>
      </c>
      <c r="D51" s="197">
        <f t="shared" ref="D51:N51" si="29">$D46*D$17</f>
        <v>0</v>
      </c>
      <c r="E51" s="197">
        <f t="shared" si="29"/>
        <v>0</v>
      </c>
      <c r="F51" s="197">
        <f t="shared" si="29"/>
        <v>0</v>
      </c>
      <c r="G51" s="197">
        <f t="shared" si="29"/>
        <v>0</v>
      </c>
      <c r="H51" s="197">
        <f t="shared" si="29"/>
        <v>0</v>
      </c>
      <c r="I51" s="197">
        <f t="shared" si="29"/>
        <v>0</v>
      </c>
      <c r="J51" s="197">
        <f t="shared" si="29"/>
        <v>0</v>
      </c>
      <c r="K51" s="197">
        <f t="shared" si="29"/>
        <v>0</v>
      </c>
      <c r="L51" s="197">
        <f t="shared" si="29"/>
        <v>0</v>
      </c>
      <c r="M51" s="197">
        <f t="shared" si="29"/>
        <v>0</v>
      </c>
      <c r="N51" s="197">
        <f t="shared" si="29"/>
        <v>0</v>
      </c>
      <c r="O51" s="198">
        <f t="shared" ref="O51:O61" si="30">SUM(C51:N51)</f>
        <v>0</v>
      </c>
      <c r="Q51" s="295"/>
      <c r="R51" s="54" t="s">
        <v>47</v>
      </c>
      <c r="S51" s="199">
        <f>IF(ISNUMBER(S$17),C51*S$17,0)</f>
        <v>0</v>
      </c>
      <c r="T51" s="199">
        <f t="shared" ref="T51:AD51" si="31">IF(ISNUMBER(T$17),D51*T$17,0)</f>
        <v>0</v>
      </c>
      <c r="U51" s="199">
        <f t="shared" si="31"/>
        <v>0</v>
      </c>
      <c r="V51" s="199">
        <f t="shared" si="31"/>
        <v>0</v>
      </c>
      <c r="W51" s="199">
        <f t="shared" si="31"/>
        <v>0</v>
      </c>
      <c r="X51" s="199">
        <f t="shared" si="31"/>
        <v>0</v>
      </c>
      <c r="Y51" s="199">
        <f t="shared" si="31"/>
        <v>0</v>
      </c>
      <c r="Z51" s="199">
        <f t="shared" si="31"/>
        <v>0</v>
      </c>
      <c r="AA51" s="199">
        <f t="shared" si="31"/>
        <v>0</v>
      </c>
      <c r="AB51" s="199">
        <f t="shared" si="31"/>
        <v>0</v>
      </c>
      <c r="AC51" s="199">
        <f t="shared" si="31"/>
        <v>0</v>
      </c>
      <c r="AD51" s="199">
        <f t="shared" si="31"/>
        <v>0</v>
      </c>
      <c r="AE51" s="198">
        <f t="shared" ref="AE51:AE61" si="32">SUMIF(S51:AD51,"&gt;0",S51:AD51)</f>
        <v>0</v>
      </c>
      <c r="AF51" s="62"/>
    </row>
    <row r="52" spans="1:32" x14ac:dyDescent="0.2">
      <c r="A52" s="295"/>
      <c r="B52" s="55" t="s">
        <v>48</v>
      </c>
      <c r="C52" s="197">
        <f>$E46*C$18</f>
        <v>0</v>
      </c>
      <c r="D52" s="197">
        <f t="shared" ref="D52:N52" si="33">$E46*D$18</f>
        <v>0</v>
      </c>
      <c r="E52" s="197">
        <f t="shared" si="33"/>
        <v>0</v>
      </c>
      <c r="F52" s="197">
        <f t="shared" si="33"/>
        <v>0</v>
      </c>
      <c r="G52" s="197">
        <f t="shared" si="33"/>
        <v>0</v>
      </c>
      <c r="H52" s="197">
        <f t="shared" si="33"/>
        <v>0</v>
      </c>
      <c r="I52" s="197">
        <f t="shared" si="33"/>
        <v>0</v>
      </c>
      <c r="J52" s="197">
        <f t="shared" si="33"/>
        <v>0</v>
      </c>
      <c r="K52" s="197">
        <f t="shared" si="33"/>
        <v>0</v>
      </c>
      <c r="L52" s="197">
        <f t="shared" si="33"/>
        <v>0</v>
      </c>
      <c r="M52" s="197">
        <f t="shared" si="33"/>
        <v>0</v>
      </c>
      <c r="N52" s="197">
        <f t="shared" si="33"/>
        <v>0</v>
      </c>
      <c r="O52" s="198">
        <f t="shared" si="30"/>
        <v>0</v>
      </c>
      <c r="Q52" s="295"/>
      <c r="R52" s="55" t="s">
        <v>48</v>
      </c>
      <c r="S52" s="199">
        <f>IF(ISNUMBER(S$18),C52*S$18,0)</f>
        <v>0</v>
      </c>
      <c r="T52" s="199">
        <f t="shared" ref="T52:AD52" si="34">IF(ISNUMBER(T$18),D52*T$18,0)</f>
        <v>0</v>
      </c>
      <c r="U52" s="199">
        <f t="shared" si="34"/>
        <v>0</v>
      </c>
      <c r="V52" s="199">
        <f t="shared" si="34"/>
        <v>0</v>
      </c>
      <c r="W52" s="199">
        <f t="shared" si="34"/>
        <v>0</v>
      </c>
      <c r="X52" s="199">
        <f t="shared" si="34"/>
        <v>0</v>
      </c>
      <c r="Y52" s="199">
        <f t="shared" si="34"/>
        <v>0</v>
      </c>
      <c r="Z52" s="199">
        <f t="shared" si="34"/>
        <v>0</v>
      </c>
      <c r="AA52" s="199">
        <f t="shared" si="34"/>
        <v>0</v>
      </c>
      <c r="AB52" s="199">
        <f t="shared" si="34"/>
        <v>0</v>
      </c>
      <c r="AC52" s="199">
        <f t="shared" si="34"/>
        <v>0</v>
      </c>
      <c r="AD52" s="199">
        <f t="shared" si="34"/>
        <v>0</v>
      </c>
      <c r="AE52" s="198">
        <f t="shared" si="32"/>
        <v>0</v>
      </c>
      <c r="AF52" s="62"/>
    </row>
    <row r="53" spans="1:32" x14ac:dyDescent="0.2">
      <c r="A53" s="295"/>
      <c r="B53" s="54" t="s">
        <v>49</v>
      </c>
      <c r="C53" s="197">
        <f>$F46*C$19</f>
        <v>0</v>
      </c>
      <c r="D53" s="197">
        <f t="shared" ref="D53:N53" si="35">$F46*D$19</f>
        <v>0</v>
      </c>
      <c r="E53" s="197">
        <f t="shared" si="35"/>
        <v>0</v>
      </c>
      <c r="F53" s="197">
        <f t="shared" si="35"/>
        <v>0</v>
      </c>
      <c r="G53" s="197">
        <f t="shared" si="35"/>
        <v>0</v>
      </c>
      <c r="H53" s="197">
        <f t="shared" si="35"/>
        <v>0</v>
      </c>
      <c r="I53" s="197">
        <f t="shared" si="35"/>
        <v>0</v>
      </c>
      <c r="J53" s="197">
        <f t="shared" si="35"/>
        <v>0</v>
      </c>
      <c r="K53" s="197">
        <f t="shared" si="35"/>
        <v>0</v>
      </c>
      <c r="L53" s="197">
        <f t="shared" si="35"/>
        <v>0</v>
      </c>
      <c r="M53" s="197">
        <f t="shared" si="35"/>
        <v>0</v>
      </c>
      <c r="N53" s="197">
        <f t="shared" si="35"/>
        <v>0</v>
      </c>
      <c r="O53" s="198">
        <f t="shared" si="30"/>
        <v>0</v>
      </c>
      <c r="Q53" s="295"/>
      <c r="R53" s="54" t="s">
        <v>49</v>
      </c>
      <c r="S53" s="199">
        <f>IF(ISNUMBER(S$19),C53*S$19,0)</f>
        <v>0</v>
      </c>
      <c r="T53" s="199">
        <f t="shared" ref="T53:AD53" si="36">IF(ISNUMBER(T$19),D53*T$19,0)</f>
        <v>0</v>
      </c>
      <c r="U53" s="199">
        <f t="shared" si="36"/>
        <v>0</v>
      </c>
      <c r="V53" s="199">
        <f t="shared" si="36"/>
        <v>0</v>
      </c>
      <c r="W53" s="199">
        <f t="shared" si="36"/>
        <v>0</v>
      </c>
      <c r="X53" s="199">
        <f t="shared" si="36"/>
        <v>0</v>
      </c>
      <c r="Y53" s="199">
        <f t="shared" si="36"/>
        <v>0</v>
      </c>
      <c r="Z53" s="199">
        <f t="shared" si="36"/>
        <v>0</v>
      </c>
      <c r="AA53" s="199">
        <f t="shared" si="36"/>
        <v>0</v>
      </c>
      <c r="AB53" s="199">
        <f t="shared" si="36"/>
        <v>0</v>
      </c>
      <c r="AC53" s="199">
        <f t="shared" si="36"/>
        <v>0</v>
      </c>
      <c r="AD53" s="199">
        <f t="shared" si="36"/>
        <v>0</v>
      </c>
      <c r="AE53" s="198">
        <f t="shared" si="32"/>
        <v>0</v>
      </c>
      <c r="AF53" s="62"/>
    </row>
    <row r="54" spans="1:32" x14ac:dyDescent="0.2">
      <c r="A54" s="295"/>
      <c r="B54" s="172" t="s">
        <v>50</v>
      </c>
      <c r="C54" s="197">
        <f>$G46*C$20</f>
        <v>0</v>
      </c>
      <c r="D54" s="197">
        <f t="shared" ref="D54:N54" si="37">$G46*D$20</f>
        <v>0</v>
      </c>
      <c r="E54" s="197">
        <f t="shared" si="37"/>
        <v>0</v>
      </c>
      <c r="F54" s="197">
        <f t="shared" si="37"/>
        <v>0</v>
      </c>
      <c r="G54" s="197">
        <f t="shared" si="37"/>
        <v>0</v>
      </c>
      <c r="H54" s="197">
        <f t="shared" si="37"/>
        <v>0</v>
      </c>
      <c r="I54" s="197">
        <f t="shared" si="37"/>
        <v>0</v>
      </c>
      <c r="J54" s="197">
        <f t="shared" si="37"/>
        <v>0</v>
      </c>
      <c r="K54" s="197">
        <f t="shared" si="37"/>
        <v>0</v>
      </c>
      <c r="L54" s="197">
        <f t="shared" si="37"/>
        <v>0</v>
      </c>
      <c r="M54" s="197">
        <f t="shared" si="37"/>
        <v>0</v>
      </c>
      <c r="N54" s="197">
        <f t="shared" si="37"/>
        <v>0</v>
      </c>
      <c r="O54" s="198">
        <f t="shared" si="30"/>
        <v>0</v>
      </c>
      <c r="Q54" s="295"/>
      <c r="R54" s="172" t="s">
        <v>50</v>
      </c>
      <c r="S54" s="199">
        <f>IF(ISNUMBER(S$20),C54*S$20,0)</f>
        <v>0</v>
      </c>
      <c r="T54" s="199">
        <f t="shared" ref="T54:AD54" si="38">IF(ISNUMBER(T$20),D54*T$20,0)</f>
        <v>0</v>
      </c>
      <c r="U54" s="199">
        <f t="shared" si="38"/>
        <v>0</v>
      </c>
      <c r="V54" s="199">
        <f t="shared" si="38"/>
        <v>0</v>
      </c>
      <c r="W54" s="199">
        <f t="shared" si="38"/>
        <v>0</v>
      </c>
      <c r="X54" s="199">
        <f t="shared" si="38"/>
        <v>0</v>
      </c>
      <c r="Y54" s="199">
        <f t="shared" si="38"/>
        <v>0</v>
      </c>
      <c r="Z54" s="199">
        <f t="shared" si="38"/>
        <v>0</v>
      </c>
      <c r="AA54" s="199">
        <f t="shared" si="38"/>
        <v>0</v>
      </c>
      <c r="AB54" s="199">
        <f t="shared" si="38"/>
        <v>0</v>
      </c>
      <c r="AC54" s="199">
        <f t="shared" si="38"/>
        <v>0</v>
      </c>
      <c r="AD54" s="199">
        <f t="shared" si="38"/>
        <v>0</v>
      </c>
      <c r="AE54" s="198">
        <f t="shared" si="32"/>
        <v>0</v>
      </c>
      <c r="AF54" s="62"/>
    </row>
    <row r="55" spans="1:32" x14ac:dyDescent="0.2">
      <c r="A55" s="295"/>
      <c r="B55" s="172" t="s">
        <v>51</v>
      </c>
      <c r="C55" s="197">
        <f>$H46*C$21</f>
        <v>0</v>
      </c>
      <c r="D55" s="197">
        <f t="shared" ref="D55:N55" si="39">$H46*D$21</f>
        <v>0</v>
      </c>
      <c r="E55" s="197">
        <f t="shared" si="39"/>
        <v>0</v>
      </c>
      <c r="F55" s="197">
        <f t="shared" si="39"/>
        <v>0</v>
      </c>
      <c r="G55" s="197">
        <f t="shared" si="39"/>
        <v>0</v>
      </c>
      <c r="H55" s="197">
        <f t="shared" si="39"/>
        <v>0</v>
      </c>
      <c r="I55" s="197">
        <f t="shared" si="39"/>
        <v>0</v>
      </c>
      <c r="J55" s="197">
        <f t="shared" si="39"/>
        <v>0</v>
      </c>
      <c r="K55" s="197">
        <f t="shared" si="39"/>
        <v>0</v>
      </c>
      <c r="L55" s="197">
        <f t="shared" si="39"/>
        <v>0</v>
      </c>
      <c r="M55" s="197">
        <f t="shared" si="39"/>
        <v>0</v>
      </c>
      <c r="N55" s="197">
        <f t="shared" si="39"/>
        <v>0</v>
      </c>
      <c r="O55" s="198">
        <f t="shared" si="30"/>
        <v>0</v>
      </c>
      <c r="Q55" s="295"/>
      <c r="R55" s="172" t="s">
        <v>51</v>
      </c>
      <c r="S55" s="199">
        <f>IF(ISNUMBER(S$21),C55*S$21,0)</f>
        <v>0</v>
      </c>
      <c r="T55" s="199">
        <f t="shared" ref="T55:AD55" si="40">IF(ISNUMBER(T$21),D55*T$21,0)</f>
        <v>0</v>
      </c>
      <c r="U55" s="199">
        <f t="shared" si="40"/>
        <v>0</v>
      </c>
      <c r="V55" s="199">
        <f t="shared" si="40"/>
        <v>0</v>
      </c>
      <c r="W55" s="199">
        <f t="shared" si="40"/>
        <v>0</v>
      </c>
      <c r="X55" s="199">
        <f t="shared" si="40"/>
        <v>0</v>
      </c>
      <c r="Y55" s="199">
        <f t="shared" si="40"/>
        <v>0</v>
      </c>
      <c r="Z55" s="199">
        <f t="shared" si="40"/>
        <v>0</v>
      </c>
      <c r="AA55" s="199">
        <f t="shared" si="40"/>
        <v>0</v>
      </c>
      <c r="AB55" s="199">
        <f t="shared" si="40"/>
        <v>0</v>
      </c>
      <c r="AC55" s="199">
        <f t="shared" si="40"/>
        <v>0</v>
      </c>
      <c r="AD55" s="199">
        <f t="shared" si="40"/>
        <v>0</v>
      </c>
      <c r="AE55" s="198">
        <f t="shared" si="32"/>
        <v>0</v>
      </c>
      <c r="AF55" s="62"/>
    </row>
    <row r="56" spans="1:32" x14ac:dyDescent="0.2">
      <c r="A56" s="295"/>
      <c r="B56" s="172" t="s">
        <v>52</v>
      </c>
      <c r="C56" s="197">
        <f>$I46*C$22</f>
        <v>0</v>
      </c>
      <c r="D56" s="197">
        <f t="shared" ref="D56:N56" si="41">$I46*D$22</f>
        <v>0</v>
      </c>
      <c r="E56" s="197">
        <f t="shared" si="41"/>
        <v>0</v>
      </c>
      <c r="F56" s="197">
        <f t="shared" si="41"/>
        <v>0</v>
      </c>
      <c r="G56" s="197">
        <f t="shared" si="41"/>
        <v>0</v>
      </c>
      <c r="H56" s="197">
        <f t="shared" si="41"/>
        <v>0</v>
      </c>
      <c r="I56" s="197">
        <f t="shared" si="41"/>
        <v>0</v>
      </c>
      <c r="J56" s="197">
        <f t="shared" si="41"/>
        <v>0</v>
      </c>
      <c r="K56" s="197">
        <f t="shared" si="41"/>
        <v>0</v>
      </c>
      <c r="L56" s="197">
        <f t="shared" si="41"/>
        <v>0</v>
      </c>
      <c r="M56" s="197">
        <f t="shared" si="41"/>
        <v>0</v>
      </c>
      <c r="N56" s="197">
        <f t="shared" si="41"/>
        <v>0</v>
      </c>
      <c r="O56" s="198">
        <f t="shared" si="30"/>
        <v>0</v>
      </c>
      <c r="Q56" s="295"/>
      <c r="R56" s="172" t="s">
        <v>52</v>
      </c>
      <c r="S56" s="199">
        <f>IF(ISNUMBER(S$22),C56*S$22,0)</f>
        <v>0</v>
      </c>
      <c r="T56" s="199">
        <f t="shared" ref="T56:AD56" si="42">IF(ISNUMBER(T$22),D56*T$22,0)</f>
        <v>0</v>
      </c>
      <c r="U56" s="199">
        <f t="shared" si="42"/>
        <v>0</v>
      </c>
      <c r="V56" s="199">
        <f t="shared" si="42"/>
        <v>0</v>
      </c>
      <c r="W56" s="199">
        <f t="shared" si="42"/>
        <v>0</v>
      </c>
      <c r="X56" s="199">
        <f t="shared" si="42"/>
        <v>0</v>
      </c>
      <c r="Y56" s="199">
        <f t="shared" si="42"/>
        <v>0</v>
      </c>
      <c r="Z56" s="199">
        <f t="shared" si="42"/>
        <v>0</v>
      </c>
      <c r="AA56" s="199">
        <f t="shared" si="42"/>
        <v>0</v>
      </c>
      <c r="AB56" s="199">
        <f t="shared" si="42"/>
        <v>0</v>
      </c>
      <c r="AC56" s="199">
        <f t="shared" si="42"/>
        <v>0</v>
      </c>
      <c r="AD56" s="199">
        <f t="shared" si="42"/>
        <v>0</v>
      </c>
      <c r="AE56" s="198">
        <f t="shared" si="32"/>
        <v>0</v>
      </c>
      <c r="AF56" s="62"/>
    </row>
    <row r="57" spans="1:32" x14ac:dyDescent="0.2">
      <c r="A57" s="295"/>
      <c r="B57" s="172" t="s">
        <v>53</v>
      </c>
      <c r="C57" s="197">
        <f>$J46*C$23</f>
        <v>0</v>
      </c>
      <c r="D57" s="197">
        <f t="shared" ref="D57:N57" si="43">$J46*D$23</f>
        <v>0</v>
      </c>
      <c r="E57" s="197">
        <f t="shared" si="43"/>
        <v>0</v>
      </c>
      <c r="F57" s="197">
        <f t="shared" si="43"/>
        <v>0</v>
      </c>
      <c r="G57" s="197">
        <f t="shared" si="43"/>
        <v>0</v>
      </c>
      <c r="H57" s="197">
        <f t="shared" si="43"/>
        <v>0</v>
      </c>
      <c r="I57" s="197">
        <f t="shared" si="43"/>
        <v>0</v>
      </c>
      <c r="J57" s="197">
        <f t="shared" si="43"/>
        <v>0</v>
      </c>
      <c r="K57" s="197">
        <f t="shared" si="43"/>
        <v>0</v>
      </c>
      <c r="L57" s="197">
        <f t="shared" si="43"/>
        <v>0</v>
      </c>
      <c r="M57" s="197">
        <f t="shared" si="43"/>
        <v>0</v>
      </c>
      <c r="N57" s="197">
        <f t="shared" si="43"/>
        <v>0</v>
      </c>
      <c r="O57" s="198">
        <f t="shared" si="30"/>
        <v>0</v>
      </c>
      <c r="Q57" s="295"/>
      <c r="R57" s="172" t="s">
        <v>53</v>
      </c>
      <c r="S57" s="199">
        <f>IF(ISNUMBER(S$23),C57*S$23,0)</f>
        <v>0</v>
      </c>
      <c r="T57" s="199">
        <f t="shared" ref="T57:AD57" si="44">IF(ISNUMBER(T$23),D57*T$23,0)</f>
        <v>0</v>
      </c>
      <c r="U57" s="199">
        <f t="shared" si="44"/>
        <v>0</v>
      </c>
      <c r="V57" s="199">
        <f t="shared" si="44"/>
        <v>0</v>
      </c>
      <c r="W57" s="199">
        <f t="shared" si="44"/>
        <v>0</v>
      </c>
      <c r="X57" s="199">
        <f t="shared" si="44"/>
        <v>0</v>
      </c>
      <c r="Y57" s="199">
        <f t="shared" si="44"/>
        <v>0</v>
      </c>
      <c r="Z57" s="199">
        <f t="shared" si="44"/>
        <v>0</v>
      </c>
      <c r="AA57" s="199">
        <f t="shared" si="44"/>
        <v>0</v>
      </c>
      <c r="AB57" s="199">
        <f t="shared" si="44"/>
        <v>0</v>
      </c>
      <c r="AC57" s="199">
        <f t="shared" si="44"/>
        <v>0</v>
      </c>
      <c r="AD57" s="199">
        <f t="shared" si="44"/>
        <v>0</v>
      </c>
      <c r="AE57" s="198">
        <f t="shared" si="32"/>
        <v>0</v>
      </c>
      <c r="AF57" s="62"/>
    </row>
    <row r="58" spans="1:32" x14ac:dyDescent="0.2">
      <c r="A58" s="295"/>
      <c r="B58" s="172" t="s">
        <v>54</v>
      </c>
      <c r="C58" s="197">
        <f>$K46*C$24</f>
        <v>0</v>
      </c>
      <c r="D58" s="197">
        <f t="shared" ref="D58:N58" si="45">$K46*D$24</f>
        <v>0</v>
      </c>
      <c r="E58" s="197">
        <f t="shared" si="45"/>
        <v>0</v>
      </c>
      <c r="F58" s="197">
        <f t="shared" si="45"/>
        <v>0</v>
      </c>
      <c r="G58" s="197">
        <f t="shared" si="45"/>
        <v>0</v>
      </c>
      <c r="H58" s="197">
        <f t="shared" si="45"/>
        <v>0</v>
      </c>
      <c r="I58" s="197">
        <f t="shared" si="45"/>
        <v>0</v>
      </c>
      <c r="J58" s="197">
        <f t="shared" si="45"/>
        <v>0</v>
      </c>
      <c r="K58" s="197">
        <f t="shared" si="45"/>
        <v>0</v>
      </c>
      <c r="L58" s="197">
        <f t="shared" si="45"/>
        <v>0</v>
      </c>
      <c r="M58" s="197">
        <f t="shared" si="45"/>
        <v>0</v>
      </c>
      <c r="N58" s="197">
        <f t="shared" si="45"/>
        <v>0</v>
      </c>
      <c r="O58" s="198">
        <f t="shared" si="30"/>
        <v>0</v>
      </c>
      <c r="Q58" s="295"/>
      <c r="R58" s="172" t="s">
        <v>54</v>
      </c>
      <c r="S58" s="199">
        <f>IF(ISNUMBER(S$24),C58*S$24,0)</f>
        <v>0</v>
      </c>
      <c r="T58" s="199">
        <f t="shared" ref="T58:AD58" si="46">IF(ISNUMBER(T$24),D58*T$24,0)</f>
        <v>0</v>
      </c>
      <c r="U58" s="199">
        <f t="shared" si="46"/>
        <v>0</v>
      </c>
      <c r="V58" s="199">
        <f t="shared" si="46"/>
        <v>0</v>
      </c>
      <c r="W58" s="199">
        <f t="shared" si="46"/>
        <v>0</v>
      </c>
      <c r="X58" s="199">
        <f t="shared" si="46"/>
        <v>0</v>
      </c>
      <c r="Y58" s="199">
        <f t="shared" si="46"/>
        <v>0</v>
      </c>
      <c r="Z58" s="199">
        <f t="shared" si="46"/>
        <v>0</v>
      </c>
      <c r="AA58" s="199">
        <f t="shared" si="46"/>
        <v>0</v>
      </c>
      <c r="AB58" s="199">
        <f t="shared" si="46"/>
        <v>0</v>
      </c>
      <c r="AC58" s="199">
        <f t="shared" si="46"/>
        <v>0</v>
      </c>
      <c r="AD58" s="199">
        <f t="shared" si="46"/>
        <v>0</v>
      </c>
      <c r="AE58" s="198">
        <f t="shared" si="32"/>
        <v>0</v>
      </c>
      <c r="AF58" s="62"/>
    </row>
    <row r="59" spans="1:32" x14ac:dyDescent="0.2">
      <c r="A59" s="295"/>
      <c r="B59" s="172" t="s">
        <v>55</v>
      </c>
      <c r="C59" s="197">
        <f>$L46*C$25</f>
        <v>0</v>
      </c>
      <c r="D59" s="197">
        <f t="shared" ref="D59:N59" si="47">$L46*D$25</f>
        <v>0</v>
      </c>
      <c r="E59" s="197">
        <f t="shared" si="47"/>
        <v>0</v>
      </c>
      <c r="F59" s="197">
        <f t="shared" si="47"/>
        <v>0</v>
      </c>
      <c r="G59" s="197">
        <f t="shared" si="47"/>
        <v>0</v>
      </c>
      <c r="H59" s="197">
        <f t="shared" si="47"/>
        <v>0</v>
      </c>
      <c r="I59" s="197">
        <f t="shared" si="47"/>
        <v>0</v>
      </c>
      <c r="J59" s="197">
        <f t="shared" si="47"/>
        <v>0</v>
      </c>
      <c r="K59" s="197">
        <f t="shared" si="47"/>
        <v>0</v>
      </c>
      <c r="L59" s="197">
        <f t="shared" si="47"/>
        <v>0</v>
      </c>
      <c r="M59" s="197">
        <f t="shared" si="47"/>
        <v>0</v>
      </c>
      <c r="N59" s="197">
        <f t="shared" si="47"/>
        <v>0</v>
      </c>
      <c r="O59" s="198">
        <f t="shared" si="30"/>
        <v>0</v>
      </c>
      <c r="Q59" s="295"/>
      <c r="R59" s="172" t="s">
        <v>55</v>
      </c>
      <c r="S59" s="199">
        <f>IF(ISNUMBER(S$25),C59*S$25,0)</f>
        <v>0</v>
      </c>
      <c r="T59" s="199">
        <f t="shared" ref="T59:AD59" si="48">IF(ISNUMBER(T$25),D59*T$25,0)</f>
        <v>0</v>
      </c>
      <c r="U59" s="199">
        <f t="shared" si="48"/>
        <v>0</v>
      </c>
      <c r="V59" s="199">
        <f t="shared" si="48"/>
        <v>0</v>
      </c>
      <c r="W59" s="199">
        <f t="shared" si="48"/>
        <v>0</v>
      </c>
      <c r="X59" s="199">
        <f t="shared" si="48"/>
        <v>0</v>
      </c>
      <c r="Y59" s="199">
        <f t="shared" si="48"/>
        <v>0</v>
      </c>
      <c r="Z59" s="199">
        <f t="shared" si="48"/>
        <v>0</v>
      </c>
      <c r="AA59" s="199">
        <f t="shared" si="48"/>
        <v>0</v>
      </c>
      <c r="AB59" s="199">
        <f t="shared" si="48"/>
        <v>0</v>
      </c>
      <c r="AC59" s="199">
        <f t="shared" si="48"/>
        <v>0</v>
      </c>
      <c r="AD59" s="199">
        <f t="shared" si="48"/>
        <v>0</v>
      </c>
      <c r="AE59" s="198">
        <f t="shared" si="32"/>
        <v>0</v>
      </c>
      <c r="AF59" s="62"/>
    </row>
    <row r="60" spans="1:32" x14ac:dyDescent="0.2">
      <c r="A60" s="295"/>
      <c r="B60" s="172" t="s">
        <v>56</v>
      </c>
      <c r="C60" s="197">
        <f>$M46*C$26</f>
        <v>0</v>
      </c>
      <c r="D60" s="197">
        <f t="shared" ref="D60:N60" si="49">$M46*D$26</f>
        <v>0</v>
      </c>
      <c r="E60" s="197">
        <f t="shared" si="49"/>
        <v>0</v>
      </c>
      <c r="F60" s="197">
        <f t="shared" si="49"/>
        <v>0</v>
      </c>
      <c r="G60" s="197">
        <f t="shared" si="49"/>
        <v>0</v>
      </c>
      <c r="H60" s="197">
        <f t="shared" si="49"/>
        <v>0</v>
      </c>
      <c r="I60" s="197">
        <f t="shared" si="49"/>
        <v>0</v>
      </c>
      <c r="J60" s="197">
        <f t="shared" si="49"/>
        <v>0</v>
      </c>
      <c r="K60" s="197">
        <f t="shared" si="49"/>
        <v>0</v>
      </c>
      <c r="L60" s="197">
        <f t="shared" si="49"/>
        <v>0</v>
      </c>
      <c r="M60" s="197">
        <f t="shared" si="49"/>
        <v>0</v>
      </c>
      <c r="N60" s="197">
        <f t="shared" si="49"/>
        <v>0</v>
      </c>
      <c r="O60" s="198">
        <f t="shared" si="30"/>
        <v>0</v>
      </c>
      <c r="Q60" s="295"/>
      <c r="R60" s="172" t="s">
        <v>56</v>
      </c>
      <c r="S60" s="199">
        <f>IF(ISNUMBER(S$26),C60*S$26,0)</f>
        <v>0</v>
      </c>
      <c r="T60" s="199">
        <f t="shared" ref="T60:AD60" si="50">IF(ISNUMBER(T$26),D60*T$26,0)</f>
        <v>0</v>
      </c>
      <c r="U60" s="199">
        <f t="shared" si="50"/>
        <v>0</v>
      </c>
      <c r="V60" s="199">
        <f t="shared" si="50"/>
        <v>0</v>
      </c>
      <c r="W60" s="199">
        <f t="shared" si="50"/>
        <v>0</v>
      </c>
      <c r="X60" s="199">
        <f t="shared" si="50"/>
        <v>0</v>
      </c>
      <c r="Y60" s="199">
        <f t="shared" si="50"/>
        <v>0</v>
      </c>
      <c r="Z60" s="199">
        <f t="shared" si="50"/>
        <v>0</v>
      </c>
      <c r="AA60" s="199">
        <f t="shared" si="50"/>
        <v>0</v>
      </c>
      <c r="AB60" s="199">
        <f t="shared" si="50"/>
        <v>0</v>
      </c>
      <c r="AC60" s="199">
        <f t="shared" si="50"/>
        <v>0</v>
      </c>
      <c r="AD60" s="199">
        <f t="shared" si="50"/>
        <v>0</v>
      </c>
      <c r="AE60" s="198">
        <f t="shared" si="32"/>
        <v>0</v>
      </c>
      <c r="AF60" s="62"/>
    </row>
    <row r="61" spans="1:32" x14ac:dyDescent="0.2">
      <c r="A61" s="295"/>
      <c r="B61" s="172" t="s">
        <v>147</v>
      </c>
      <c r="C61" s="197">
        <f>$N46*C$27</f>
        <v>0</v>
      </c>
      <c r="D61" s="197">
        <f t="shared" ref="D61:N61" si="51">$N46*D$27</f>
        <v>0</v>
      </c>
      <c r="E61" s="197">
        <f t="shared" si="51"/>
        <v>0</v>
      </c>
      <c r="F61" s="197">
        <f t="shared" si="51"/>
        <v>0</v>
      </c>
      <c r="G61" s="197">
        <f t="shared" si="51"/>
        <v>0</v>
      </c>
      <c r="H61" s="197">
        <f t="shared" si="51"/>
        <v>0</v>
      </c>
      <c r="I61" s="197">
        <f t="shared" si="51"/>
        <v>0</v>
      </c>
      <c r="J61" s="197">
        <f t="shared" si="51"/>
        <v>0</v>
      </c>
      <c r="K61" s="197">
        <f t="shared" si="51"/>
        <v>0</v>
      </c>
      <c r="L61" s="197">
        <f t="shared" si="51"/>
        <v>0</v>
      </c>
      <c r="M61" s="197">
        <f t="shared" si="51"/>
        <v>0</v>
      </c>
      <c r="N61" s="197">
        <f t="shared" si="51"/>
        <v>0</v>
      </c>
      <c r="O61" s="198">
        <f t="shared" si="30"/>
        <v>0</v>
      </c>
      <c r="Q61" s="295"/>
      <c r="R61" s="172" t="s">
        <v>147</v>
      </c>
      <c r="S61" s="199">
        <f>IF(ISNUMBER(S$27),C61*S$27,0)</f>
        <v>0</v>
      </c>
      <c r="T61" s="199">
        <f t="shared" ref="T61:AD61" si="52">IF(ISNUMBER(T$27),D61*T$27,0)</f>
        <v>0</v>
      </c>
      <c r="U61" s="199">
        <f t="shared" si="52"/>
        <v>0</v>
      </c>
      <c r="V61" s="199">
        <f t="shared" si="52"/>
        <v>0</v>
      </c>
      <c r="W61" s="199">
        <f t="shared" si="52"/>
        <v>0</v>
      </c>
      <c r="X61" s="199">
        <f t="shared" si="52"/>
        <v>0</v>
      </c>
      <c r="Y61" s="199">
        <f t="shared" si="52"/>
        <v>0</v>
      </c>
      <c r="Z61" s="199">
        <f t="shared" si="52"/>
        <v>0</v>
      </c>
      <c r="AA61" s="199">
        <f t="shared" si="52"/>
        <v>0</v>
      </c>
      <c r="AB61" s="199">
        <f t="shared" si="52"/>
        <v>0</v>
      </c>
      <c r="AC61" s="199">
        <f t="shared" si="52"/>
        <v>0</v>
      </c>
      <c r="AD61" s="199">
        <f t="shared" si="52"/>
        <v>0</v>
      </c>
      <c r="AE61" s="198">
        <f t="shared" si="32"/>
        <v>0</v>
      </c>
      <c r="AF61" s="62"/>
    </row>
    <row r="62" spans="1:32" x14ac:dyDescent="0.2">
      <c r="A62" s="296"/>
      <c r="B62" s="54" t="s">
        <v>57</v>
      </c>
      <c r="C62" s="197">
        <f>+SUM(C50:C61)</f>
        <v>0</v>
      </c>
      <c r="D62" s="197">
        <f t="shared" ref="D62:N62" si="53">+SUM(D50:D61)</f>
        <v>0</v>
      </c>
      <c r="E62" s="197">
        <f t="shared" si="53"/>
        <v>0</v>
      </c>
      <c r="F62" s="197">
        <f t="shared" si="53"/>
        <v>0</v>
      </c>
      <c r="G62" s="197">
        <f t="shared" si="53"/>
        <v>0</v>
      </c>
      <c r="H62" s="197">
        <f t="shared" si="53"/>
        <v>0</v>
      </c>
      <c r="I62" s="197">
        <f t="shared" si="53"/>
        <v>0</v>
      </c>
      <c r="J62" s="197">
        <f t="shared" si="53"/>
        <v>0</v>
      </c>
      <c r="K62" s="197">
        <f t="shared" si="53"/>
        <v>0</v>
      </c>
      <c r="L62" s="197">
        <f t="shared" si="53"/>
        <v>0</v>
      </c>
      <c r="M62" s="197">
        <f t="shared" si="53"/>
        <v>0</v>
      </c>
      <c r="N62" s="197">
        <f t="shared" si="53"/>
        <v>0</v>
      </c>
      <c r="O62" s="198"/>
      <c r="Q62" s="296"/>
      <c r="R62" s="54" t="s">
        <v>57</v>
      </c>
      <c r="S62" s="197"/>
      <c r="T62" s="197"/>
      <c r="U62" s="197"/>
      <c r="V62" s="197"/>
      <c r="W62" s="197"/>
      <c r="X62" s="197"/>
      <c r="Y62" s="197"/>
      <c r="Z62" s="197"/>
      <c r="AA62" s="197"/>
      <c r="AB62" s="197"/>
      <c r="AC62" s="197"/>
      <c r="AD62" s="197"/>
      <c r="AE62" s="198">
        <f>SUM(AE50:AE61)</f>
        <v>0</v>
      </c>
      <c r="AF62" s="200">
        <f>AE62*44/12</f>
        <v>0</v>
      </c>
    </row>
    <row r="63" spans="1:32" x14ac:dyDescent="0.2">
      <c r="S63" s="50"/>
      <c r="T63" s="50"/>
      <c r="U63" s="50"/>
      <c r="V63" s="50"/>
      <c r="W63" s="50"/>
      <c r="X63" s="50"/>
      <c r="Y63" s="50"/>
      <c r="Z63" s="50"/>
      <c r="AA63" s="50"/>
      <c r="AB63" s="50"/>
      <c r="AC63" s="50"/>
      <c r="AD63" s="50"/>
      <c r="AE63" s="50"/>
    </row>
    <row r="64" spans="1:32" ht="14.15" customHeight="1" x14ac:dyDescent="0.2">
      <c r="A64" s="293" t="str">
        <f>'MRS(input_RL_Opt2)'!A64</f>
        <v>Year 2021</v>
      </c>
      <c r="B64" s="293"/>
      <c r="C64" s="261" t="str">
        <f>'MRS(input_RL_Opt2)'!C64:O64</f>
        <v>Land use category in year 2021</v>
      </c>
      <c r="D64" s="261"/>
      <c r="E64" s="261"/>
      <c r="F64" s="261"/>
      <c r="G64" s="261"/>
      <c r="H64" s="261"/>
      <c r="I64" s="261"/>
      <c r="J64" s="261"/>
      <c r="K64" s="261"/>
      <c r="L64" s="261"/>
      <c r="M64" s="261"/>
      <c r="N64" s="261"/>
      <c r="O64" s="261"/>
      <c r="Q64" s="293" t="str">
        <f>'MRS(input_RL_Opt2)'!Q64</f>
        <v>Year 2021</v>
      </c>
      <c r="R64" s="293"/>
      <c r="S64" s="261" t="str">
        <f>'MRS(input_RL_Opt2)'!S64:AE64</f>
        <v>Land use category in year 2021</v>
      </c>
      <c r="T64" s="261"/>
      <c r="U64" s="261"/>
      <c r="V64" s="261"/>
      <c r="W64" s="261"/>
      <c r="X64" s="261"/>
      <c r="Y64" s="261"/>
      <c r="Z64" s="261"/>
      <c r="AA64" s="261"/>
      <c r="AB64" s="261"/>
      <c r="AC64" s="261"/>
      <c r="AD64" s="261"/>
      <c r="AE64" s="261"/>
      <c r="AF64" s="62"/>
    </row>
    <row r="65" spans="1:32" ht="42" x14ac:dyDescent="0.2">
      <c r="A65" s="293"/>
      <c r="B65" s="293"/>
      <c r="C65" s="54" t="s">
        <v>46</v>
      </c>
      <c r="D65" s="54" t="s">
        <v>47</v>
      </c>
      <c r="E65" s="55" t="s">
        <v>48</v>
      </c>
      <c r="F65" s="54" t="s">
        <v>49</v>
      </c>
      <c r="G65" s="54" t="s">
        <v>50</v>
      </c>
      <c r="H65" s="54" t="s">
        <v>51</v>
      </c>
      <c r="I65" s="54" t="s">
        <v>52</v>
      </c>
      <c r="J65" s="54" t="s">
        <v>53</v>
      </c>
      <c r="K65" s="54" t="s">
        <v>54</v>
      </c>
      <c r="L65" s="54" t="s">
        <v>55</v>
      </c>
      <c r="M65" s="54" t="s">
        <v>56</v>
      </c>
      <c r="N65" s="54" t="s">
        <v>39</v>
      </c>
      <c r="O65" s="172" t="s">
        <v>57</v>
      </c>
      <c r="Q65" s="293"/>
      <c r="R65" s="293"/>
      <c r="S65" s="54" t="s">
        <v>46</v>
      </c>
      <c r="T65" s="54" t="s">
        <v>47</v>
      </c>
      <c r="U65" s="55" t="s">
        <v>48</v>
      </c>
      <c r="V65" s="54" t="s">
        <v>49</v>
      </c>
      <c r="W65" s="54" t="s">
        <v>50</v>
      </c>
      <c r="X65" s="54" t="s">
        <v>51</v>
      </c>
      <c r="Y65" s="54" t="s">
        <v>52</v>
      </c>
      <c r="Z65" s="54" t="s">
        <v>53</v>
      </c>
      <c r="AA65" s="54" t="s">
        <v>54</v>
      </c>
      <c r="AB65" s="54" t="s">
        <v>55</v>
      </c>
      <c r="AC65" s="54" t="s">
        <v>56</v>
      </c>
      <c r="AD65" s="54" t="s">
        <v>39</v>
      </c>
      <c r="AE65" s="172" t="s">
        <v>57</v>
      </c>
      <c r="AF65" s="62"/>
    </row>
    <row r="66" spans="1:32" ht="14.15" customHeight="1" x14ac:dyDescent="0.2">
      <c r="A66" s="294" t="str">
        <f>'MRS(input_RL_Opt2)'!A66</f>
        <v>Land use category in year 2020</v>
      </c>
      <c r="B66" s="54" t="s">
        <v>46</v>
      </c>
      <c r="C66" s="197">
        <f>$C62*C$16</f>
        <v>0</v>
      </c>
      <c r="D66" s="197">
        <f t="shared" ref="D66:N66" si="54">$C62*D$16</f>
        <v>0</v>
      </c>
      <c r="E66" s="197">
        <f t="shared" si="54"/>
        <v>0</v>
      </c>
      <c r="F66" s="197">
        <f t="shared" si="54"/>
        <v>0</v>
      </c>
      <c r="G66" s="197">
        <f t="shared" si="54"/>
        <v>0</v>
      </c>
      <c r="H66" s="197">
        <f t="shared" si="54"/>
        <v>0</v>
      </c>
      <c r="I66" s="197">
        <f t="shared" si="54"/>
        <v>0</v>
      </c>
      <c r="J66" s="197">
        <f t="shared" si="54"/>
        <v>0</v>
      </c>
      <c r="K66" s="197">
        <f t="shared" si="54"/>
        <v>0</v>
      </c>
      <c r="L66" s="197">
        <f t="shared" si="54"/>
        <v>0</v>
      </c>
      <c r="M66" s="197">
        <f t="shared" si="54"/>
        <v>0</v>
      </c>
      <c r="N66" s="197">
        <f t="shared" si="54"/>
        <v>0</v>
      </c>
      <c r="O66" s="198">
        <f>SUM(C66:N66)</f>
        <v>0</v>
      </c>
      <c r="Q66" s="294" t="str">
        <f>'MRS(input_RL_Opt2)'!Q66</f>
        <v>Land use category in year 2020</v>
      </c>
      <c r="R66" s="54" t="s">
        <v>46</v>
      </c>
      <c r="S66" s="199">
        <f>IF(ISNUMBER(S$16),C66*S$16,0)</f>
        <v>0</v>
      </c>
      <c r="T66" s="199">
        <f t="shared" ref="T66:AD66" si="55">IF(ISNUMBER(T$16),D66*T$16,0)</f>
        <v>0</v>
      </c>
      <c r="U66" s="199">
        <f t="shared" si="55"/>
        <v>0</v>
      </c>
      <c r="V66" s="199">
        <f t="shared" si="55"/>
        <v>0</v>
      </c>
      <c r="W66" s="199">
        <f t="shared" si="55"/>
        <v>0</v>
      </c>
      <c r="X66" s="199">
        <f t="shared" si="55"/>
        <v>0</v>
      </c>
      <c r="Y66" s="199">
        <f t="shared" si="55"/>
        <v>0</v>
      </c>
      <c r="Z66" s="199">
        <f t="shared" si="55"/>
        <v>0</v>
      </c>
      <c r="AA66" s="199">
        <f t="shared" si="55"/>
        <v>0</v>
      </c>
      <c r="AB66" s="199">
        <f t="shared" si="55"/>
        <v>0</v>
      </c>
      <c r="AC66" s="199">
        <f t="shared" si="55"/>
        <v>0</v>
      </c>
      <c r="AD66" s="199">
        <f t="shared" si="55"/>
        <v>0</v>
      </c>
      <c r="AE66" s="198">
        <f>SUMIF(S66:AD66,"&gt;0",S66:AD66)</f>
        <v>0</v>
      </c>
      <c r="AF66" s="62"/>
    </row>
    <row r="67" spans="1:32" ht="28" x14ac:dyDescent="0.2">
      <c r="A67" s="295"/>
      <c r="B67" s="54" t="s">
        <v>47</v>
      </c>
      <c r="C67" s="197">
        <f>$D62*C$17</f>
        <v>0</v>
      </c>
      <c r="D67" s="197">
        <f t="shared" ref="D67:N67" si="56">$D62*D$17</f>
        <v>0</v>
      </c>
      <c r="E67" s="197">
        <f t="shared" si="56"/>
        <v>0</v>
      </c>
      <c r="F67" s="197">
        <f t="shared" si="56"/>
        <v>0</v>
      </c>
      <c r="G67" s="197">
        <f t="shared" si="56"/>
        <v>0</v>
      </c>
      <c r="H67" s="197">
        <f t="shared" si="56"/>
        <v>0</v>
      </c>
      <c r="I67" s="197">
        <f t="shared" si="56"/>
        <v>0</v>
      </c>
      <c r="J67" s="197">
        <f t="shared" si="56"/>
        <v>0</v>
      </c>
      <c r="K67" s="197">
        <f t="shared" si="56"/>
        <v>0</v>
      </c>
      <c r="L67" s="197">
        <f t="shared" si="56"/>
        <v>0</v>
      </c>
      <c r="M67" s="197">
        <f t="shared" si="56"/>
        <v>0</v>
      </c>
      <c r="N67" s="197">
        <f t="shared" si="56"/>
        <v>0</v>
      </c>
      <c r="O67" s="198">
        <f t="shared" ref="O67:O77" si="57">SUM(C67:N67)</f>
        <v>0</v>
      </c>
      <c r="Q67" s="295"/>
      <c r="R67" s="54" t="s">
        <v>47</v>
      </c>
      <c r="S67" s="199">
        <f>IF(ISNUMBER(S$17),C67*S$17,0)</f>
        <v>0</v>
      </c>
      <c r="T67" s="199">
        <f t="shared" ref="T67:AD67" si="58">IF(ISNUMBER(T$17),D67*T$17,0)</f>
        <v>0</v>
      </c>
      <c r="U67" s="199">
        <f t="shared" si="58"/>
        <v>0</v>
      </c>
      <c r="V67" s="199">
        <f t="shared" si="58"/>
        <v>0</v>
      </c>
      <c r="W67" s="199">
        <f t="shared" si="58"/>
        <v>0</v>
      </c>
      <c r="X67" s="199">
        <f t="shared" si="58"/>
        <v>0</v>
      </c>
      <c r="Y67" s="199">
        <f t="shared" si="58"/>
        <v>0</v>
      </c>
      <c r="Z67" s="199">
        <f t="shared" si="58"/>
        <v>0</v>
      </c>
      <c r="AA67" s="199">
        <f t="shared" si="58"/>
        <v>0</v>
      </c>
      <c r="AB67" s="199">
        <f t="shared" si="58"/>
        <v>0</v>
      </c>
      <c r="AC67" s="199">
        <f t="shared" si="58"/>
        <v>0</v>
      </c>
      <c r="AD67" s="199">
        <f t="shared" si="58"/>
        <v>0</v>
      </c>
      <c r="AE67" s="198">
        <f t="shared" ref="AE67:AE77" si="59">SUMIF(S67:AD67,"&gt;0",S67:AD67)</f>
        <v>0</v>
      </c>
      <c r="AF67" s="62"/>
    </row>
    <row r="68" spans="1:32" x14ac:dyDescent="0.2">
      <c r="A68" s="295"/>
      <c r="B68" s="55" t="s">
        <v>48</v>
      </c>
      <c r="C68" s="197">
        <f>$E62*C$18</f>
        <v>0</v>
      </c>
      <c r="D68" s="197">
        <f t="shared" ref="D68:N68" si="60">$E62*D$18</f>
        <v>0</v>
      </c>
      <c r="E68" s="197">
        <f t="shared" si="60"/>
        <v>0</v>
      </c>
      <c r="F68" s="197">
        <f t="shared" si="60"/>
        <v>0</v>
      </c>
      <c r="G68" s="197">
        <f t="shared" si="60"/>
        <v>0</v>
      </c>
      <c r="H68" s="197">
        <f t="shared" si="60"/>
        <v>0</v>
      </c>
      <c r="I68" s="197">
        <f t="shared" si="60"/>
        <v>0</v>
      </c>
      <c r="J68" s="197">
        <f t="shared" si="60"/>
        <v>0</v>
      </c>
      <c r="K68" s="197">
        <f t="shared" si="60"/>
        <v>0</v>
      </c>
      <c r="L68" s="197">
        <f t="shared" si="60"/>
        <v>0</v>
      </c>
      <c r="M68" s="197">
        <f t="shared" si="60"/>
        <v>0</v>
      </c>
      <c r="N68" s="197">
        <f t="shared" si="60"/>
        <v>0</v>
      </c>
      <c r="O68" s="198">
        <f t="shared" si="57"/>
        <v>0</v>
      </c>
      <c r="Q68" s="295"/>
      <c r="R68" s="55" t="s">
        <v>48</v>
      </c>
      <c r="S68" s="199">
        <f>IF(ISNUMBER(S$18),C68*S$18,0)</f>
        <v>0</v>
      </c>
      <c r="T68" s="199">
        <f t="shared" ref="T68:AD68" si="61">IF(ISNUMBER(T$18),D68*T$18,0)</f>
        <v>0</v>
      </c>
      <c r="U68" s="199">
        <f t="shared" si="61"/>
        <v>0</v>
      </c>
      <c r="V68" s="199">
        <f t="shared" si="61"/>
        <v>0</v>
      </c>
      <c r="W68" s="199">
        <f t="shared" si="61"/>
        <v>0</v>
      </c>
      <c r="X68" s="199">
        <f t="shared" si="61"/>
        <v>0</v>
      </c>
      <c r="Y68" s="199">
        <f t="shared" si="61"/>
        <v>0</v>
      </c>
      <c r="Z68" s="199">
        <f t="shared" si="61"/>
        <v>0</v>
      </c>
      <c r="AA68" s="199">
        <f t="shared" si="61"/>
        <v>0</v>
      </c>
      <c r="AB68" s="199">
        <f t="shared" si="61"/>
        <v>0</v>
      </c>
      <c r="AC68" s="199">
        <f t="shared" si="61"/>
        <v>0</v>
      </c>
      <c r="AD68" s="199">
        <f t="shared" si="61"/>
        <v>0</v>
      </c>
      <c r="AE68" s="198">
        <f t="shared" si="59"/>
        <v>0</v>
      </c>
      <c r="AF68" s="62"/>
    </row>
    <row r="69" spans="1:32" x14ac:dyDescent="0.2">
      <c r="A69" s="295"/>
      <c r="B69" s="54" t="s">
        <v>49</v>
      </c>
      <c r="C69" s="197">
        <f>$F62*C$19</f>
        <v>0</v>
      </c>
      <c r="D69" s="197">
        <f t="shared" ref="D69:N69" si="62">$F62*D$19</f>
        <v>0</v>
      </c>
      <c r="E69" s="197">
        <f t="shared" si="62"/>
        <v>0</v>
      </c>
      <c r="F69" s="197">
        <f t="shared" si="62"/>
        <v>0</v>
      </c>
      <c r="G69" s="197">
        <f t="shared" si="62"/>
        <v>0</v>
      </c>
      <c r="H69" s="197">
        <f t="shared" si="62"/>
        <v>0</v>
      </c>
      <c r="I69" s="197">
        <f t="shared" si="62"/>
        <v>0</v>
      </c>
      <c r="J69" s="197">
        <f t="shared" si="62"/>
        <v>0</v>
      </c>
      <c r="K69" s="197">
        <f t="shared" si="62"/>
        <v>0</v>
      </c>
      <c r="L69" s="197">
        <f t="shared" si="62"/>
        <v>0</v>
      </c>
      <c r="M69" s="197">
        <f t="shared" si="62"/>
        <v>0</v>
      </c>
      <c r="N69" s="197">
        <f t="shared" si="62"/>
        <v>0</v>
      </c>
      <c r="O69" s="198">
        <f t="shared" si="57"/>
        <v>0</v>
      </c>
      <c r="Q69" s="295"/>
      <c r="R69" s="54" t="s">
        <v>49</v>
      </c>
      <c r="S69" s="199">
        <f>IF(ISNUMBER(S$19),C69*S$19,0)</f>
        <v>0</v>
      </c>
      <c r="T69" s="199">
        <f t="shared" ref="T69:AD69" si="63">IF(ISNUMBER(T$19),D69*T$19,0)</f>
        <v>0</v>
      </c>
      <c r="U69" s="199">
        <f t="shared" si="63"/>
        <v>0</v>
      </c>
      <c r="V69" s="199">
        <f t="shared" si="63"/>
        <v>0</v>
      </c>
      <c r="W69" s="199">
        <f t="shared" si="63"/>
        <v>0</v>
      </c>
      <c r="X69" s="199">
        <f t="shared" si="63"/>
        <v>0</v>
      </c>
      <c r="Y69" s="199">
        <f t="shared" si="63"/>
        <v>0</v>
      </c>
      <c r="Z69" s="199">
        <f t="shared" si="63"/>
        <v>0</v>
      </c>
      <c r="AA69" s="199">
        <f t="shared" si="63"/>
        <v>0</v>
      </c>
      <c r="AB69" s="199">
        <f t="shared" si="63"/>
        <v>0</v>
      </c>
      <c r="AC69" s="199">
        <f t="shared" si="63"/>
        <v>0</v>
      </c>
      <c r="AD69" s="199">
        <f t="shared" si="63"/>
        <v>0</v>
      </c>
      <c r="AE69" s="198">
        <f t="shared" si="59"/>
        <v>0</v>
      </c>
      <c r="AF69" s="62"/>
    </row>
    <row r="70" spans="1:32" x14ac:dyDescent="0.2">
      <c r="A70" s="295"/>
      <c r="B70" s="172" t="s">
        <v>50</v>
      </c>
      <c r="C70" s="197">
        <f>$G62*C$20</f>
        <v>0</v>
      </c>
      <c r="D70" s="197">
        <f t="shared" ref="D70:N70" si="64">$G62*D$20</f>
        <v>0</v>
      </c>
      <c r="E70" s="197">
        <f t="shared" si="64"/>
        <v>0</v>
      </c>
      <c r="F70" s="197">
        <f t="shared" si="64"/>
        <v>0</v>
      </c>
      <c r="G70" s="197">
        <f t="shared" si="64"/>
        <v>0</v>
      </c>
      <c r="H70" s="197">
        <f t="shared" si="64"/>
        <v>0</v>
      </c>
      <c r="I70" s="197">
        <f t="shared" si="64"/>
        <v>0</v>
      </c>
      <c r="J70" s="197">
        <f t="shared" si="64"/>
        <v>0</v>
      </c>
      <c r="K70" s="197">
        <f t="shared" si="64"/>
        <v>0</v>
      </c>
      <c r="L70" s="197">
        <f t="shared" si="64"/>
        <v>0</v>
      </c>
      <c r="M70" s="197">
        <f t="shared" si="64"/>
        <v>0</v>
      </c>
      <c r="N70" s="197">
        <f t="shared" si="64"/>
        <v>0</v>
      </c>
      <c r="O70" s="198">
        <f t="shared" si="57"/>
        <v>0</v>
      </c>
      <c r="Q70" s="295"/>
      <c r="R70" s="172" t="s">
        <v>50</v>
      </c>
      <c r="S70" s="199">
        <f>IF(ISNUMBER(S$20),C70*S$20,0)</f>
        <v>0</v>
      </c>
      <c r="T70" s="199">
        <f t="shared" ref="T70:AD70" si="65">IF(ISNUMBER(T$20),D70*T$20,0)</f>
        <v>0</v>
      </c>
      <c r="U70" s="199">
        <f t="shared" si="65"/>
        <v>0</v>
      </c>
      <c r="V70" s="199">
        <f t="shared" si="65"/>
        <v>0</v>
      </c>
      <c r="W70" s="199">
        <f t="shared" si="65"/>
        <v>0</v>
      </c>
      <c r="X70" s="199">
        <f t="shared" si="65"/>
        <v>0</v>
      </c>
      <c r="Y70" s="199">
        <f t="shared" si="65"/>
        <v>0</v>
      </c>
      <c r="Z70" s="199">
        <f t="shared" si="65"/>
        <v>0</v>
      </c>
      <c r="AA70" s="199">
        <f t="shared" si="65"/>
        <v>0</v>
      </c>
      <c r="AB70" s="199">
        <f t="shared" si="65"/>
        <v>0</v>
      </c>
      <c r="AC70" s="199">
        <f t="shared" si="65"/>
        <v>0</v>
      </c>
      <c r="AD70" s="199">
        <f t="shared" si="65"/>
        <v>0</v>
      </c>
      <c r="AE70" s="198">
        <f t="shared" si="59"/>
        <v>0</v>
      </c>
      <c r="AF70" s="62"/>
    </row>
    <row r="71" spans="1:32" x14ac:dyDescent="0.2">
      <c r="A71" s="295"/>
      <c r="B71" s="172" t="s">
        <v>51</v>
      </c>
      <c r="C71" s="197">
        <f>$H62*C$21</f>
        <v>0</v>
      </c>
      <c r="D71" s="197">
        <f t="shared" ref="D71:N71" si="66">$H62*D$21</f>
        <v>0</v>
      </c>
      <c r="E71" s="197">
        <f t="shared" si="66"/>
        <v>0</v>
      </c>
      <c r="F71" s="197">
        <f t="shared" si="66"/>
        <v>0</v>
      </c>
      <c r="G71" s="197">
        <f t="shared" si="66"/>
        <v>0</v>
      </c>
      <c r="H71" s="197">
        <f t="shared" si="66"/>
        <v>0</v>
      </c>
      <c r="I71" s="197">
        <f t="shared" si="66"/>
        <v>0</v>
      </c>
      <c r="J71" s="197">
        <f t="shared" si="66"/>
        <v>0</v>
      </c>
      <c r="K71" s="197">
        <f t="shared" si="66"/>
        <v>0</v>
      </c>
      <c r="L71" s="197">
        <f t="shared" si="66"/>
        <v>0</v>
      </c>
      <c r="M71" s="197">
        <f t="shared" si="66"/>
        <v>0</v>
      </c>
      <c r="N71" s="197">
        <f t="shared" si="66"/>
        <v>0</v>
      </c>
      <c r="O71" s="198">
        <f t="shared" si="57"/>
        <v>0</v>
      </c>
      <c r="Q71" s="295"/>
      <c r="R71" s="172" t="s">
        <v>51</v>
      </c>
      <c r="S71" s="199">
        <f>IF(ISNUMBER(S$21),C71*S$21,0)</f>
        <v>0</v>
      </c>
      <c r="T71" s="199">
        <f t="shared" ref="T71:AD71" si="67">IF(ISNUMBER(T$21),D71*T$21,0)</f>
        <v>0</v>
      </c>
      <c r="U71" s="199">
        <f t="shared" si="67"/>
        <v>0</v>
      </c>
      <c r="V71" s="199">
        <f t="shared" si="67"/>
        <v>0</v>
      </c>
      <c r="W71" s="199">
        <f t="shared" si="67"/>
        <v>0</v>
      </c>
      <c r="X71" s="199">
        <f t="shared" si="67"/>
        <v>0</v>
      </c>
      <c r="Y71" s="199">
        <f t="shared" si="67"/>
        <v>0</v>
      </c>
      <c r="Z71" s="199">
        <f t="shared" si="67"/>
        <v>0</v>
      </c>
      <c r="AA71" s="199">
        <f t="shared" si="67"/>
        <v>0</v>
      </c>
      <c r="AB71" s="199">
        <f t="shared" si="67"/>
        <v>0</v>
      </c>
      <c r="AC71" s="199">
        <f t="shared" si="67"/>
        <v>0</v>
      </c>
      <c r="AD71" s="199">
        <f t="shared" si="67"/>
        <v>0</v>
      </c>
      <c r="AE71" s="198">
        <f t="shared" si="59"/>
        <v>0</v>
      </c>
      <c r="AF71" s="62"/>
    </row>
    <row r="72" spans="1:32" x14ac:dyDescent="0.2">
      <c r="A72" s="295"/>
      <c r="B72" s="172" t="s">
        <v>52</v>
      </c>
      <c r="C72" s="197">
        <f>$I62*C$22</f>
        <v>0</v>
      </c>
      <c r="D72" s="197">
        <f t="shared" ref="D72:N72" si="68">$I62*D$22</f>
        <v>0</v>
      </c>
      <c r="E72" s="197">
        <f t="shared" si="68"/>
        <v>0</v>
      </c>
      <c r="F72" s="197">
        <f t="shared" si="68"/>
        <v>0</v>
      </c>
      <c r="G72" s="197">
        <f t="shared" si="68"/>
        <v>0</v>
      </c>
      <c r="H72" s="197">
        <f t="shared" si="68"/>
        <v>0</v>
      </c>
      <c r="I72" s="197">
        <f t="shared" si="68"/>
        <v>0</v>
      </c>
      <c r="J72" s="197">
        <f t="shared" si="68"/>
        <v>0</v>
      </c>
      <c r="K72" s="197">
        <f t="shared" si="68"/>
        <v>0</v>
      </c>
      <c r="L72" s="197">
        <f t="shared" si="68"/>
        <v>0</v>
      </c>
      <c r="M72" s="197">
        <f t="shared" si="68"/>
        <v>0</v>
      </c>
      <c r="N72" s="197">
        <f t="shared" si="68"/>
        <v>0</v>
      </c>
      <c r="O72" s="198">
        <f t="shared" si="57"/>
        <v>0</v>
      </c>
      <c r="Q72" s="295"/>
      <c r="R72" s="172" t="s">
        <v>52</v>
      </c>
      <c r="S72" s="199">
        <f>IF(ISNUMBER(S$22),C72*S$22,0)</f>
        <v>0</v>
      </c>
      <c r="T72" s="199">
        <f t="shared" ref="T72:AD72" si="69">IF(ISNUMBER(T$22),D72*T$22,0)</f>
        <v>0</v>
      </c>
      <c r="U72" s="199">
        <f t="shared" si="69"/>
        <v>0</v>
      </c>
      <c r="V72" s="199">
        <f t="shared" si="69"/>
        <v>0</v>
      </c>
      <c r="W72" s="199">
        <f t="shared" si="69"/>
        <v>0</v>
      </c>
      <c r="X72" s="199">
        <f t="shared" si="69"/>
        <v>0</v>
      </c>
      <c r="Y72" s="199">
        <f t="shared" si="69"/>
        <v>0</v>
      </c>
      <c r="Z72" s="199">
        <f t="shared" si="69"/>
        <v>0</v>
      </c>
      <c r="AA72" s="199">
        <f t="shared" si="69"/>
        <v>0</v>
      </c>
      <c r="AB72" s="199">
        <f t="shared" si="69"/>
        <v>0</v>
      </c>
      <c r="AC72" s="199">
        <f t="shared" si="69"/>
        <v>0</v>
      </c>
      <c r="AD72" s="199">
        <f t="shared" si="69"/>
        <v>0</v>
      </c>
      <c r="AE72" s="198">
        <f t="shared" si="59"/>
        <v>0</v>
      </c>
      <c r="AF72" s="62"/>
    </row>
    <row r="73" spans="1:32" x14ac:dyDescent="0.2">
      <c r="A73" s="295"/>
      <c r="B73" s="172" t="s">
        <v>53</v>
      </c>
      <c r="C73" s="197">
        <f>$J62*C$23</f>
        <v>0</v>
      </c>
      <c r="D73" s="197">
        <f t="shared" ref="D73:N73" si="70">$J62*D$23</f>
        <v>0</v>
      </c>
      <c r="E73" s="197">
        <f t="shared" si="70"/>
        <v>0</v>
      </c>
      <c r="F73" s="197">
        <f t="shared" si="70"/>
        <v>0</v>
      </c>
      <c r="G73" s="197">
        <f t="shared" si="70"/>
        <v>0</v>
      </c>
      <c r="H73" s="197">
        <f t="shared" si="70"/>
        <v>0</v>
      </c>
      <c r="I73" s="197">
        <f t="shared" si="70"/>
        <v>0</v>
      </c>
      <c r="J73" s="197">
        <f t="shared" si="70"/>
        <v>0</v>
      </c>
      <c r="K73" s="197">
        <f t="shared" si="70"/>
        <v>0</v>
      </c>
      <c r="L73" s="197">
        <f t="shared" si="70"/>
        <v>0</v>
      </c>
      <c r="M73" s="197">
        <f t="shared" si="70"/>
        <v>0</v>
      </c>
      <c r="N73" s="197">
        <f t="shared" si="70"/>
        <v>0</v>
      </c>
      <c r="O73" s="198">
        <f t="shared" si="57"/>
        <v>0</v>
      </c>
      <c r="Q73" s="295"/>
      <c r="R73" s="172" t="s">
        <v>53</v>
      </c>
      <c r="S73" s="199">
        <f>IF(ISNUMBER(S$23),C73*S$23,0)</f>
        <v>0</v>
      </c>
      <c r="T73" s="199">
        <f t="shared" ref="T73:AD73" si="71">IF(ISNUMBER(T$23),D73*T$23,0)</f>
        <v>0</v>
      </c>
      <c r="U73" s="199">
        <f t="shared" si="71"/>
        <v>0</v>
      </c>
      <c r="V73" s="199">
        <f t="shared" si="71"/>
        <v>0</v>
      </c>
      <c r="W73" s="199">
        <f t="shared" si="71"/>
        <v>0</v>
      </c>
      <c r="X73" s="199">
        <f t="shared" si="71"/>
        <v>0</v>
      </c>
      <c r="Y73" s="199">
        <f t="shared" si="71"/>
        <v>0</v>
      </c>
      <c r="Z73" s="199">
        <f t="shared" si="71"/>
        <v>0</v>
      </c>
      <c r="AA73" s="199">
        <f t="shared" si="71"/>
        <v>0</v>
      </c>
      <c r="AB73" s="199">
        <f t="shared" si="71"/>
        <v>0</v>
      </c>
      <c r="AC73" s="199">
        <f t="shared" si="71"/>
        <v>0</v>
      </c>
      <c r="AD73" s="199">
        <f t="shared" si="71"/>
        <v>0</v>
      </c>
      <c r="AE73" s="198">
        <f t="shared" si="59"/>
        <v>0</v>
      </c>
      <c r="AF73" s="62"/>
    </row>
    <row r="74" spans="1:32" x14ac:dyDescent="0.2">
      <c r="A74" s="295"/>
      <c r="B74" s="172" t="s">
        <v>54</v>
      </c>
      <c r="C74" s="197">
        <f>$K62*C$24</f>
        <v>0</v>
      </c>
      <c r="D74" s="197">
        <f t="shared" ref="D74:N74" si="72">$K62*D$24</f>
        <v>0</v>
      </c>
      <c r="E74" s="197">
        <f t="shared" si="72"/>
        <v>0</v>
      </c>
      <c r="F74" s="197">
        <f t="shared" si="72"/>
        <v>0</v>
      </c>
      <c r="G74" s="197">
        <f t="shared" si="72"/>
        <v>0</v>
      </c>
      <c r="H74" s="197">
        <f t="shared" si="72"/>
        <v>0</v>
      </c>
      <c r="I74" s="197">
        <f t="shared" si="72"/>
        <v>0</v>
      </c>
      <c r="J74" s="197">
        <f t="shared" si="72"/>
        <v>0</v>
      </c>
      <c r="K74" s="197">
        <f t="shared" si="72"/>
        <v>0</v>
      </c>
      <c r="L74" s="197">
        <f t="shared" si="72"/>
        <v>0</v>
      </c>
      <c r="M74" s="197">
        <f t="shared" si="72"/>
        <v>0</v>
      </c>
      <c r="N74" s="197">
        <f t="shared" si="72"/>
        <v>0</v>
      </c>
      <c r="O74" s="198">
        <f t="shared" si="57"/>
        <v>0</v>
      </c>
      <c r="Q74" s="295"/>
      <c r="R74" s="172" t="s">
        <v>54</v>
      </c>
      <c r="S74" s="199">
        <f>IF(ISNUMBER(S$24),C74*S$24,0)</f>
        <v>0</v>
      </c>
      <c r="T74" s="199">
        <f t="shared" ref="T74:AD74" si="73">IF(ISNUMBER(T$24),D74*T$24,0)</f>
        <v>0</v>
      </c>
      <c r="U74" s="199">
        <f t="shared" si="73"/>
        <v>0</v>
      </c>
      <c r="V74" s="199">
        <f t="shared" si="73"/>
        <v>0</v>
      </c>
      <c r="W74" s="199">
        <f t="shared" si="73"/>
        <v>0</v>
      </c>
      <c r="X74" s="199">
        <f t="shared" si="73"/>
        <v>0</v>
      </c>
      <c r="Y74" s="199">
        <f t="shared" si="73"/>
        <v>0</v>
      </c>
      <c r="Z74" s="199">
        <f t="shared" si="73"/>
        <v>0</v>
      </c>
      <c r="AA74" s="199">
        <f t="shared" si="73"/>
        <v>0</v>
      </c>
      <c r="AB74" s="199">
        <f t="shared" si="73"/>
        <v>0</v>
      </c>
      <c r="AC74" s="199">
        <f t="shared" si="73"/>
        <v>0</v>
      </c>
      <c r="AD74" s="199">
        <f t="shared" si="73"/>
        <v>0</v>
      </c>
      <c r="AE74" s="198">
        <f t="shared" si="59"/>
        <v>0</v>
      </c>
      <c r="AF74" s="62"/>
    </row>
    <row r="75" spans="1:32" x14ac:dyDescent="0.2">
      <c r="A75" s="295"/>
      <c r="B75" s="172" t="s">
        <v>55</v>
      </c>
      <c r="C75" s="197">
        <f>$L62*C$25</f>
        <v>0</v>
      </c>
      <c r="D75" s="197">
        <f t="shared" ref="D75:N75" si="74">$L62*D$25</f>
        <v>0</v>
      </c>
      <c r="E75" s="197">
        <f t="shared" si="74"/>
        <v>0</v>
      </c>
      <c r="F75" s="197">
        <f t="shared" si="74"/>
        <v>0</v>
      </c>
      <c r="G75" s="197">
        <f t="shared" si="74"/>
        <v>0</v>
      </c>
      <c r="H75" s="197">
        <f t="shared" si="74"/>
        <v>0</v>
      </c>
      <c r="I75" s="197">
        <f t="shared" si="74"/>
        <v>0</v>
      </c>
      <c r="J75" s="197">
        <f t="shared" si="74"/>
        <v>0</v>
      </c>
      <c r="K75" s="197">
        <f t="shared" si="74"/>
        <v>0</v>
      </c>
      <c r="L75" s="197">
        <f t="shared" si="74"/>
        <v>0</v>
      </c>
      <c r="M75" s="197">
        <f t="shared" si="74"/>
        <v>0</v>
      </c>
      <c r="N75" s="197">
        <f t="shared" si="74"/>
        <v>0</v>
      </c>
      <c r="O75" s="198">
        <f t="shared" si="57"/>
        <v>0</v>
      </c>
      <c r="Q75" s="295"/>
      <c r="R75" s="172" t="s">
        <v>55</v>
      </c>
      <c r="S75" s="199">
        <f>IF(ISNUMBER(S$25),C75*S$25,0)</f>
        <v>0</v>
      </c>
      <c r="T75" s="199">
        <f t="shared" ref="T75:AD75" si="75">IF(ISNUMBER(T$25),D75*T$25,0)</f>
        <v>0</v>
      </c>
      <c r="U75" s="199">
        <f t="shared" si="75"/>
        <v>0</v>
      </c>
      <c r="V75" s="199">
        <f t="shared" si="75"/>
        <v>0</v>
      </c>
      <c r="W75" s="199">
        <f t="shared" si="75"/>
        <v>0</v>
      </c>
      <c r="X75" s="199">
        <f t="shared" si="75"/>
        <v>0</v>
      </c>
      <c r="Y75" s="199">
        <f t="shared" si="75"/>
        <v>0</v>
      </c>
      <c r="Z75" s="199">
        <f t="shared" si="75"/>
        <v>0</v>
      </c>
      <c r="AA75" s="199">
        <f t="shared" si="75"/>
        <v>0</v>
      </c>
      <c r="AB75" s="199">
        <f t="shared" si="75"/>
        <v>0</v>
      </c>
      <c r="AC75" s="199">
        <f t="shared" si="75"/>
        <v>0</v>
      </c>
      <c r="AD75" s="199">
        <f t="shared" si="75"/>
        <v>0</v>
      </c>
      <c r="AE75" s="198">
        <f t="shared" si="59"/>
        <v>0</v>
      </c>
      <c r="AF75" s="62"/>
    </row>
    <row r="76" spans="1:32" x14ac:dyDescent="0.2">
      <c r="A76" s="295"/>
      <c r="B76" s="172" t="s">
        <v>56</v>
      </c>
      <c r="C76" s="197">
        <f>$M62*C$26</f>
        <v>0</v>
      </c>
      <c r="D76" s="197">
        <f t="shared" ref="D76:N76" si="76">$M62*D$26</f>
        <v>0</v>
      </c>
      <c r="E76" s="197">
        <f t="shared" si="76"/>
        <v>0</v>
      </c>
      <c r="F76" s="197">
        <f t="shared" si="76"/>
        <v>0</v>
      </c>
      <c r="G76" s="197">
        <f t="shared" si="76"/>
        <v>0</v>
      </c>
      <c r="H76" s="197">
        <f t="shared" si="76"/>
        <v>0</v>
      </c>
      <c r="I76" s="197">
        <f t="shared" si="76"/>
        <v>0</v>
      </c>
      <c r="J76" s="197">
        <f t="shared" si="76"/>
        <v>0</v>
      </c>
      <c r="K76" s="197">
        <f t="shared" si="76"/>
        <v>0</v>
      </c>
      <c r="L76" s="197">
        <f t="shared" si="76"/>
        <v>0</v>
      </c>
      <c r="M76" s="197">
        <f t="shared" si="76"/>
        <v>0</v>
      </c>
      <c r="N76" s="197">
        <f t="shared" si="76"/>
        <v>0</v>
      </c>
      <c r="O76" s="198">
        <f t="shared" si="57"/>
        <v>0</v>
      </c>
      <c r="Q76" s="295"/>
      <c r="R76" s="172" t="s">
        <v>56</v>
      </c>
      <c r="S76" s="199">
        <f>IF(ISNUMBER(S$26),C76*S$26,0)</f>
        <v>0</v>
      </c>
      <c r="T76" s="199">
        <f t="shared" ref="T76:AD76" si="77">IF(ISNUMBER(T$26),D76*T$26,0)</f>
        <v>0</v>
      </c>
      <c r="U76" s="199">
        <f t="shared" si="77"/>
        <v>0</v>
      </c>
      <c r="V76" s="199">
        <f t="shared" si="77"/>
        <v>0</v>
      </c>
      <c r="W76" s="199">
        <f t="shared" si="77"/>
        <v>0</v>
      </c>
      <c r="X76" s="199">
        <f t="shared" si="77"/>
        <v>0</v>
      </c>
      <c r="Y76" s="199">
        <f t="shared" si="77"/>
        <v>0</v>
      </c>
      <c r="Z76" s="199">
        <f t="shared" si="77"/>
        <v>0</v>
      </c>
      <c r="AA76" s="199">
        <f t="shared" si="77"/>
        <v>0</v>
      </c>
      <c r="AB76" s="199">
        <f t="shared" si="77"/>
        <v>0</v>
      </c>
      <c r="AC76" s="199">
        <f t="shared" si="77"/>
        <v>0</v>
      </c>
      <c r="AD76" s="199">
        <f t="shared" si="77"/>
        <v>0</v>
      </c>
      <c r="AE76" s="198">
        <f t="shared" si="59"/>
        <v>0</v>
      </c>
      <c r="AF76" s="62"/>
    </row>
    <row r="77" spans="1:32" x14ac:dyDescent="0.2">
      <c r="A77" s="295"/>
      <c r="B77" s="172" t="s">
        <v>147</v>
      </c>
      <c r="C77" s="197">
        <f>$N62*C$27</f>
        <v>0</v>
      </c>
      <c r="D77" s="197">
        <f t="shared" ref="D77:N77" si="78">$N62*D$27</f>
        <v>0</v>
      </c>
      <c r="E77" s="197">
        <f t="shared" si="78"/>
        <v>0</v>
      </c>
      <c r="F77" s="197">
        <f t="shared" si="78"/>
        <v>0</v>
      </c>
      <c r="G77" s="197">
        <f t="shared" si="78"/>
        <v>0</v>
      </c>
      <c r="H77" s="197">
        <f t="shared" si="78"/>
        <v>0</v>
      </c>
      <c r="I77" s="197">
        <f t="shared" si="78"/>
        <v>0</v>
      </c>
      <c r="J77" s="197">
        <f t="shared" si="78"/>
        <v>0</v>
      </c>
      <c r="K77" s="197">
        <f t="shared" si="78"/>
        <v>0</v>
      </c>
      <c r="L77" s="197">
        <f t="shared" si="78"/>
        <v>0</v>
      </c>
      <c r="M77" s="197">
        <f t="shared" si="78"/>
        <v>0</v>
      </c>
      <c r="N77" s="197">
        <f t="shared" si="78"/>
        <v>0</v>
      </c>
      <c r="O77" s="198">
        <f t="shared" si="57"/>
        <v>0</v>
      </c>
      <c r="Q77" s="295"/>
      <c r="R77" s="172" t="s">
        <v>147</v>
      </c>
      <c r="S77" s="199">
        <f>IF(ISNUMBER(S$27),C77*S$27,0)</f>
        <v>0</v>
      </c>
      <c r="T77" s="199">
        <f t="shared" ref="T77:AD77" si="79">IF(ISNUMBER(T$27),D77*T$27,0)</f>
        <v>0</v>
      </c>
      <c r="U77" s="199">
        <f t="shared" si="79"/>
        <v>0</v>
      </c>
      <c r="V77" s="199">
        <f t="shared" si="79"/>
        <v>0</v>
      </c>
      <c r="W77" s="199">
        <f t="shared" si="79"/>
        <v>0</v>
      </c>
      <c r="X77" s="199">
        <f t="shared" si="79"/>
        <v>0</v>
      </c>
      <c r="Y77" s="199">
        <f t="shared" si="79"/>
        <v>0</v>
      </c>
      <c r="Z77" s="199">
        <f t="shared" si="79"/>
        <v>0</v>
      </c>
      <c r="AA77" s="199">
        <f t="shared" si="79"/>
        <v>0</v>
      </c>
      <c r="AB77" s="199">
        <f t="shared" si="79"/>
        <v>0</v>
      </c>
      <c r="AC77" s="199">
        <f t="shared" si="79"/>
        <v>0</v>
      </c>
      <c r="AD77" s="199">
        <f t="shared" si="79"/>
        <v>0</v>
      </c>
      <c r="AE77" s="198">
        <f t="shared" si="59"/>
        <v>0</v>
      </c>
      <c r="AF77" s="62"/>
    </row>
    <row r="78" spans="1:32" x14ac:dyDescent="0.2">
      <c r="A78" s="296"/>
      <c r="B78" s="54" t="s">
        <v>57</v>
      </c>
      <c r="C78" s="197">
        <f>+SUM(C66:C77)</f>
        <v>0</v>
      </c>
      <c r="D78" s="197">
        <f t="shared" ref="D78:N78" si="80">+SUM(D66:D77)</f>
        <v>0</v>
      </c>
      <c r="E78" s="197">
        <f t="shared" si="80"/>
        <v>0</v>
      </c>
      <c r="F78" s="197">
        <f t="shared" si="80"/>
        <v>0</v>
      </c>
      <c r="G78" s="197">
        <f t="shared" si="80"/>
        <v>0</v>
      </c>
      <c r="H78" s="197">
        <f t="shared" si="80"/>
        <v>0</v>
      </c>
      <c r="I78" s="197">
        <f t="shared" si="80"/>
        <v>0</v>
      </c>
      <c r="J78" s="197">
        <f t="shared" si="80"/>
        <v>0</v>
      </c>
      <c r="K78" s="197">
        <f t="shared" si="80"/>
        <v>0</v>
      </c>
      <c r="L78" s="197">
        <f t="shared" si="80"/>
        <v>0</v>
      </c>
      <c r="M78" s="197">
        <f t="shared" si="80"/>
        <v>0</v>
      </c>
      <c r="N78" s="197">
        <f t="shared" si="80"/>
        <v>0</v>
      </c>
      <c r="O78" s="198"/>
      <c r="Q78" s="296"/>
      <c r="R78" s="54" t="s">
        <v>57</v>
      </c>
      <c r="S78" s="197"/>
      <c r="T78" s="197"/>
      <c r="U78" s="197"/>
      <c r="V78" s="197"/>
      <c r="W78" s="197"/>
      <c r="X78" s="197"/>
      <c r="Y78" s="197"/>
      <c r="Z78" s="197"/>
      <c r="AA78" s="197"/>
      <c r="AB78" s="197"/>
      <c r="AC78" s="197"/>
      <c r="AD78" s="197"/>
      <c r="AE78" s="198">
        <f>SUM(AE66:AE77)</f>
        <v>0</v>
      </c>
      <c r="AF78" s="200">
        <f>AE78*44/12</f>
        <v>0</v>
      </c>
    </row>
    <row r="79" spans="1:32" x14ac:dyDescent="0.2">
      <c r="S79" s="50"/>
      <c r="T79" s="50"/>
      <c r="U79" s="50"/>
      <c r="V79" s="50"/>
      <c r="W79" s="50"/>
      <c r="X79" s="50"/>
      <c r="Y79" s="50"/>
      <c r="Z79" s="50"/>
      <c r="AA79" s="50"/>
      <c r="AB79" s="50"/>
      <c r="AC79" s="50"/>
      <c r="AD79" s="50"/>
      <c r="AE79" s="50"/>
    </row>
    <row r="80" spans="1:32" ht="14.15" customHeight="1" x14ac:dyDescent="0.2">
      <c r="A80" s="293" t="str">
        <f>'MRS(input_RL_Opt2)'!A80</f>
        <v>Year 2022</v>
      </c>
      <c r="B80" s="293"/>
      <c r="C80" s="261" t="str">
        <f>'MRS(input_RL_Opt2)'!C80:O80</f>
        <v>Land use category in year 2022</v>
      </c>
      <c r="D80" s="261"/>
      <c r="E80" s="261"/>
      <c r="F80" s="261"/>
      <c r="G80" s="261"/>
      <c r="H80" s="261"/>
      <c r="I80" s="261"/>
      <c r="J80" s="261"/>
      <c r="K80" s="261"/>
      <c r="L80" s="261"/>
      <c r="M80" s="261"/>
      <c r="N80" s="261"/>
      <c r="O80" s="261"/>
      <c r="Q80" s="293" t="str">
        <f>'MRS(input_RL_Opt2)'!Q80</f>
        <v>Year 2022</v>
      </c>
      <c r="R80" s="293"/>
      <c r="S80" s="261" t="str">
        <f>'MRS(input_RL_Opt2)'!S80:AE80</f>
        <v>Land use category in year 2022</v>
      </c>
      <c r="T80" s="261"/>
      <c r="U80" s="261"/>
      <c r="V80" s="261"/>
      <c r="W80" s="261"/>
      <c r="X80" s="261"/>
      <c r="Y80" s="261"/>
      <c r="Z80" s="261"/>
      <c r="AA80" s="261"/>
      <c r="AB80" s="261"/>
      <c r="AC80" s="261"/>
      <c r="AD80" s="261"/>
      <c r="AE80" s="261"/>
      <c r="AF80" s="62"/>
    </row>
    <row r="81" spans="1:32" ht="42" x14ac:dyDescent="0.2">
      <c r="A81" s="293"/>
      <c r="B81" s="293"/>
      <c r="C81" s="54" t="s">
        <v>46</v>
      </c>
      <c r="D81" s="54" t="s">
        <v>47</v>
      </c>
      <c r="E81" s="55" t="s">
        <v>48</v>
      </c>
      <c r="F81" s="54" t="s">
        <v>49</v>
      </c>
      <c r="G81" s="54" t="s">
        <v>50</v>
      </c>
      <c r="H81" s="54" t="s">
        <v>51</v>
      </c>
      <c r="I81" s="54" t="s">
        <v>52</v>
      </c>
      <c r="J81" s="54" t="s">
        <v>53</v>
      </c>
      <c r="K81" s="54" t="s">
        <v>54</v>
      </c>
      <c r="L81" s="54" t="s">
        <v>55</v>
      </c>
      <c r="M81" s="54" t="s">
        <v>56</v>
      </c>
      <c r="N81" s="54" t="s">
        <v>39</v>
      </c>
      <c r="O81" s="172" t="s">
        <v>57</v>
      </c>
      <c r="Q81" s="293"/>
      <c r="R81" s="293"/>
      <c r="S81" s="54" t="s">
        <v>46</v>
      </c>
      <c r="T81" s="54" t="s">
        <v>47</v>
      </c>
      <c r="U81" s="55" t="s">
        <v>48</v>
      </c>
      <c r="V81" s="54" t="s">
        <v>49</v>
      </c>
      <c r="W81" s="54" t="s">
        <v>50</v>
      </c>
      <c r="X81" s="54" t="s">
        <v>51</v>
      </c>
      <c r="Y81" s="54" t="s">
        <v>52</v>
      </c>
      <c r="Z81" s="54" t="s">
        <v>53</v>
      </c>
      <c r="AA81" s="54" t="s">
        <v>54</v>
      </c>
      <c r="AB81" s="54" t="s">
        <v>55</v>
      </c>
      <c r="AC81" s="54" t="s">
        <v>56</v>
      </c>
      <c r="AD81" s="54" t="s">
        <v>39</v>
      </c>
      <c r="AE81" s="172" t="s">
        <v>57</v>
      </c>
      <c r="AF81" s="62"/>
    </row>
    <row r="82" spans="1:32" ht="14.15" customHeight="1" x14ac:dyDescent="0.2">
      <c r="A82" s="294" t="str">
        <f>'MRS(input_RL_Opt2)'!A82</f>
        <v>Land use category in year 2021</v>
      </c>
      <c r="B82" s="54" t="s">
        <v>46</v>
      </c>
      <c r="C82" s="197">
        <f>$C78*C$16</f>
        <v>0</v>
      </c>
      <c r="D82" s="197">
        <f t="shared" ref="D82:N82" si="81">$C78*D$16</f>
        <v>0</v>
      </c>
      <c r="E82" s="197">
        <f t="shared" si="81"/>
        <v>0</v>
      </c>
      <c r="F82" s="197">
        <f t="shared" si="81"/>
        <v>0</v>
      </c>
      <c r="G82" s="197">
        <f t="shared" si="81"/>
        <v>0</v>
      </c>
      <c r="H82" s="197">
        <f t="shared" si="81"/>
        <v>0</v>
      </c>
      <c r="I82" s="197">
        <f t="shared" si="81"/>
        <v>0</v>
      </c>
      <c r="J82" s="197">
        <f t="shared" si="81"/>
        <v>0</v>
      </c>
      <c r="K82" s="197">
        <f t="shared" si="81"/>
        <v>0</v>
      </c>
      <c r="L82" s="197">
        <f t="shared" si="81"/>
        <v>0</v>
      </c>
      <c r="M82" s="197">
        <f t="shared" si="81"/>
        <v>0</v>
      </c>
      <c r="N82" s="197">
        <f t="shared" si="81"/>
        <v>0</v>
      </c>
      <c r="O82" s="198">
        <f>SUM(C82:N82)</f>
        <v>0</v>
      </c>
      <c r="Q82" s="294" t="str">
        <f>'MRS(input_RL_Opt2)'!Q82</f>
        <v>Land use category in year 2021</v>
      </c>
      <c r="R82" s="54" t="s">
        <v>46</v>
      </c>
      <c r="S82" s="199">
        <f>IF(ISNUMBER(S$16),C82*S$16,0)</f>
        <v>0</v>
      </c>
      <c r="T82" s="199">
        <f t="shared" ref="T82:AD82" si="82">IF(ISNUMBER(T$16),D82*T$16,0)</f>
        <v>0</v>
      </c>
      <c r="U82" s="199">
        <f t="shared" si="82"/>
        <v>0</v>
      </c>
      <c r="V82" s="199">
        <f t="shared" si="82"/>
        <v>0</v>
      </c>
      <c r="W82" s="199">
        <f t="shared" si="82"/>
        <v>0</v>
      </c>
      <c r="X82" s="199">
        <f t="shared" si="82"/>
        <v>0</v>
      </c>
      <c r="Y82" s="199">
        <f t="shared" si="82"/>
        <v>0</v>
      </c>
      <c r="Z82" s="199">
        <f t="shared" si="82"/>
        <v>0</v>
      </c>
      <c r="AA82" s="199">
        <f t="shared" si="82"/>
        <v>0</v>
      </c>
      <c r="AB82" s="199">
        <f t="shared" si="82"/>
        <v>0</v>
      </c>
      <c r="AC82" s="199">
        <f t="shared" si="82"/>
        <v>0</v>
      </c>
      <c r="AD82" s="199">
        <f t="shared" si="82"/>
        <v>0</v>
      </c>
      <c r="AE82" s="198">
        <f>SUMIF(S82:AD82,"&gt;0",S82:AD82)</f>
        <v>0</v>
      </c>
      <c r="AF82" s="62"/>
    </row>
    <row r="83" spans="1:32" ht="28" x14ac:dyDescent="0.2">
      <c r="A83" s="295"/>
      <c r="B83" s="54" t="s">
        <v>47</v>
      </c>
      <c r="C83" s="197">
        <f>$D78*C$17</f>
        <v>0</v>
      </c>
      <c r="D83" s="197">
        <f t="shared" ref="D83:N83" si="83">$D78*D$17</f>
        <v>0</v>
      </c>
      <c r="E83" s="197">
        <f t="shared" si="83"/>
        <v>0</v>
      </c>
      <c r="F83" s="197">
        <f t="shared" si="83"/>
        <v>0</v>
      </c>
      <c r="G83" s="197">
        <f t="shared" si="83"/>
        <v>0</v>
      </c>
      <c r="H83" s="197">
        <f t="shared" si="83"/>
        <v>0</v>
      </c>
      <c r="I83" s="197">
        <f t="shared" si="83"/>
        <v>0</v>
      </c>
      <c r="J83" s="197">
        <f t="shared" si="83"/>
        <v>0</v>
      </c>
      <c r="K83" s="197">
        <f t="shared" si="83"/>
        <v>0</v>
      </c>
      <c r="L83" s="197">
        <f t="shared" si="83"/>
        <v>0</v>
      </c>
      <c r="M83" s="197">
        <f t="shared" si="83"/>
        <v>0</v>
      </c>
      <c r="N83" s="197">
        <f t="shared" si="83"/>
        <v>0</v>
      </c>
      <c r="O83" s="198">
        <f t="shared" ref="O83:O93" si="84">SUM(C83:N83)</f>
        <v>0</v>
      </c>
      <c r="Q83" s="295"/>
      <c r="R83" s="54" t="s">
        <v>47</v>
      </c>
      <c r="S83" s="199">
        <f>IF(ISNUMBER(S$17),C83*S$17,0)</f>
        <v>0</v>
      </c>
      <c r="T83" s="199">
        <f t="shared" ref="T83:AD83" si="85">IF(ISNUMBER(T$17),D83*T$17,0)</f>
        <v>0</v>
      </c>
      <c r="U83" s="199">
        <f t="shared" si="85"/>
        <v>0</v>
      </c>
      <c r="V83" s="199">
        <f t="shared" si="85"/>
        <v>0</v>
      </c>
      <c r="W83" s="199">
        <f t="shared" si="85"/>
        <v>0</v>
      </c>
      <c r="X83" s="199">
        <f t="shared" si="85"/>
        <v>0</v>
      </c>
      <c r="Y83" s="199">
        <f t="shared" si="85"/>
        <v>0</v>
      </c>
      <c r="Z83" s="199">
        <f t="shared" si="85"/>
        <v>0</v>
      </c>
      <c r="AA83" s="199">
        <f t="shared" si="85"/>
        <v>0</v>
      </c>
      <c r="AB83" s="199">
        <f t="shared" si="85"/>
        <v>0</v>
      </c>
      <c r="AC83" s="199">
        <f t="shared" si="85"/>
        <v>0</v>
      </c>
      <c r="AD83" s="199">
        <f t="shared" si="85"/>
        <v>0</v>
      </c>
      <c r="AE83" s="198">
        <f t="shared" ref="AE83:AE93" si="86">SUMIF(S83:AD83,"&gt;0",S83:AD83)</f>
        <v>0</v>
      </c>
      <c r="AF83" s="62"/>
    </row>
    <row r="84" spans="1:32" x14ac:dyDescent="0.2">
      <c r="A84" s="295"/>
      <c r="B84" s="55" t="s">
        <v>48</v>
      </c>
      <c r="C84" s="197">
        <f>$E78*C$18</f>
        <v>0</v>
      </c>
      <c r="D84" s="197">
        <f t="shared" ref="D84:N84" si="87">$E78*D$18</f>
        <v>0</v>
      </c>
      <c r="E84" s="197">
        <f t="shared" si="87"/>
        <v>0</v>
      </c>
      <c r="F84" s="197">
        <f t="shared" si="87"/>
        <v>0</v>
      </c>
      <c r="G84" s="197">
        <f t="shared" si="87"/>
        <v>0</v>
      </c>
      <c r="H84" s="197">
        <f t="shared" si="87"/>
        <v>0</v>
      </c>
      <c r="I84" s="197">
        <f t="shared" si="87"/>
        <v>0</v>
      </c>
      <c r="J84" s="197">
        <f t="shared" si="87"/>
        <v>0</v>
      </c>
      <c r="K84" s="197">
        <f t="shared" si="87"/>
        <v>0</v>
      </c>
      <c r="L84" s="197">
        <f t="shared" si="87"/>
        <v>0</v>
      </c>
      <c r="M84" s="197">
        <f t="shared" si="87"/>
        <v>0</v>
      </c>
      <c r="N84" s="197">
        <f t="shared" si="87"/>
        <v>0</v>
      </c>
      <c r="O84" s="198">
        <f t="shared" si="84"/>
        <v>0</v>
      </c>
      <c r="Q84" s="295"/>
      <c r="R84" s="55" t="s">
        <v>48</v>
      </c>
      <c r="S84" s="199">
        <f>IF(ISNUMBER(S$18),C84*S$18,0)</f>
        <v>0</v>
      </c>
      <c r="T84" s="199">
        <f t="shared" ref="T84:AD84" si="88">IF(ISNUMBER(T$18),D84*T$18,0)</f>
        <v>0</v>
      </c>
      <c r="U84" s="199">
        <f t="shared" si="88"/>
        <v>0</v>
      </c>
      <c r="V84" s="199">
        <f t="shared" si="88"/>
        <v>0</v>
      </c>
      <c r="W84" s="199">
        <f t="shared" si="88"/>
        <v>0</v>
      </c>
      <c r="X84" s="199">
        <f t="shared" si="88"/>
        <v>0</v>
      </c>
      <c r="Y84" s="199">
        <f t="shared" si="88"/>
        <v>0</v>
      </c>
      <c r="Z84" s="199">
        <f t="shared" si="88"/>
        <v>0</v>
      </c>
      <c r="AA84" s="199">
        <f t="shared" si="88"/>
        <v>0</v>
      </c>
      <c r="AB84" s="199">
        <f t="shared" si="88"/>
        <v>0</v>
      </c>
      <c r="AC84" s="199">
        <f t="shared" si="88"/>
        <v>0</v>
      </c>
      <c r="AD84" s="199">
        <f t="shared" si="88"/>
        <v>0</v>
      </c>
      <c r="AE84" s="198">
        <f t="shared" si="86"/>
        <v>0</v>
      </c>
      <c r="AF84" s="62"/>
    </row>
    <row r="85" spans="1:32" x14ac:dyDescent="0.2">
      <c r="A85" s="295"/>
      <c r="B85" s="54" t="s">
        <v>49</v>
      </c>
      <c r="C85" s="197">
        <f>$F78*C$19</f>
        <v>0</v>
      </c>
      <c r="D85" s="197">
        <f t="shared" ref="D85:N85" si="89">$F78*D$19</f>
        <v>0</v>
      </c>
      <c r="E85" s="197">
        <f t="shared" si="89"/>
        <v>0</v>
      </c>
      <c r="F85" s="197">
        <f t="shared" si="89"/>
        <v>0</v>
      </c>
      <c r="G85" s="197">
        <f t="shared" si="89"/>
        <v>0</v>
      </c>
      <c r="H85" s="197">
        <f t="shared" si="89"/>
        <v>0</v>
      </c>
      <c r="I85" s="197">
        <f t="shared" si="89"/>
        <v>0</v>
      </c>
      <c r="J85" s="197">
        <f t="shared" si="89"/>
        <v>0</v>
      </c>
      <c r="K85" s="197">
        <f t="shared" si="89"/>
        <v>0</v>
      </c>
      <c r="L85" s="197">
        <f t="shared" si="89"/>
        <v>0</v>
      </c>
      <c r="M85" s="197">
        <f t="shared" si="89"/>
        <v>0</v>
      </c>
      <c r="N85" s="197">
        <f t="shared" si="89"/>
        <v>0</v>
      </c>
      <c r="O85" s="198">
        <f t="shared" si="84"/>
        <v>0</v>
      </c>
      <c r="Q85" s="295"/>
      <c r="R85" s="54" t="s">
        <v>49</v>
      </c>
      <c r="S85" s="199">
        <f>IF(ISNUMBER(S$19),C85*S$19,0)</f>
        <v>0</v>
      </c>
      <c r="T85" s="199">
        <f t="shared" ref="T85:AD85" si="90">IF(ISNUMBER(T$19),D85*T$19,0)</f>
        <v>0</v>
      </c>
      <c r="U85" s="199">
        <f t="shared" si="90"/>
        <v>0</v>
      </c>
      <c r="V85" s="199">
        <f t="shared" si="90"/>
        <v>0</v>
      </c>
      <c r="W85" s="199">
        <f t="shared" si="90"/>
        <v>0</v>
      </c>
      <c r="X85" s="199">
        <f t="shared" si="90"/>
        <v>0</v>
      </c>
      <c r="Y85" s="199">
        <f t="shared" si="90"/>
        <v>0</v>
      </c>
      <c r="Z85" s="199">
        <f t="shared" si="90"/>
        <v>0</v>
      </c>
      <c r="AA85" s="199">
        <f t="shared" si="90"/>
        <v>0</v>
      </c>
      <c r="AB85" s="199">
        <f t="shared" si="90"/>
        <v>0</v>
      </c>
      <c r="AC85" s="199">
        <f t="shared" si="90"/>
        <v>0</v>
      </c>
      <c r="AD85" s="199">
        <f t="shared" si="90"/>
        <v>0</v>
      </c>
      <c r="AE85" s="198">
        <f t="shared" si="86"/>
        <v>0</v>
      </c>
      <c r="AF85" s="62"/>
    </row>
    <row r="86" spans="1:32" x14ac:dyDescent="0.2">
      <c r="A86" s="295"/>
      <c r="B86" s="172" t="s">
        <v>50</v>
      </c>
      <c r="C86" s="197">
        <f>$G78*C$20</f>
        <v>0</v>
      </c>
      <c r="D86" s="197">
        <f t="shared" ref="D86:N86" si="91">$G78*D$20</f>
        <v>0</v>
      </c>
      <c r="E86" s="197">
        <f t="shared" si="91"/>
        <v>0</v>
      </c>
      <c r="F86" s="197">
        <f t="shared" si="91"/>
        <v>0</v>
      </c>
      <c r="G86" s="197">
        <f t="shared" si="91"/>
        <v>0</v>
      </c>
      <c r="H86" s="197">
        <f t="shared" si="91"/>
        <v>0</v>
      </c>
      <c r="I86" s="197">
        <f t="shared" si="91"/>
        <v>0</v>
      </c>
      <c r="J86" s="197">
        <f t="shared" si="91"/>
        <v>0</v>
      </c>
      <c r="K86" s="197">
        <f t="shared" si="91"/>
        <v>0</v>
      </c>
      <c r="L86" s="197">
        <f t="shared" si="91"/>
        <v>0</v>
      </c>
      <c r="M86" s="197">
        <f t="shared" si="91"/>
        <v>0</v>
      </c>
      <c r="N86" s="197">
        <f t="shared" si="91"/>
        <v>0</v>
      </c>
      <c r="O86" s="198">
        <f t="shared" si="84"/>
        <v>0</v>
      </c>
      <c r="Q86" s="295"/>
      <c r="R86" s="172" t="s">
        <v>50</v>
      </c>
      <c r="S86" s="199">
        <f>IF(ISNUMBER(S$20),C86*S$20,0)</f>
        <v>0</v>
      </c>
      <c r="T86" s="199">
        <f t="shared" ref="T86:AD86" si="92">IF(ISNUMBER(T$20),D86*T$20,0)</f>
        <v>0</v>
      </c>
      <c r="U86" s="199">
        <f t="shared" si="92"/>
        <v>0</v>
      </c>
      <c r="V86" s="199">
        <f t="shared" si="92"/>
        <v>0</v>
      </c>
      <c r="W86" s="199">
        <f t="shared" si="92"/>
        <v>0</v>
      </c>
      <c r="X86" s="199">
        <f t="shared" si="92"/>
        <v>0</v>
      </c>
      <c r="Y86" s="199">
        <f t="shared" si="92"/>
        <v>0</v>
      </c>
      <c r="Z86" s="199">
        <f t="shared" si="92"/>
        <v>0</v>
      </c>
      <c r="AA86" s="199">
        <f t="shared" si="92"/>
        <v>0</v>
      </c>
      <c r="AB86" s="199">
        <f t="shared" si="92"/>
        <v>0</v>
      </c>
      <c r="AC86" s="199">
        <f t="shared" si="92"/>
        <v>0</v>
      </c>
      <c r="AD86" s="199">
        <f t="shared" si="92"/>
        <v>0</v>
      </c>
      <c r="AE86" s="198">
        <f t="shared" si="86"/>
        <v>0</v>
      </c>
      <c r="AF86" s="62"/>
    </row>
    <row r="87" spans="1:32" x14ac:dyDescent="0.2">
      <c r="A87" s="295"/>
      <c r="B87" s="172" t="s">
        <v>51</v>
      </c>
      <c r="C87" s="197">
        <f>$H78*C$21</f>
        <v>0</v>
      </c>
      <c r="D87" s="197">
        <f t="shared" ref="D87:N87" si="93">$H78*D$21</f>
        <v>0</v>
      </c>
      <c r="E87" s="197">
        <f t="shared" si="93"/>
        <v>0</v>
      </c>
      <c r="F87" s="197">
        <f t="shared" si="93"/>
        <v>0</v>
      </c>
      <c r="G87" s="197">
        <f t="shared" si="93"/>
        <v>0</v>
      </c>
      <c r="H87" s="197">
        <f t="shared" si="93"/>
        <v>0</v>
      </c>
      <c r="I87" s="197">
        <f t="shared" si="93"/>
        <v>0</v>
      </c>
      <c r="J87" s="197">
        <f t="shared" si="93"/>
        <v>0</v>
      </c>
      <c r="K87" s="197">
        <f t="shared" si="93"/>
        <v>0</v>
      </c>
      <c r="L87" s="197">
        <f t="shared" si="93"/>
        <v>0</v>
      </c>
      <c r="M87" s="197">
        <f t="shared" si="93"/>
        <v>0</v>
      </c>
      <c r="N87" s="197">
        <f t="shared" si="93"/>
        <v>0</v>
      </c>
      <c r="O87" s="198">
        <f t="shared" si="84"/>
        <v>0</v>
      </c>
      <c r="Q87" s="295"/>
      <c r="R87" s="172" t="s">
        <v>51</v>
      </c>
      <c r="S87" s="199">
        <f>IF(ISNUMBER(S$21),C87*S$21,0)</f>
        <v>0</v>
      </c>
      <c r="T87" s="199">
        <f t="shared" ref="T87:AD87" si="94">IF(ISNUMBER(T$21),D87*T$21,0)</f>
        <v>0</v>
      </c>
      <c r="U87" s="199">
        <f t="shared" si="94"/>
        <v>0</v>
      </c>
      <c r="V87" s="199">
        <f t="shared" si="94"/>
        <v>0</v>
      </c>
      <c r="W87" s="199">
        <f t="shared" si="94"/>
        <v>0</v>
      </c>
      <c r="X87" s="199">
        <f t="shared" si="94"/>
        <v>0</v>
      </c>
      <c r="Y87" s="199">
        <f t="shared" si="94"/>
        <v>0</v>
      </c>
      <c r="Z87" s="199">
        <f t="shared" si="94"/>
        <v>0</v>
      </c>
      <c r="AA87" s="199">
        <f t="shared" si="94"/>
        <v>0</v>
      </c>
      <c r="AB87" s="199">
        <f t="shared" si="94"/>
        <v>0</v>
      </c>
      <c r="AC87" s="199">
        <f t="shared" si="94"/>
        <v>0</v>
      </c>
      <c r="AD87" s="199">
        <f t="shared" si="94"/>
        <v>0</v>
      </c>
      <c r="AE87" s="198">
        <f t="shared" si="86"/>
        <v>0</v>
      </c>
      <c r="AF87" s="62"/>
    </row>
    <row r="88" spans="1:32" x14ac:dyDescent="0.2">
      <c r="A88" s="295"/>
      <c r="B88" s="172" t="s">
        <v>52</v>
      </c>
      <c r="C88" s="197">
        <f>$I78*C$22</f>
        <v>0</v>
      </c>
      <c r="D88" s="197">
        <f t="shared" ref="D88:N88" si="95">$I78*D$22</f>
        <v>0</v>
      </c>
      <c r="E88" s="197">
        <f t="shared" si="95"/>
        <v>0</v>
      </c>
      <c r="F88" s="197">
        <f t="shared" si="95"/>
        <v>0</v>
      </c>
      <c r="G88" s="197">
        <f t="shared" si="95"/>
        <v>0</v>
      </c>
      <c r="H88" s="197">
        <f t="shared" si="95"/>
        <v>0</v>
      </c>
      <c r="I88" s="197">
        <f t="shared" si="95"/>
        <v>0</v>
      </c>
      <c r="J88" s="197">
        <f t="shared" si="95"/>
        <v>0</v>
      </c>
      <c r="K88" s="197">
        <f t="shared" si="95"/>
        <v>0</v>
      </c>
      <c r="L88" s="197">
        <f t="shared" si="95"/>
        <v>0</v>
      </c>
      <c r="M88" s="197">
        <f t="shared" si="95"/>
        <v>0</v>
      </c>
      <c r="N88" s="197">
        <f t="shared" si="95"/>
        <v>0</v>
      </c>
      <c r="O88" s="198">
        <f t="shared" si="84"/>
        <v>0</v>
      </c>
      <c r="Q88" s="295"/>
      <c r="R88" s="172" t="s">
        <v>52</v>
      </c>
      <c r="S88" s="199">
        <f>IF(ISNUMBER(S$22),C88*S$22,0)</f>
        <v>0</v>
      </c>
      <c r="T88" s="199">
        <f t="shared" ref="T88:AD88" si="96">IF(ISNUMBER(T$22),D88*T$22,0)</f>
        <v>0</v>
      </c>
      <c r="U88" s="199">
        <f t="shared" si="96"/>
        <v>0</v>
      </c>
      <c r="V88" s="199">
        <f t="shared" si="96"/>
        <v>0</v>
      </c>
      <c r="W88" s="199">
        <f t="shared" si="96"/>
        <v>0</v>
      </c>
      <c r="X88" s="199">
        <f t="shared" si="96"/>
        <v>0</v>
      </c>
      <c r="Y88" s="199">
        <f t="shared" si="96"/>
        <v>0</v>
      </c>
      <c r="Z88" s="199">
        <f t="shared" si="96"/>
        <v>0</v>
      </c>
      <c r="AA88" s="199">
        <f t="shared" si="96"/>
        <v>0</v>
      </c>
      <c r="AB88" s="199">
        <f t="shared" si="96"/>
        <v>0</v>
      </c>
      <c r="AC88" s="199">
        <f t="shared" si="96"/>
        <v>0</v>
      </c>
      <c r="AD88" s="199">
        <f t="shared" si="96"/>
        <v>0</v>
      </c>
      <c r="AE88" s="198">
        <f t="shared" si="86"/>
        <v>0</v>
      </c>
      <c r="AF88" s="62"/>
    </row>
    <row r="89" spans="1:32" x14ac:dyDescent="0.2">
      <c r="A89" s="295"/>
      <c r="B89" s="172" t="s">
        <v>53</v>
      </c>
      <c r="C89" s="197">
        <f>$J78*C$23</f>
        <v>0</v>
      </c>
      <c r="D89" s="197">
        <f t="shared" ref="D89:N89" si="97">$J78*D$23</f>
        <v>0</v>
      </c>
      <c r="E89" s="197">
        <f t="shared" si="97"/>
        <v>0</v>
      </c>
      <c r="F89" s="197">
        <f t="shared" si="97"/>
        <v>0</v>
      </c>
      <c r="G89" s="197">
        <f t="shared" si="97"/>
        <v>0</v>
      </c>
      <c r="H89" s="197">
        <f t="shared" si="97"/>
        <v>0</v>
      </c>
      <c r="I89" s="197">
        <f t="shared" si="97"/>
        <v>0</v>
      </c>
      <c r="J89" s="197">
        <f t="shared" si="97"/>
        <v>0</v>
      </c>
      <c r="K89" s="197">
        <f t="shared" si="97"/>
        <v>0</v>
      </c>
      <c r="L89" s="197">
        <f t="shared" si="97"/>
        <v>0</v>
      </c>
      <c r="M89" s="197">
        <f t="shared" si="97"/>
        <v>0</v>
      </c>
      <c r="N89" s="197">
        <f t="shared" si="97"/>
        <v>0</v>
      </c>
      <c r="O89" s="198">
        <f t="shared" si="84"/>
        <v>0</v>
      </c>
      <c r="Q89" s="295"/>
      <c r="R89" s="172" t="s">
        <v>53</v>
      </c>
      <c r="S89" s="199">
        <f>IF(ISNUMBER(S$23),C89*S$23,0)</f>
        <v>0</v>
      </c>
      <c r="T89" s="199">
        <f t="shared" ref="T89:AD89" si="98">IF(ISNUMBER(T$23),D89*T$23,0)</f>
        <v>0</v>
      </c>
      <c r="U89" s="199">
        <f t="shared" si="98"/>
        <v>0</v>
      </c>
      <c r="V89" s="199">
        <f t="shared" si="98"/>
        <v>0</v>
      </c>
      <c r="W89" s="199">
        <f t="shared" si="98"/>
        <v>0</v>
      </c>
      <c r="X89" s="199">
        <f t="shared" si="98"/>
        <v>0</v>
      </c>
      <c r="Y89" s="199">
        <f t="shared" si="98"/>
        <v>0</v>
      </c>
      <c r="Z89" s="199">
        <f t="shared" si="98"/>
        <v>0</v>
      </c>
      <c r="AA89" s="199">
        <f t="shared" si="98"/>
        <v>0</v>
      </c>
      <c r="AB89" s="199">
        <f t="shared" si="98"/>
        <v>0</v>
      </c>
      <c r="AC89" s="199">
        <f t="shared" si="98"/>
        <v>0</v>
      </c>
      <c r="AD89" s="199">
        <f t="shared" si="98"/>
        <v>0</v>
      </c>
      <c r="AE89" s="198">
        <f t="shared" si="86"/>
        <v>0</v>
      </c>
      <c r="AF89" s="62"/>
    </row>
    <row r="90" spans="1:32" x14ac:dyDescent="0.2">
      <c r="A90" s="295"/>
      <c r="B90" s="172" t="s">
        <v>54</v>
      </c>
      <c r="C90" s="197">
        <f>$K78*C$24</f>
        <v>0</v>
      </c>
      <c r="D90" s="197">
        <f t="shared" ref="D90:N90" si="99">$K78*D$24</f>
        <v>0</v>
      </c>
      <c r="E90" s="197">
        <f t="shared" si="99"/>
        <v>0</v>
      </c>
      <c r="F90" s="197">
        <f t="shared" si="99"/>
        <v>0</v>
      </c>
      <c r="G90" s="197">
        <f t="shared" si="99"/>
        <v>0</v>
      </c>
      <c r="H90" s="197">
        <f t="shared" si="99"/>
        <v>0</v>
      </c>
      <c r="I90" s="197">
        <f t="shared" si="99"/>
        <v>0</v>
      </c>
      <c r="J90" s="197">
        <f t="shared" si="99"/>
        <v>0</v>
      </c>
      <c r="K90" s="197">
        <f t="shared" si="99"/>
        <v>0</v>
      </c>
      <c r="L90" s="197">
        <f t="shared" si="99"/>
        <v>0</v>
      </c>
      <c r="M90" s="197">
        <f t="shared" si="99"/>
        <v>0</v>
      </c>
      <c r="N90" s="197">
        <f t="shared" si="99"/>
        <v>0</v>
      </c>
      <c r="O90" s="198">
        <f t="shared" si="84"/>
        <v>0</v>
      </c>
      <c r="Q90" s="295"/>
      <c r="R90" s="172" t="s">
        <v>54</v>
      </c>
      <c r="S90" s="199">
        <f>IF(ISNUMBER(S$24),C90*S$24,0)</f>
        <v>0</v>
      </c>
      <c r="T90" s="199">
        <f t="shared" ref="T90:AD90" si="100">IF(ISNUMBER(T$24),D90*T$24,0)</f>
        <v>0</v>
      </c>
      <c r="U90" s="199">
        <f t="shared" si="100"/>
        <v>0</v>
      </c>
      <c r="V90" s="199">
        <f t="shared" si="100"/>
        <v>0</v>
      </c>
      <c r="W90" s="199">
        <f t="shared" si="100"/>
        <v>0</v>
      </c>
      <c r="X90" s="199">
        <f t="shared" si="100"/>
        <v>0</v>
      </c>
      <c r="Y90" s="199">
        <f t="shared" si="100"/>
        <v>0</v>
      </c>
      <c r="Z90" s="199">
        <f t="shared" si="100"/>
        <v>0</v>
      </c>
      <c r="AA90" s="199">
        <f t="shared" si="100"/>
        <v>0</v>
      </c>
      <c r="AB90" s="199">
        <f t="shared" si="100"/>
        <v>0</v>
      </c>
      <c r="AC90" s="199">
        <f t="shared" si="100"/>
        <v>0</v>
      </c>
      <c r="AD90" s="199">
        <f t="shared" si="100"/>
        <v>0</v>
      </c>
      <c r="AE90" s="198">
        <f t="shared" si="86"/>
        <v>0</v>
      </c>
      <c r="AF90" s="62"/>
    </row>
    <row r="91" spans="1:32" x14ac:dyDescent="0.2">
      <c r="A91" s="295"/>
      <c r="B91" s="172" t="s">
        <v>55</v>
      </c>
      <c r="C91" s="197">
        <f>$L78*C$25</f>
        <v>0</v>
      </c>
      <c r="D91" s="197">
        <f t="shared" ref="D91:N91" si="101">$L78*D$25</f>
        <v>0</v>
      </c>
      <c r="E91" s="197">
        <f t="shared" si="101"/>
        <v>0</v>
      </c>
      <c r="F91" s="197">
        <f t="shared" si="101"/>
        <v>0</v>
      </c>
      <c r="G91" s="197">
        <f t="shared" si="101"/>
        <v>0</v>
      </c>
      <c r="H91" s="197">
        <f t="shared" si="101"/>
        <v>0</v>
      </c>
      <c r="I91" s="197">
        <f t="shared" si="101"/>
        <v>0</v>
      </c>
      <c r="J91" s="197">
        <f t="shared" si="101"/>
        <v>0</v>
      </c>
      <c r="K91" s="197">
        <f t="shared" si="101"/>
        <v>0</v>
      </c>
      <c r="L91" s="197">
        <f t="shared" si="101"/>
        <v>0</v>
      </c>
      <c r="M91" s="197">
        <f t="shared" si="101"/>
        <v>0</v>
      </c>
      <c r="N91" s="197">
        <f t="shared" si="101"/>
        <v>0</v>
      </c>
      <c r="O91" s="198">
        <f t="shared" si="84"/>
        <v>0</v>
      </c>
      <c r="Q91" s="295"/>
      <c r="R91" s="172" t="s">
        <v>55</v>
      </c>
      <c r="S91" s="199">
        <f>IF(ISNUMBER(S$25),C91*S$25,0)</f>
        <v>0</v>
      </c>
      <c r="T91" s="199">
        <f t="shared" ref="T91:AD91" si="102">IF(ISNUMBER(T$25),D91*T$25,0)</f>
        <v>0</v>
      </c>
      <c r="U91" s="199">
        <f t="shared" si="102"/>
        <v>0</v>
      </c>
      <c r="V91" s="199">
        <f t="shared" si="102"/>
        <v>0</v>
      </c>
      <c r="W91" s="199">
        <f t="shared" si="102"/>
        <v>0</v>
      </c>
      <c r="X91" s="199">
        <f t="shared" si="102"/>
        <v>0</v>
      </c>
      <c r="Y91" s="199">
        <f t="shared" si="102"/>
        <v>0</v>
      </c>
      <c r="Z91" s="199">
        <f t="shared" si="102"/>
        <v>0</v>
      </c>
      <c r="AA91" s="199">
        <f t="shared" si="102"/>
        <v>0</v>
      </c>
      <c r="AB91" s="199">
        <f t="shared" si="102"/>
        <v>0</v>
      </c>
      <c r="AC91" s="199">
        <f t="shared" si="102"/>
        <v>0</v>
      </c>
      <c r="AD91" s="199">
        <f t="shared" si="102"/>
        <v>0</v>
      </c>
      <c r="AE91" s="198">
        <f t="shared" si="86"/>
        <v>0</v>
      </c>
      <c r="AF91" s="62"/>
    </row>
    <row r="92" spans="1:32" x14ac:dyDescent="0.2">
      <c r="A92" s="295"/>
      <c r="B92" s="172" t="s">
        <v>56</v>
      </c>
      <c r="C92" s="197">
        <f>$M78*C$26</f>
        <v>0</v>
      </c>
      <c r="D92" s="197">
        <f t="shared" ref="D92:N92" si="103">$M78*D$26</f>
        <v>0</v>
      </c>
      <c r="E92" s="197">
        <f t="shared" si="103"/>
        <v>0</v>
      </c>
      <c r="F92" s="197">
        <f t="shared" si="103"/>
        <v>0</v>
      </c>
      <c r="G92" s="197">
        <f t="shared" si="103"/>
        <v>0</v>
      </c>
      <c r="H92" s="197">
        <f t="shared" si="103"/>
        <v>0</v>
      </c>
      <c r="I92" s="197">
        <f t="shared" si="103"/>
        <v>0</v>
      </c>
      <c r="J92" s="197">
        <f t="shared" si="103"/>
        <v>0</v>
      </c>
      <c r="K92" s="197">
        <f t="shared" si="103"/>
        <v>0</v>
      </c>
      <c r="L92" s="197">
        <f t="shared" si="103"/>
        <v>0</v>
      </c>
      <c r="M92" s="197">
        <f t="shared" si="103"/>
        <v>0</v>
      </c>
      <c r="N92" s="197">
        <f t="shared" si="103"/>
        <v>0</v>
      </c>
      <c r="O92" s="198">
        <f t="shared" si="84"/>
        <v>0</v>
      </c>
      <c r="Q92" s="295"/>
      <c r="R92" s="172" t="s">
        <v>56</v>
      </c>
      <c r="S92" s="199">
        <f>IF(ISNUMBER(S$26),C92*S$26,0)</f>
        <v>0</v>
      </c>
      <c r="T92" s="199">
        <f t="shared" ref="T92:AD92" si="104">IF(ISNUMBER(T$26),D92*T$26,0)</f>
        <v>0</v>
      </c>
      <c r="U92" s="199">
        <f t="shared" si="104"/>
        <v>0</v>
      </c>
      <c r="V92" s="199">
        <f t="shared" si="104"/>
        <v>0</v>
      </c>
      <c r="W92" s="199">
        <f t="shared" si="104"/>
        <v>0</v>
      </c>
      <c r="X92" s="199">
        <f t="shared" si="104"/>
        <v>0</v>
      </c>
      <c r="Y92" s="199">
        <f t="shared" si="104"/>
        <v>0</v>
      </c>
      <c r="Z92" s="199">
        <f t="shared" si="104"/>
        <v>0</v>
      </c>
      <c r="AA92" s="199">
        <f t="shared" si="104"/>
        <v>0</v>
      </c>
      <c r="AB92" s="199">
        <f t="shared" si="104"/>
        <v>0</v>
      </c>
      <c r="AC92" s="199">
        <f t="shared" si="104"/>
        <v>0</v>
      </c>
      <c r="AD92" s="199">
        <f t="shared" si="104"/>
        <v>0</v>
      </c>
      <c r="AE92" s="198">
        <f t="shared" si="86"/>
        <v>0</v>
      </c>
      <c r="AF92" s="62"/>
    </row>
    <row r="93" spans="1:32" x14ac:dyDescent="0.2">
      <c r="A93" s="295"/>
      <c r="B93" s="172" t="s">
        <v>147</v>
      </c>
      <c r="C93" s="197">
        <f>$N78*C$27</f>
        <v>0</v>
      </c>
      <c r="D93" s="197">
        <f t="shared" ref="D93:N93" si="105">$N78*D$27</f>
        <v>0</v>
      </c>
      <c r="E93" s="197">
        <f t="shared" si="105"/>
        <v>0</v>
      </c>
      <c r="F93" s="197">
        <f t="shared" si="105"/>
        <v>0</v>
      </c>
      <c r="G93" s="197">
        <f t="shared" si="105"/>
        <v>0</v>
      </c>
      <c r="H93" s="197">
        <f t="shared" si="105"/>
        <v>0</v>
      </c>
      <c r="I93" s="197">
        <f t="shared" si="105"/>
        <v>0</v>
      </c>
      <c r="J93" s="197">
        <f t="shared" si="105"/>
        <v>0</v>
      </c>
      <c r="K93" s="197">
        <f t="shared" si="105"/>
        <v>0</v>
      </c>
      <c r="L93" s="197">
        <f t="shared" si="105"/>
        <v>0</v>
      </c>
      <c r="M93" s="197">
        <f t="shared" si="105"/>
        <v>0</v>
      </c>
      <c r="N93" s="197">
        <f t="shared" si="105"/>
        <v>0</v>
      </c>
      <c r="O93" s="198">
        <f t="shared" si="84"/>
        <v>0</v>
      </c>
      <c r="Q93" s="295"/>
      <c r="R93" s="172" t="s">
        <v>147</v>
      </c>
      <c r="S93" s="199">
        <f>IF(ISNUMBER(S$27),C93*S$27,0)</f>
        <v>0</v>
      </c>
      <c r="T93" s="199">
        <f t="shared" ref="T93:AD93" si="106">IF(ISNUMBER(T$27),D93*T$27,0)</f>
        <v>0</v>
      </c>
      <c r="U93" s="199">
        <f t="shared" si="106"/>
        <v>0</v>
      </c>
      <c r="V93" s="199">
        <f t="shared" si="106"/>
        <v>0</v>
      </c>
      <c r="W93" s="199">
        <f t="shared" si="106"/>
        <v>0</v>
      </c>
      <c r="X93" s="199">
        <f t="shared" si="106"/>
        <v>0</v>
      </c>
      <c r="Y93" s="199">
        <f t="shared" si="106"/>
        <v>0</v>
      </c>
      <c r="Z93" s="199">
        <f t="shared" si="106"/>
        <v>0</v>
      </c>
      <c r="AA93" s="199">
        <f t="shared" si="106"/>
        <v>0</v>
      </c>
      <c r="AB93" s="199">
        <f t="shared" si="106"/>
        <v>0</v>
      </c>
      <c r="AC93" s="199">
        <f t="shared" si="106"/>
        <v>0</v>
      </c>
      <c r="AD93" s="199">
        <f t="shared" si="106"/>
        <v>0</v>
      </c>
      <c r="AE93" s="198">
        <f t="shared" si="86"/>
        <v>0</v>
      </c>
      <c r="AF93" s="62"/>
    </row>
    <row r="94" spans="1:32" x14ac:dyDescent="0.2">
      <c r="A94" s="296"/>
      <c r="B94" s="54" t="s">
        <v>57</v>
      </c>
      <c r="C94" s="197">
        <f>+SUM(C82:C93)</f>
        <v>0</v>
      </c>
      <c r="D94" s="197">
        <f t="shared" ref="D94:N94" si="107">+SUM(D82:D93)</f>
        <v>0</v>
      </c>
      <c r="E94" s="197">
        <f t="shared" si="107"/>
        <v>0</v>
      </c>
      <c r="F94" s="197">
        <f t="shared" si="107"/>
        <v>0</v>
      </c>
      <c r="G94" s="197">
        <f t="shared" si="107"/>
        <v>0</v>
      </c>
      <c r="H94" s="197">
        <f t="shared" si="107"/>
        <v>0</v>
      </c>
      <c r="I94" s="197">
        <f t="shared" si="107"/>
        <v>0</v>
      </c>
      <c r="J94" s="197">
        <f t="shared" si="107"/>
        <v>0</v>
      </c>
      <c r="K94" s="197">
        <f t="shared" si="107"/>
        <v>0</v>
      </c>
      <c r="L94" s="197">
        <f t="shared" si="107"/>
        <v>0</v>
      </c>
      <c r="M94" s="197">
        <f t="shared" si="107"/>
        <v>0</v>
      </c>
      <c r="N94" s="197">
        <f t="shared" si="107"/>
        <v>0</v>
      </c>
      <c r="O94" s="198"/>
      <c r="Q94" s="296"/>
      <c r="R94" s="54" t="s">
        <v>57</v>
      </c>
      <c r="S94" s="197"/>
      <c r="T94" s="197"/>
      <c r="U94" s="197"/>
      <c r="V94" s="197"/>
      <c r="W94" s="197"/>
      <c r="X94" s="197"/>
      <c r="Y94" s="197"/>
      <c r="Z94" s="197"/>
      <c r="AA94" s="197"/>
      <c r="AB94" s="197"/>
      <c r="AC94" s="197"/>
      <c r="AD94" s="197"/>
      <c r="AE94" s="198">
        <f>SUM(AE82:AE93)</f>
        <v>0</v>
      </c>
      <c r="AF94" s="200">
        <f>AE94*44/12</f>
        <v>0</v>
      </c>
    </row>
    <row r="95" spans="1:32" x14ac:dyDescent="0.2">
      <c r="S95" s="50"/>
      <c r="T95" s="50"/>
      <c r="U95" s="50"/>
      <c r="V95" s="50"/>
      <c r="W95" s="50"/>
      <c r="X95" s="50"/>
      <c r="Y95" s="50"/>
      <c r="Z95" s="50"/>
      <c r="AA95" s="50"/>
      <c r="AB95" s="50"/>
      <c r="AC95" s="50"/>
      <c r="AD95" s="50"/>
      <c r="AE95" s="50"/>
    </row>
    <row r="96" spans="1:32" ht="14.15" customHeight="1" x14ac:dyDescent="0.2">
      <c r="A96" s="293" t="str">
        <f>'MRS(input_RL_Opt2)'!A96</f>
        <v>Year 2023</v>
      </c>
      <c r="B96" s="293"/>
      <c r="C96" s="261" t="str">
        <f>'MRS(input_RL_Opt2)'!C96:O96</f>
        <v>Land use category in year 2023</v>
      </c>
      <c r="D96" s="261"/>
      <c r="E96" s="261"/>
      <c r="F96" s="261"/>
      <c r="G96" s="261"/>
      <c r="H96" s="261"/>
      <c r="I96" s="261"/>
      <c r="J96" s="261"/>
      <c r="K96" s="261"/>
      <c r="L96" s="261"/>
      <c r="M96" s="261"/>
      <c r="N96" s="261"/>
      <c r="O96" s="261"/>
      <c r="Q96" s="293" t="str">
        <f>'MRS(input_RL_Opt2)'!Q96</f>
        <v>Year 2023</v>
      </c>
      <c r="R96" s="293"/>
      <c r="S96" s="261" t="str">
        <f>'MRS(input_RL_Opt2)'!S96:AE96</f>
        <v>Land use category in year 2023</v>
      </c>
      <c r="T96" s="261"/>
      <c r="U96" s="261"/>
      <c r="V96" s="261"/>
      <c r="W96" s="261"/>
      <c r="X96" s="261"/>
      <c r="Y96" s="261"/>
      <c r="Z96" s="261"/>
      <c r="AA96" s="261"/>
      <c r="AB96" s="261"/>
      <c r="AC96" s="261"/>
      <c r="AD96" s="261"/>
      <c r="AE96" s="261"/>
      <c r="AF96" s="62"/>
    </row>
    <row r="97" spans="1:32" ht="42" x14ac:dyDescent="0.2">
      <c r="A97" s="293"/>
      <c r="B97" s="293"/>
      <c r="C97" s="54" t="s">
        <v>46</v>
      </c>
      <c r="D97" s="54" t="s">
        <v>47</v>
      </c>
      <c r="E97" s="55" t="s">
        <v>48</v>
      </c>
      <c r="F97" s="54" t="s">
        <v>49</v>
      </c>
      <c r="G97" s="54" t="s">
        <v>50</v>
      </c>
      <c r="H97" s="54" t="s">
        <v>51</v>
      </c>
      <c r="I97" s="54" t="s">
        <v>52</v>
      </c>
      <c r="J97" s="54" t="s">
        <v>53</v>
      </c>
      <c r="K97" s="54" t="s">
        <v>54</v>
      </c>
      <c r="L97" s="54" t="s">
        <v>55</v>
      </c>
      <c r="M97" s="54" t="s">
        <v>56</v>
      </c>
      <c r="N97" s="54" t="s">
        <v>39</v>
      </c>
      <c r="O97" s="172" t="s">
        <v>57</v>
      </c>
      <c r="Q97" s="293"/>
      <c r="R97" s="293"/>
      <c r="S97" s="54" t="s">
        <v>46</v>
      </c>
      <c r="T97" s="54" t="s">
        <v>47</v>
      </c>
      <c r="U97" s="55" t="s">
        <v>48</v>
      </c>
      <c r="V97" s="54" t="s">
        <v>49</v>
      </c>
      <c r="W97" s="54" t="s">
        <v>50</v>
      </c>
      <c r="X97" s="54" t="s">
        <v>51</v>
      </c>
      <c r="Y97" s="54" t="s">
        <v>52</v>
      </c>
      <c r="Z97" s="54" t="s">
        <v>53</v>
      </c>
      <c r="AA97" s="54" t="s">
        <v>54</v>
      </c>
      <c r="AB97" s="54" t="s">
        <v>55</v>
      </c>
      <c r="AC97" s="54" t="s">
        <v>56</v>
      </c>
      <c r="AD97" s="54" t="s">
        <v>39</v>
      </c>
      <c r="AE97" s="172" t="s">
        <v>57</v>
      </c>
      <c r="AF97" s="62"/>
    </row>
    <row r="98" spans="1:32" ht="14.15" customHeight="1" x14ac:dyDescent="0.2">
      <c r="A98" s="294" t="str">
        <f>'MRS(input_RL_Opt2)'!A98</f>
        <v>Land use category in year 2022</v>
      </c>
      <c r="B98" s="54" t="s">
        <v>46</v>
      </c>
      <c r="C98" s="197">
        <f>$C94*C$16</f>
        <v>0</v>
      </c>
      <c r="D98" s="197">
        <f t="shared" ref="D98:N98" si="108">$C94*D$16</f>
        <v>0</v>
      </c>
      <c r="E98" s="197">
        <f t="shared" si="108"/>
        <v>0</v>
      </c>
      <c r="F98" s="197">
        <f t="shared" si="108"/>
        <v>0</v>
      </c>
      <c r="G98" s="197">
        <f t="shared" si="108"/>
        <v>0</v>
      </c>
      <c r="H98" s="197">
        <f t="shared" si="108"/>
        <v>0</v>
      </c>
      <c r="I98" s="197">
        <f t="shared" si="108"/>
        <v>0</v>
      </c>
      <c r="J98" s="197">
        <f t="shared" si="108"/>
        <v>0</v>
      </c>
      <c r="K98" s="197">
        <f t="shared" si="108"/>
        <v>0</v>
      </c>
      <c r="L98" s="197">
        <f t="shared" si="108"/>
        <v>0</v>
      </c>
      <c r="M98" s="197">
        <f t="shared" si="108"/>
        <v>0</v>
      </c>
      <c r="N98" s="197">
        <f t="shared" si="108"/>
        <v>0</v>
      </c>
      <c r="O98" s="198">
        <f>SUM(C98:N98)</f>
        <v>0</v>
      </c>
      <c r="Q98" s="294" t="str">
        <f>'MRS(input_RL_Opt2)'!Q98</f>
        <v>Land use category in year 2022</v>
      </c>
      <c r="R98" s="54" t="s">
        <v>46</v>
      </c>
      <c r="S98" s="199">
        <f>IF(ISNUMBER(S$16),C98*S$16,0)</f>
        <v>0</v>
      </c>
      <c r="T98" s="199">
        <f t="shared" ref="T98:AD98" si="109">IF(ISNUMBER(T$16),D98*T$16,0)</f>
        <v>0</v>
      </c>
      <c r="U98" s="199">
        <f t="shared" si="109"/>
        <v>0</v>
      </c>
      <c r="V98" s="199">
        <f t="shared" si="109"/>
        <v>0</v>
      </c>
      <c r="W98" s="199">
        <f t="shared" si="109"/>
        <v>0</v>
      </c>
      <c r="X98" s="199">
        <f t="shared" si="109"/>
        <v>0</v>
      </c>
      <c r="Y98" s="199">
        <f t="shared" si="109"/>
        <v>0</v>
      </c>
      <c r="Z98" s="199">
        <f t="shared" si="109"/>
        <v>0</v>
      </c>
      <c r="AA98" s="199">
        <f t="shared" si="109"/>
        <v>0</v>
      </c>
      <c r="AB98" s="199">
        <f t="shared" si="109"/>
        <v>0</v>
      </c>
      <c r="AC98" s="199">
        <f t="shared" si="109"/>
        <v>0</v>
      </c>
      <c r="AD98" s="199">
        <f t="shared" si="109"/>
        <v>0</v>
      </c>
      <c r="AE98" s="198">
        <f>SUMIF(S98:AD98,"&gt;0",S98:AD98)</f>
        <v>0</v>
      </c>
      <c r="AF98" s="62"/>
    </row>
    <row r="99" spans="1:32" ht="28" x14ac:dyDescent="0.2">
      <c r="A99" s="295"/>
      <c r="B99" s="54" t="s">
        <v>47</v>
      </c>
      <c r="C99" s="197">
        <f>$D94*C$17</f>
        <v>0</v>
      </c>
      <c r="D99" s="197">
        <f t="shared" ref="D99:N99" si="110">$D94*D$17</f>
        <v>0</v>
      </c>
      <c r="E99" s="197">
        <f t="shared" si="110"/>
        <v>0</v>
      </c>
      <c r="F99" s="197">
        <f t="shared" si="110"/>
        <v>0</v>
      </c>
      <c r="G99" s="197">
        <f t="shared" si="110"/>
        <v>0</v>
      </c>
      <c r="H99" s="197">
        <f t="shared" si="110"/>
        <v>0</v>
      </c>
      <c r="I99" s="197">
        <f t="shared" si="110"/>
        <v>0</v>
      </c>
      <c r="J99" s="197">
        <f t="shared" si="110"/>
        <v>0</v>
      </c>
      <c r="K99" s="197">
        <f t="shared" si="110"/>
        <v>0</v>
      </c>
      <c r="L99" s="197">
        <f t="shared" si="110"/>
        <v>0</v>
      </c>
      <c r="M99" s="197">
        <f t="shared" si="110"/>
        <v>0</v>
      </c>
      <c r="N99" s="197">
        <f t="shared" si="110"/>
        <v>0</v>
      </c>
      <c r="O99" s="198">
        <f t="shared" ref="O99:O109" si="111">SUM(C99:N99)</f>
        <v>0</v>
      </c>
      <c r="Q99" s="295"/>
      <c r="R99" s="54" t="s">
        <v>47</v>
      </c>
      <c r="S99" s="199">
        <f>IF(ISNUMBER(S$17),C99*S$17,0)</f>
        <v>0</v>
      </c>
      <c r="T99" s="199">
        <f t="shared" ref="T99:AD99" si="112">IF(ISNUMBER(T$17),D99*T$17,0)</f>
        <v>0</v>
      </c>
      <c r="U99" s="199">
        <f t="shared" si="112"/>
        <v>0</v>
      </c>
      <c r="V99" s="199">
        <f t="shared" si="112"/>
        <v>0</v>
      </c>
      <c r="W99" s="199">
        <f t="shared" si="112"/>
        <v>0</v>
      </c>
      <c r="X99" s="199">
        <f t="shared" si="112"/>
        <v>0</v>
      </c>
      <c r="Y99" s="199">
        <f t="shared" si="112"/>
        <v>0</v>
      </c>
      <c r="Z99" s="199">
        <f t="shared" si="112"/>
        <v>0</v>
      </c>
      <c r="AA99" s="199">
        <f t="shared" si="112"/>
        <v>0</v>
      </c>
      <c r="AB99" s="199">
        <f t="shared" si="112"/>
        <v>0</v>
      </c>
      <c r="AC99" s="199">
        <f t="shared" si="112"/>
        <v>0</v>
      </c>
      <c r="AD99" s="199">
        <f t="shared" si="112"/>
        <v>0</v>
      </c>
      <c r="AE99" s="198">
        <f t="shared" ref="AE99:AE109" si="113">SUMIF(S99:AD99,"&gt;0",S99:AD99)</f>
        <v>0</v>
      </c>
      <c r="AF99" s="62"/>
    </row>
    <row r="100" spans="1:32" x14ac:dyDescent="0.2">
      <c r="A100" s="295"/>
      <c r="B100" s="55" t="s">
        <v>48</v>
      </c>
      <c r="C100" s="197">
        <f>$E94*C$18</f>
        <v>0</v>
      </c>
      <c r="D100" s="197">
        <f t="shared" ref="D100:N100" si="114">$E94*D$18</f>
        <v>0</v>
      </c>
      <c r="E100" s="197">
        <f t="shared" si="114"/>
        <v>0</v>
      </c>
      <c r="F100" s="197">
        <f t="shared" si="114"/>
        <v>0</v>
      </c>
      <c r="G100" s="197">
        <f t="shared" si="114"/>
        <v>0</v>
      </c>
      <c r="H100" s="197">
        <f t="shared" si="114"/>
        <v>0</v>
      </c>
      <c r="I100" s="197">
        <f t="shared" si="114"/>
        <v>0</v>
      </c>
      <c r="J100" s="197">
        <f t="shared" si="114"/>
        <v>0</v>
      </c>
      <c r="K100" s="197">
        <f t="shared" si="114"/>
        <v>0</v>
      </c>
      <c r="L100" s="197">
        <f t="shared" si="114"/>
        <v>0</v>
      </c>
      <c r="M100" s="197">
        <f t="shared" si="114"/>
        <v>0</v>
      </c>
      <c r="N100" s="197">
        <f t="shared" si="114"/>
        <v>0</v>
      </c>
      <c r="O100" s="198">
        <f t="shared" si="111"/>
        <v>0</v>
      </c>
      <c r="Q100" s="295"/>
      <c r="R100" s="55" t="s">
        <v>48</v>
      </c>
      <c r="S100" s="199">
        <f>IF(ISNUMBER(S$18),C100*S$18,0)</f>
        <v>0</v>
      </c>
      <c r="T100" s="199">
        <f t="shared" ref="T100:AD100" si="115">IF(ISNUMBER(T$18),D100*T$18,0)</f>
        <v>0</v>
      </c>
      <c r="U100" s="199">
        <f t="shared" si="115"/>
        <v>0</v>
      </c>
      <c r="V100" s="199">
        <f t="shared" si="115"/>
        <v>0</v>
      </c>
      <c r="W100" s="199">
        <f t="shared" si="115"/>
        <v>0</v>
      </c>
      <c r="X100" s="199">
        <f t="shared" si="115"/>
        <v>0</v>
      </c>
      <c r="Y100" s="199">
        <f t="shared" si="115"/>
        <v>0</v>
      </c>
      <c r="Z100" s="199">
        <f t="shared" si="115"/>
        <v>0</v>
      </c>
      <c r="AA100" s="199">
        <f t="shared" si="115"/>
        <v>0</v>
      </c>
      <c r="AB100" s="199">
        <f t="shared" si="115"/>
        <v>0</v>
      </c>
      <c r="AC100" s="199">
        <f t="shared" si="115"/>
        <v>0</v>
      </c>
      <c r="AD100" s="199">
        <f t="shared" si="115"/>
        <v>0</v>
      </c>
      <c r="AE100" s="198">
        <f t="shared" si="113"/>
        <v>0</v>
      </c>
      <c r="AF100" s="62"/>
    </row>
    <row r="101" spans="1:32" x14ac:dyDescent="0.2">
      <c r="A101" s="295"/>
      <c r="B101" s="54" t="s">
        <v>49</v>
      </c>
      <c r="C101" s="197">
        <f>$F94*C$19</f>
        <v>0</v>
      </c>
      <c r="D101" s="197">
        <f t="shared" ref="D101:N101" si="116">$F94*D$19</f>
        <v>0</v>
      </c>
      <c r="E101" s="197">
        <f t="shared" si="116"/>
        <v>0</v>
      </c>
      <c r="F101" s="197">
        <f t="shared" si="116"/>
        <v>0</v>
      </c>
      <c r="G101" s="197">
        <f t="shared" si="116"/>
        <v>0</v>
      </c>
      <c r="H101" s="197">
        <f t="shared" si="116"/>
        <v>0</v>
      </c>
      <c r="I101" s="197">
        <f t="shared" si="116"/>
        <v>0</v>
      </c>
      <c r="J101" s="197">
        <f t="shared" si="116"/>
        <v>0</v>
      </c>
      <c r="K101" s="197">
        <f t="shared" si="116"/>
        <v>0</v>
      </c>
      <c r="L101" s="197">
        <f t="shared" si="116"/>
        <v>0</v>
      </c>
      <c r="M101" s="197">
        <f t="shared" si="116"/>
        <v>0</v>
      </c>
      <c r="N101" s="197">
        <f t="shared" si="116"/>
        <v>0</v>
      </c>
      <c r="O101" s="198">
        <f t="shared" si="111"/>
        <v>0</v>
      </c>
      <c r="Q101" s="295"/>
      <c r="R101" s="54" t="s">
        <v>49</v>
      </c>
      <c r="S101" s="199">
        <f>IF(ISNUMBER(S$19),C101*S$19,0)</f>
        <v>0</v>
      </c>
      <c r="T101" s="199">
        <f t="shared" ref="T101:AD101" si="117">IF(ISNUMBER(T$19),D101*T$19,0)</f>
        <v>0</v>
      </c>
      <c r="U101" s="199">
        <f t="shared" si="117"/>
        <v>0</v>
      </c>
      <c r="V101" s="199">
        <f t="shared" si="117"/>
        <v>0</v>
      </c>
      <c r="W101" s="199">
        <f t="shared" si="117"/>
        <v>0</v>
      </c>
      <c r="X101" s="199">
        <f t="shared" si="117"/>
        <v>0</v>
      </c>
      <c r="Y101" s="199">
        <f t="shared" si="117"/>
        <v>0</v>
      </c>
      <c r="Z101" s="199">
        <f t="shared" si="117"/>
        <v>0</v>
      </c>
      <c r="AA101" s="199">
        <f t="shared" si="117"/>
        <v>0</v>
      </c>
      <c r="AB101" s="199">
        <f t="shared" si="117"/>
        <v>0</v>
      </c>
      <c r="AC101" s="199">
        <f t="shared" si="117"/>
        <v>0</v>
      </c>
      <c r="AD101" s="199">
        <f t="shared" si="117"/>
        <v>0</v>
      </c>
      <c r="AE101" s="198">
        <f t="shared" si="113"/>
        <v>0</v>
      </c>
      <c r="AF101" s="62"/>
    </row>
    <row r="102" spans="1:32" x14ac:dyDescent="0.2">
      <c r="A102" s="295"/>
      <c r="B102" s="172" t="s">
        <v>50</v>
      </c>
      <c r="C102" s="197">
        <f>$G94*C$20</f>
        <v>0</v>
      </c>
      <c r="D102" s="197">
        <f t="shared" ref="D102:N102" si="118">$G94*D$20</f>
        <v>0</v>
      </c>
      <c r="E102" s="197">
        <f t="shared" si="118"/>
        <v>0</v>
      </c>
      <c r="F102" s="197">
        <f t="shared" si="118"/>
        <v>0</v>
      </c>
      <c r="G102" s="197">
        <f t="shared" si="118"/>
        <v>0</v>
      </c>
      <c r="H102" s="197">
        <f t="shared" si="118"/>
        <v>0</v>
      </c>
      <c r="I102" s="197">
        <f t="shared" si="118"/>
        <v>0</v>
      </c>
      <c r="J102" s="197">
        <f t="shared" si="118"/>
        <v>0</v>
      </c>
      <c r="K102" s="197">
        <f t="shared" si="118"/>
        <v>0</v>
      </c>
      <c r="L102" s="197">
        <f t="shared" si="118"/>
        <v>0</v>
      </c>
      <c r="M102" s="197">
        <f t="shared" si="118"/>
        <v>0</v>
      </c>
      <c r="N102" s="197">
        <f t="shared" si="118"/>
        <v>0</v>
      </c>
      <c r="O102" s="198">
        <f t="shared" si="111"/>
        <v>0</v>
      </c>
      <c r="Q102" s="295"/>
      <c r="R102" s="172" t="s">
        <v>50</v>
      </c>
      <c r="S102" s="199">
        <f>IF(ISNUMBER(S$20),C102*S$20,0)</f>
        <v>0</v>
      </c>
      <c r="T102" s="199">
        <f t="shared" ref="T102:AD102" si="119">IF(ISNUMBER(T$20),D102*T$20,0)</f>
        <v>0</v>
      </c>
      <c r="U102" s="199">
        <f t="shared" si="119"/>
        <v>0</v>
      </c>
      <c r="V102" s="199">
        <f t="shared" si="119"/>
        <v>0</v>
      </c>
      <c r="W102" s="199">
        <f t="shared" si="119"/>
        <v>0</v>
      </c>
      <c r="X102" s="199">
        <f t="shared" si="119"/>
        <v>0</v>
      </c>
      <c r="Y102" s="199">
        <f t="shared" si="119"/>
        <v>0</v>
      </c>
      <c r="Z102" s="199">
        <f t="shared" si="119"/>
        <v>0</v>
      </c>
      <c r="AA102" s="199">
        <f t="shared" si="119"/>
        <v>0</v>
      </c>
      <c r="AB102" s="199">
        <f t="shared" si="119"/>
        <v>0</v>
      </c>
      <c r="AC102" s="199">
        <f t="shared" si="119"/>
        <v>0</v>
      </c>
      <c r="AD102" s="199">
        <f t="shared" si="119"/>
        <v>0</v>
      </c>
      <c r="AE102" s="198">
        <f t="shared" si="113"/>
        <v>0</v>
      </c>
      <c r="AF102" s="62"/>
    </row>
    <row r="103" spans="1:32" x14ac:dyDescent="0.2">
      <c r="A103" s="295"/>
      <c r="B103" s="172" t="s">
        <v>51</v>
      </c>
      <c r="C103" s="197">
        <f>$H94*C$21</f>
        <v>0</v>
      </c>
      <c r="D103" s="197">
        <f t="shared" ref="D103:N103" si="120">$H94*D$21</f>
        <v>0</v>
      </c>
      <c r="E103" s="197">
        <f t="shared" si="120"/>
        <v>0</v>
      </c>
      <c r="F103" s="197">
        <f t="shared" si="120"/>
        <v>0</v>
      </c>
      <c r="G103" s="197">
        <f t="shared" si="120"/>
        <v>0</v>
      </c>
      <c r="H103" s="197">
        <f t="shared" si="120"/>
        <v>0</v>
      </c>
      <c r="I103" s="197">
        <f t="shared" si="120"/>
        <v>0</v>
      </c>
      <c r="J103" s="197">
        <f t="shared" si="120"/>
        <v>0</v>
      </c>
      <c r="K103" s="197">
        <f t="shared" si="120"/>
        <v>0</v>
      </c>
      <c r="L103" s="197">
        <f t="shared" si="120"/>
        <v>0</v>
      </c>
      <c r="M103" s="197">
        <f t="shared" si="120"/>
        <v>0</v>
      </c>
      <c r="N103" s="197">
        <f t="shared" si="120"/>
        <v>0</v>
      </c>
      <c r="O103" s="198">
        <f t="shared" si="111"/>
        <v>0</v>
      </c>
      <c r="Q103" s="295"/>
      <c r="R103" s="172" t="s">
        <v>51</v>
      </c>
      <c r="S103" s="199">
        <f>IF(ISNUMBER(S$21),C103*S$21,0)</f>
        <v>0</v>
      </c>
      <c r="T103" s="199">
        <f t="shared" ref="T103:AD103" si="121">IF(ISNUMBER(T$21),D103*T$21,0)</f>
        <v>0</v>
      </c>
      <c r="U103" s="199">
        <f t="shared" si="121"/>
        <v>0</v>
      </c>
      <c r="V103" s="199">
        <f t="shared" si="121"/>
        <v>0</v>
      </c>
      <c r="W103" s="199">
        <f t="shared" si="121"/>
        <v>0</v>
      </c>
      <c r="X103" s="199">
        <f t="shared" si="121"/>
        <v>0</v>
      </c>
      <c r="Y103" s="199">
        <f t="shared" si="121"/>
        <v>0</v>
      </c>
      <c r="Z103" s="199">
        <f t="shared" si="121"/>
        <v>0</v>
      </c>
      <c r="AA103" s="199">
        <f t="shared" si="121"/>
        <v>0</v>
      </c>
      <c r="AB103" s="199">
        <f t="shared" si="121"/>
        <v>0</v>
      </c>
      <c r="AC103" s="199">
        <f t="shared" si="121"/>
        <v>0</v>
      </c>
      <c r="AD103" s="199">
        <f t="shared" si="121"/>
        <v>0</v>
      </c>
      <c r="AE103" s="198">
        <f t="shared" si="113"/>
        <v>0</v>
      </c>
      <c r="AF103" s="62"/>
    </row>
    <row r="104" spans="1:32" x14ac:dyDescent="0.2">
      <c r="A104" s="295"/>
      <c r="B104" s="172" t="s">
        <v>52</v>
      </c>
      <c r="C104" s="197">
        <f>$I94*C$22</f>
        <v>0</v>
      </c>
      <c r="D104" s="197">
        <f t="shared" ref="D104:N104" si="122">$I94*D$22</f>
        <v>0</v>
      </c>
      <c r="E104" s="197">
        <f t="shared" si="122"/>
        <v>0</v>
      </c>
      <c r="F104" s="197">
        <f t="shared" si="122"/>
        <v>0</v>
      </c>
      <c r="G104" s="197">
        <f t="shared" si="122"/>
        <v>0</v>
      </c>
      <c r="H104" s="197">
        <f t="shared" si="122"/>
        <v>0</v>
      </c>
      <c r="I104" s="197">
        <f t="shared" si="122"/>
        <v>0</v>
      </c>
      <c r="J104" s="197">
        <f t="shared" si="122"/>
        <v>0</v>
      </c>
      <c r="K104" s="197">
        <f t="shared" si="122"/>
        <v>0</v>
      </c>
      <c r="L104" s="197">
        <f t="shared" si="122"/>
        <v>0</v>
      </c>
      <c r="M104" s="197">
        <f t="shared" si="122"/>
        <v>0</v>
      </c>
      <c r="N104" s="197">
        <f t="shared" si="122"/>
        <v>0</v>
      </c>
      <c r="O104" s="198">
        <f t="shared" si="111"/>
        <v>0</v>
      </c>
      <c r="Q104" s="295"/>
      <c r="R104" s="172" t="s">
        <v>52</v>
      </c>
      <c r="S104" s="199">
        <f>IF(ISNUMBER(S$22),C104*S$22,0)</f>
        <v>0</v>
      </c>
      <c r="T104" s="199">
        <f t="shared" ref="T104:AD104" si="123">IF(ISNUMBER(T$22),D104*T$22,0)</f>
        <v>0</v>
      </c>
      <c r="U104" s="199">
        <f t="shared" si="123"/>
        <v>0</v>
      </c>
      <c r="V104" s="199">
        <f t="shared" si="123"/>
        <v>0</v>
      </c>
      <c r="W104" s="199">
        <f t="shared" si="123"/>
        <v>0</v>
      </c>
      <c r="X104" s="199">
        <f t="shared" si="123"/>
        <v>0</v>
      </c>
      <c r="Y104" s="199">
        <f t="shared" si="123"/>
        <v>0</v>
      </c>
      <c r="Z104" s="199">
        <f t="shared" si="123"/>
        <v>0</v>
      </c>
      <c r="AA104" s="199">
        <f t="shared" si="123"/>
        <v>0</v>
      </c>
      <c r="AB104" s="199">
        <f t="shared" si="123"/>
        <v>0</v>
      </c>
      <c r="AC104" s="199">
        <f t="shared" si="123"/>
        <v>0</v>
      </c>
      <c r="AD104" s="199">
        <f t="shared" si="123"/>
        <v>0</v>
      </c>
      <c r="AE104" s="198">
        <f t="shared" si="113"/>
        <v>0</v>
      </c>
      <c r="AF104" s="62"/>
    </row>
    <row r="105" spans="1:32" x14ac:dyDescent="0.2">
      <c r="A105" s="295"/>
      <c r="B105" s="172" t="s">
        <v>53</v>
      </c>
      <c r="C105" s="197">
        <f>$J94*C$23</f>
        <v>0</v>
      </c>
      <c r="D105" s="197">
        <f t="shared" ref="D105:N105" si="124">$J94*D$23</f>
        <v>0</v>
      </c>
      <c r="E105" s="197">
        <f t="shared" si="124"/>
        <v>0</v>
      </c>
      <c r="F105" s="197">
        <f t="shared" si="124"/>
        <v>0</v>
      </c>
      <c r="G105" s="197">
        <f t="shared" si="124"/>
        <v>0</v>
      </c>
      <c r="H105" s="197">
        <f t="shared" si="124"/>
        <v>0</v>
      </c>
      <c r="I105" s="197">
        <f t="shared" si="124"/>
        <v>0</v>
      </c>
      <c r="J105" s="197">
        <f t="shared" si="124"/>
        <v>0</v>
      </c>
      <c r="K105" s="197">
        <f t="shared" si="124"/>
        <v>0</v>
      </c>
      <c r="L105" s="197">
        <f t="shared" si="124"/>
        <v>0</v>
      </c>
      <c r="M105" s="197">
        <f t="shared" si="124"/>
        <v>0</v>
      </c>
      <c r="N105" s="197">
        <f t="shared" si="124"/>
        <v>0</v>
      </c>
      <c r="O105" s="198">
        <f t="shared" si="111"/>
        <v>0</v>
      </c>
      <c r="Q105" s="295"/>
      <c r="R105" s="172" t="s">
        <v>53</v>
      </c>
      <c r="S105" s="199">
        <f>IF(ISNUMBER(S$23),C105*S$23,0)</f>
        <v>0</v>
      </c>
      <c r="T105" s="199">
        <f t="shared" ref="T105:AD105" si="125">IF(ISNUMBER(T$23),D105*T$23,0)</f>
        <v>0</v>
      </c>
      <c r="U105" s="199">
        <f t="shared" si="125"/>
        <v>0</v>
      </c>
      <c r="V105" s="199">
        <f t="shared" si="125"/>
        <v>0</v>
      </c>
      <c r="W105" s="199">
        <f t="shared" si="125"/>
        <v>0</v>
      </c>
      <c r="X105" s="199">
        <f t="shared" si="125"/>
        <v>0</v>
      </c>
      <c r="Y105" s="199">
        <f t="shared" si="125"/>
        <v>0</v>
      </c>
      <c r="Z105" s="199">
        <f t="shared" si="125"/>
        <v>0</v>
      </c>
      <c r="AA105" s="199">
        <f t="shared" si="125"/>
        <v>0</v>
      </c>
      <c r="AB105" s="199">
        <f t="shared" si="125"/>
        <v>0</v>
      </c>
      <c r="AC105" s="199">
        <f t="shared" si="125"/>
        <v>0</v>
      </c>
      <c r="AD105" s="199">
        <f t="shared" si="125"/>
        <v>0</v>
      </c>
      <c r="AE105" s="198">
        <f t="shared" si="113"/>
        <v>0</v>
      </c>
      <c r="AF105" s="62"/>
    </row>
    <row r="106" spans="1:32" x14ac:dyDescent="0.2">
      <c r="A106" s="295"/>
      <c r="B106" s="172" t="s">
        <v>54</v>
      </c>
      <c r="C106" s="197">
        <f>$K94*C$24</f>
        <v>0</v>
      </c>
      <c r="D106" s="197">
        <f t="shared" ref="D106:N106" si="126">$K94*D$24</f>
        <v>0</v>
      </c>
      <c r="E106" s="197">
        <f t="shared" si="126"/>
        <v>0</v>
      </c>
      <c r="F106" s="197">
        <f t="shared" si="126"/>
        <v>0</v>
      </c>
      <c r="G106" s="197">
        <f t="shared" si="126"/>
        <v>0</v>
      </c>
      <c r="H106" s="197">
        <f t="shared" si="126"/>
        <v>0</v>
      </c>
      <c r="I106" s="197">
        <f t="shared" si="126"/>
        <v>0</v>
      </c>
      <c r="J106" s="197">
        <f t="shared" si="126"/>
        <v>0</v>
      </c>
      <c r="K106" s="197">
        <f t="shared" si="126"/>
        <v>0</v>
      </c>
      <c r="L106" s="197">
        <f t="shared" si="126"/>
        <v>0</v>
      </c>
      <c r="M106" s="197">
        <f t="shared" si="126"/>
        <v>0</v>
      </c>
      <c r="N106" s="197">
        <f t="shared" si="126"/>
        <v>0</v>
      </c>
      <c r="O106" s="198">
        <f t="shared" si="111"/>
        <v>0</v>
      </c>
      <c r="Q106" s="295"/>
      <c r="R106" s="172" t="s">
        <v>54</v>
      </c>
      <c r="S106" s="199">
        <f>IF(ISNUMBER(S$24),C106*S$24,0)</f>
        <v>0</v>
      </c>
      <c r="T106" s="199">
        <f t="shared" ref="T106:AD106" si="127">IF(ISNUMBER(T$24),D106*T$24,0)</f>
        <v>0</v>
      </c>
      <c r="U106" s="199">
        <f t="shared" si="127"/>
        <v>0</v>
      </c>
      <c r="V106" s="199">
        <f t="shared" si="127"/>
        <v>0</v>
      </c>
      <c r="W106" s="199">
        <f t="shared" si="127"/>
        <v>0</v>
      </c>
      <c r="X106" s="199">
        <f t="shared" si="127"/>
        <v>0</v>
      </c>
      <c r="Y106" s="199">
        <f t="shared" si="127"/>
        <v>0</v>
      </c>
      <c r="Z106" s="199">
        <f t="shared" si="127"/>
        <v>0</v>
      </c>
      <c r="AA106" s="199">
        <f t="shared" si="127"/>
        <v>0</v>
      </c>
      <c r="AB106" s="199">
        <f t="shared" si="127"/>
        <v>0</v>
      </c>
      <c r="AC106" s="199">
        <f t="shared" si="127"/>
        <v>0</v>
      </c>
      <c r="AD106" s="199">
        <f t="shared" si="127"/>
        <v>0</v>
      </c>
      <c r="AE106" s="198">
        <f t="shared" si="113"/>
        <v>0</v>
      </c>
      <c r="AF106" s="62"/>
    </row>
    <row r="107" spans="1:32" x14ac:dyDescent="0.2">
      <c r="A107" s="295"/>
      <c r="B107" s="172" t="s">
        <v>55</v>
      </c>
      <c r="C107" s="197">
        <f>$L94*C$25</f>
        <v>0</v>
      </c>
      <c r="D107" s="197">
        <f t="shared" ref="D107:N107" si="128">$L94*D$25</f>
        <v>0</v>
      </c>
      <c r="E107" s="197">
        <f t="shared" si="128"/>
        <v>0</v>
      </c>
      <c r="F107" s="197">
        <f t="shared" si="128"/>
        <v>0</v>
      </c>
      <c r="G107" s="197">
        <f t="shared" si="128"/>
        <v>0</v>
      </c>
      <c r="H107" s="197">
        <f t="shared" si="128"/>
        <v>0</v>
      </c>
      <c r="I107" s="197">
        <f t="shared" si="128"/>
        <v>0</v>
      </c>
      <c r="J107" s="197">
        <f t="shared" si="128"/>
        <v>0</v>
      </c>
      <c r="K107" s="197">
        <f t="shared" si="128"/>
        <v>0</v>
      </c>
      <c r="L107" s="197">
        <f t="shared" si="128"/>
        <v>0</v>
      </c>
      <c r="M107" s="197">
        <f t="shared" si="128"/>
        <v>0</v>
      </c>
      <c r="N107" s="197">
        <f t="shared" si="128"/>
        <v>0</v>
      </c>
      <c r="O107" s="198">
        <f t="shared" si="111"/>
        <v>0</v>
      </c>
      <c r="Q107" s="295"/>
      <c r="R107" s="172" t="s">
        <v>55</v>
      </c>
      <c r="S107" s="199">
        <f>IF(ISNUMBER(S$25),C107*S$25,0)</f>
        <v>0</v>
      </c>
      <c r="T107" s="199">
        <f t="shared" ref="T107:AD107" si="129">IF(ISNUMBER(T$25),D107*T$25,0)</f>
        <v>0</v>
      </c>
      <c r="U107" s="199">
        <f t="shared" si="129"/>
        <v>0</v>
      </c>
      <c r="V107" s="199">
        <f t="shared" si="129"/>
        <v>0</v>
      </c>
      <c r="W107" s="199">
        <f t="shared" si="129"/>
        <v>0</v>
      </c>
      <c r="X107" s="199">
        <f t="shared" si="129"/>
        <v>0</v>
      </c>
      <c r="Y107" s="199">
        <f t="shared" si="129"/>
        <v>0</v>
      </c>
      <c r="Z107" s="199">
        <f t="shared" si="129"/>
        <v>0</v>
      </c>
      <c r="AA107" s="199">
        <f t="shared" si="129"/>
        <v>0</v>
      </c>
      <c r="AB107" s="199">
        <f t="shared" si="129"/>
        <v>0</v>
      </c>
      <c r="AC107" s="199">
        <f t="shared" si="129"/>
        <v>0</v>
      </c>
      <c r="AD107" s="199">
        <f t="shared" si="129"/>
        <v>0</v>
      </c>
      <c r="AE107" s="198">
        <f t="shared" si="113"/>
        <v>0</v>
      </c>
      <c r="AF107" s="62"/>
    </row>
    <row r="108" spans="1:32" x14ac:dyDescent="0.2">
      <c r="A108" s="295"/>
      <c r="B108" s="172" t="s">
        <v>56</v>
      </c>
      <c r="C108" s="197">
        <f>$M94*C$26</f>
        <v>0</v>
      </c>
      <c r="D108" s="197">
        <f t="shared" ref="D108:N108" si="130">$M94*D$26</f>
        <v>0</v>
      </c>
      <c r="E108" s="197">
        <f t="shared" si="130"/>
        <v>0</v>
      </c>
      <c r="F108" s="197">
        <f t="shared" si="130"/>
        <v>0</v>
      </c>
      <c r="G108" s="197">
        <f t="shared" si="130"/>
        <v>0</v>
      </c>
      <c r="H108" s="197">
        <f t="shared" si="130"/>
        <v>0</v>
      </c>
      <c r="I108" s="197">
        <f t="shared" si="130"/>
        <v>0</v>
      </c>
      <c r="J108" s="197">
        <f t="shared" si="130"/>
        <v>0</v>
      </c>
      <c r="K108" s="197">
        <f t="shared" si="130"/>
        <v>0</v>
      </c>
      <c r="L108" s="197">
        <f t="shared" si="130"/>
        <v>0</v>
      </c>
      <c r="M108" s="197">
        <f t="shared" si="130"/>
        <v>0</v>
      </c>
      <c r="N108" s="197">
        <f t="shared" si="130"/>
        <v>0</v>
      </c>
      <c r="O108" s="198">
        <f t="shared" si="111"/>
        <v>0</v>
      </c>
      <c r="Q108" s="295"/>
      <c r="R108" s="172" t="s">
        <v>56</v>
      </c>
      <c r="S108" s="199">
        <f>IF(ISNUMBER(S$26),C108*S$26,0)</f>
        <v>0</v>
      </c>
      <c r="T108" s="199">
        <f t="shared" ref="T108:AD108" si="131">IF(ISNUMBER(T$26),D108*T$26,0)</f>
        <v>0</v>
      </c>
      <c r="U108" s="199">
        <f t="shared" si="131"/>
        <v>0</v>
      </c>
      <c r="V108" s="199">
        <f t="shared" si="131"/>
        <v>0</v>
      </c>
      <c r="W108" s="199">
        <f t="shared" si="131"/>
        <v>0</v>
      </c>
      <c r="X108" s="199">
        <f t="shared" si="131"/>
        <v>0</v>
      </c>
      <c r="Y108" s="199">
        <f t="shared" si="131"/>
        <v>0</v>
      </c>
      <c r="Z108" s="199">
        <f t="shared" si="131"/>
        <v>0</v>
      </c>
      <c r="AA108" s="199">
        <f t="shared" si="131"/>
        <v>0</v>
      </c>
      <c r="AB108" s="199">
        <f t="shared" si="131"/>
        <v>0</v>
      </c>
      <c r="AC108" s="199">
        <f t="shared" si="131"/>
        <v>0</v>
      </c>
      <c r="AD108" s="199">
        <f t="shared" si="131"/>
        <v>0</v>
      </c>
      <c r="AE108" s="198">
        <f t="shared" si="113"/>
        <v>0</v>
      </c>
      <c r="AF108" s="62"/>
    </row>
    <row r="109" spans="1:32" x14ac:dyDescent="0.2">
      <c r="A109" s="295"/>
      <c r="B109" s="172" t="s">
        <v>147</v>
      </c>
      <c r="C109" s="197">
        <f>$N94*C$27</f>
        <v>0</v>
      </c>
      <c r="D109" s="197">
        <f t="shared" ref="D109:N109" si="132">$N94*D$27</f>
        <v>0</v>
      </c>
      <c r="E109" s="197">
        <f t="shared" si="132"/>
        <v>0</v>
      </c>
      <c r="F109" s="197">
        <f t="shared" si="132"/>
        <v>0</v>
      </c>
      <c r="G109" s="197">
        <f t="shared" si="132"/>
        <v>0</v>
      </c>
      <c r="H109" s="197">
        <f t="shared" si="132"/>
        <v>0</v>
      </c>
      <c r="I109" s="197">
        <f t="shared" si="132"/>
        <v>0</v>
      </c>
      <c r="J109" s="197">
        <f t="shared" si="132"/>
        <v>0</v>
      </c>
      <c r="K109" s="197">
        <f t="shared" si="132"/>
        <v>0</v>
      </c>
      <c r="L109" s="197">
        <f t="shared" si="132"/>
        <v>0</v>
      </c>
      <c r="M109" s="197">
        <f t="shared" si="132"/>
        <v>0</v>
      </c>
      <c r="N109" s="197">
        <f t="shared" si="132"/>
        <v>0</v>
      </c>
      <c r="O109" s="198">
        <f t="shared" si="111"/>
        <v>0</v>
      </c>
      <c r="Q109" s="295"/>
      <c r="R109" s="172" t="s">
        <v>147</v>
      </c>
      <c r="S109" s="199">
        <f>IF(ISNUMBER(S$27),C109*S$27,0)</f>
        <v>0</v>
      </c>
      <c r="T109" s="199">
        <f t="shared" ref="T109:AD109" si="133">IF(ISNUMBER(T$27),D109*T$27,0)</f>
        <v>0</v>
      </c>
      <c r="U109" s="199">
        <f t="shared" si="133"/>
        <v>0</v>
      </c>
      <c r="V109" s="199">
        <f t="shared" si="133"/>
        <v>0</v>
      </c>
      <c r="W109" s="199">
        <f t="shared" si="133"/>
        <v>0</v>
      </c>
      <c r="X109" s="199">
        <f t="shared" si="133"/>
        <v>0</v>
      </c>
      <c r="Y109" s="199">
        <f t="shared" si="133"/>
        <v>0</v>
      </c>
      <c r="Z109" s="199">
        <f t="shared" si="133"/>
        <v>0</v>
      </c>
      <c r="AA109" s="199">
        <f t="shared" si="133"/>
        <v>0</v>
      </c>
      <c r="AB109" s="199">
        <f t="shared" si="133"/>
        <v>0</v>
      </c>
      <c r="AC109" s="199">
        <f t="shared" si="133"/>
        <v>0</v>
      </c>
      <c r="AD109" s="199">
        <f t="shared" si="133"/>
        <v>0</v>
      </c>
      <c r="AE109" s="198">
        <f t="shared" si="113"/>
        <v>0</v>
      </c>
      <c r="AF109" s="62"/>
    </row>
    <row r="110" spans="1:32" x14ac:dyDescent="0.2">
      <c r="A110" s="296"/>
      <c r="B110" s="54" t="s">
        <v>57</v>
      </c>
      <c r="C110" s="197">
        <f>+SUM(C98:C109)</f>
        <v>0</v>
      </c>
      <c r="D110" s="197">
        <f t="shared" ref="D110:N110" si="134">+SUM(D98:D109)</f>
        <v>0</v>
      </c>
      <c r="E110" s="197">
        <f t="shared" si="134"/>
        <v>0</v>
      </c>
      <c r="F110" s="197">
        <f t="shared" si="134"/>
        <v>0</v>
      </c>
      <c r="G110" s="197">
        <f t="shared" si="134"/>
        <v>0</v>
      </c>
      <c r="H110" s="197">
        <f t="shared" si="134"/>
        <v>0</v>
      </c>
      <c r="I110" s="197">
        <f t="shared" si="134"/>
        <v>0</v>
      </c>
      <c r="J110" s="197">
        <f t="shared" si="134"/>
        <v>0</v>
      </c>
      <c r="K110" s="197">
        <f t="shared" si="134"/>
        <v>0</v>
      </c>
      <c r="L110" s="197">
        <f t="shared" si="134"/>
        <v>0</v>
      </c>
      <c r="M110" s="197">
        <f t="shared" si="134"/>
        <v>0</v>
      </c>
      <c r="N110" s="197">
        <f t="shared" si="134"/>
        <v>0</v>
      </c>
      <c r="O110" s="198"/>
      <c r="Q110" s="296"/>
      <c r="R110" s="54" t="s">
        <v>57</v>
      </c>
      <c r="S110" s="197"/>
      <c r="T110" s="197"/>
      <c r="U110" s="197"/>
      <c r="V110" s="197"/>
      <c r="W110" s="197"/>
      <c r="X110" s="197"/>
      <c r="Y110" s="197"/>
      <c r="Z110" s="197"/>
      <c r="AA110" s="197"/>
      <c r="AB110" s="197"/>
      <c r="AC110" s="197"/>
      <c r="AD110" s="197"/>
      <c r="AE110" s="198">
        <f>SUM(AE98:AE109)</f>
        <v>0</v>
      </c>
      <c r="AF110" s="200">
        <f>AE110*44/12</f>
        <v>0</v>
      </c>
    </row>
    <row r="111" spans="1:32" x14ac:dyDescent="0.2">
      <c r="S111" s="50"/>
      <c r="T111" s="50"/>
      <c r="U111" s="50"/>
      <c r="V111" s="50"/>
      <c r="W111" s="50"/>
      <c r="X111" s="50"/>
      <c r="Y111" s="50"/>
      <c r="Z111" s="50"/>
      <c r="AA111" s="50"/>
      <c r="AB111" s="50"/>
      <c r="AC111" s="50"/>
      <c r="AD111" s="50"/>
      <c r="AE111" s="50"/>
    </row>
    <row r="112" spans="1:32" ht="14.15" customHeight="1" x14ac:dyDescent="0.2">
      <c r="A112" s="293" t="str">
        <f>'MRS(input_RL_Opt2)'!A112</f>
        <v>Year 2024</v>
      </c>
      <c r="B112" s="293"/>
      <c r="C112" s="261" t="str">
        <f>'MRS(input_RL_Opt2)'!C112:O112</f>
        <v>Land use category in year 2024</v>
      </c>
      <c r="D112" s="261"/>
      <c r="E112" s="261"/>
      <c r="F112" s="261"/>
      <c r="G112" s="261"/>
      <c r="H112" s="261"/>
      <c r="I112" s="261"/>
      <c r="J112" s="261"/>
      <c r="K112" s="261"/>
      <c r="L112" s="261"/>
      <c r="M112" s="261"/>
      <c r="N112" s="261"/>
      <c r="O112" s="261"/>
      <c r="Q112" s="293" t="str">
        <f>'MRS(input_RL_Opt2)'!Q112</f>
        <v>Year 2024</v>
      </c>
      <c r="R112" s="293"/>
      <c r="S112" s="261" t="str">
        <f>'MRS(input_RL_Opt2)'!S112:AE112</f>
        <v>Land use category in year 2024</v>
      </c>
      <c r="T112" s="261"/>
      <c r="U112" s="261"/>
      <c r="V112" s="261"/>
      <c r="W112" s="261"/>
      <c r="X112" s="261"/>
      <c r="Y112" s="261"/>
      <c r="Z112" s="261"/>
      <c r="AA112" s="261"/>
      <c r="AB112" s="261"/>
      <c r="AC112" s="261"/>
      <c r="AD112" s="261"/>
      <c r="AE112" s="261"/>
      <c r="AF112" s="62"/>
    </row>
    <row r="113" spans="1:32" ht="42" x14ac:dyDescent="0.2">
      <c r="A113" s="293"/>
      <c r="B113" s="293"/>
      <c r="C113" s="54" t="s">
        <v>46</v>
      </c>
      <c r="D113" s="54" t="s">
        <v>47</v>
      </c>
      <c r="E113" s="55" t="s">
        <v>48</v>
      </c>
      <c r="F113" s="54" t="s">
        <v>49</v>
      </c>
      <c r="G113" s="54" t="s">
        <v>50</v>
      </c>
      <c r="H113" s="54" t="s">
        <v>51</v>
      </c>
      <c r="I113" s="54" t="s">
        <v>52</v>
      </c>
      <c r="J113" s="54" t="s">
        <v>53</v>
      </c>
      <c r="K113" s="54" t="s">
        <v>54</v>
      </c>
      <c r="L113" s="54" t="s">
        <v>55</v>
      </c>
      <c r="M113" s="54" t="s">
        <v>56</v>
      </c>
      <c r="N113" s="54" t="s">
        <v>39</v>
      </c>
      <c r="O113" s="172" t="s">
        <v>57</v>
      </c>
      <c r="Q113" s="293"/>
      <c r="R113" s="293"/>
      <c r="S113" s="54" t="s">
        <v>46</v>
      </c>
      <c r="T113" s="54" t="s">
        <v>47</v>
      </c>
      <c r="U113" s="55" t="s">
        <v>48</v>
      </c>
      <c r="V113" s="54" t="s">
        <v>49</v>
      </c>
      <c r="W113" s="54" t="s">
        <v>50</v>
      </c>
      <c r="X113" s="54" t="s">
        <v>51</v>
      </c>
      <c r="Y113" s="54" t="s">
        <v>52</v>
      </c>
      <c r="Z113" s="54" t="s">
        <v>53</v>
      </c>
      <c r="AA113" s="54" t="s">
        <v>54</v>
      </c>
      <c r="AB113" s="54" t="s">
        <v>55</v>
      </c>
      <c r="AC113" s="54" t="s">
        <v>56</v>
      </c>
      <c r="AD113" s="54" t="s">
        <v>39</v>
      </c>
      <c r="AE113" s="172" t="s">
        <v>57</v>
      </c>
      <c r="AF113" s="62"/>
    </row>
    <row r="114" spans="1:32" ht="14.15" customHeight="1" x14ac:dyDescent="0.2">
      <c r="A114" s="294" t="str">
        <f>'MRS(input_RL_Opt2)'!A114</f>
        <v>Land use category in year 2023</v>
      </c>
      <c r="B114" s="54" t="s">
        <v>46</v>
      </c>
      <c r="C114" s="197">
        <f>$C110*C$16</f>
        <v>0</v>
      </c>
      <c r="D114" s="197">
        <f t="shared" ref="D114:N114" si="135">$C110*D$16</f>
        <v>0</v>
      </c>
      <c r="E114" s="197">
        <f t="shared" si="135"/>
        <v>0</v>
      </c>
      <c r="F114" s="197">
        <f t="shared" si="135"/>
        <v>0</v>
      </c>
      <c r="G114" s="197">
        <f t="shared" si="135"/>
        <v>0</v>
      </c>
      <c r="H114" s="197">
        <f t="shared" si="135"/>
        <v>0</v>
      </c>
      <c r="I114" s="197">
        <f t="shared" si="135"/>
        <v>0</v>
      </c>
      <c r="J114" s="197">
        <f t="shared" si="135"/>
        <v>0</v>
      </c>
      <c r="K114" s="197">
        <f t="shared" si="135"/>
        <v>0</v>
      </c>
      <c r="L114" s="197">
        <f t="shared" si="135"/>
        <v>0</v>
      </c>
      <c r="M114" s="197">
        <f t="shared" si="135"/>
        <v>0</v>
      </c>
      <c r="N114" s="197">
        <f t="shared" si="135"/>
        <v>0</v>
      </c>
      <c r="O114" s="198">
        <f>SUM(C114:N114)</f>
        <v>0</v>
      </c>
      <c r="Q114" s="294" t="str">
        <f>'MRS(input_RL_Opt2)'!Q114</f>
        <v>Land use category in year 2023</v>
      </c>
      <c r="R114" s="54" t="s">
        <v>46</v>
      </c>
      <c r="S114" s="199">
        <f>IF(ISNUMBER(S$16),C114*S$16,0)</f>
        <v>0</v>
      </c>
      <c r="T114" s="199">
        <f t="shared" ref="T114:AD114" si="136">IF(ISNUMBER(T$16),D114*T$16,0)</f>
        <v>0</v>
      </c>
      <c r="U114" s="199">
        <f t="shared" si="136"/>
        <v>0</v>
      </c>
      <c r="V114" s="199">
        <f t="shared" si="136"/>
        <v>0</v>
      </c>
      <c r="W114" s="199">
        <f t="shared" si="136"/>
        <v>0</v>
      </c>
      <c r="X114" s="199">
        <f t="shared" si="136"/>
        <v>0</v>
      </c>
      <c r="Y114" s="199">
        <f t="shared" si="136"/>
        <v>0</v>
      </c>
      <c r="Z114" s="199">
        <f t="shared" si="136"/>
        <v>0</v>
      </c>
      <c r="AA114" s="199">
        <f t="shared" si="136"/>
        <v>0</v>
      </c>
      <c r="AB114" s="199">
        <f t="shared" si="136"/>
        <v>0</v>
      </c>
      <c r="AC114" s="199">
        <f t="shared" si="136"/>
        <v>0</v>
      </c>
      <c r="AD114" s="199">
        <f t="shared" si="136"/>
        <v>0</v>
      </c>
      <c r="AE114" s="198">
        <f>SUMIF(S114:AD114,"&gt;0",S114:AD114)</f>
        <v>0</v>
      </c>
      <c r="AF114" s="62"/>
    </row>
    <row r="115" spans="1:32" ht="28" x14ac:dyDescent="0.2">
      <c r="A115" s="295"/>
      <c r="B115" s="54" t="s">
        <v>47</v>
      </c>
      <c r="C115" s="197">
        <f>$D110*C$17</f>
        <v>0</v>
      </c>
      <c r="D115" s="197">
        <f t="shared" ref="D115:N115" si="137">$D110*D$17</f>
        <v>0</v>
      </c>
      <c r="E115" s="197">
        <f t="shared" si="137"/>
        <v>0</v>
      </c>
      <c r="F115" s="197">
        <f t="shared" si="137"/>
        <v>0</v>
      </c>
      <c r="G115" s="197">
        <f t="shared" si="137"/>
        <v>0</v>
      </c>
      <c r="H115" s="197">
        <f t="shared" si="137"/>
        <v>0</v>
      </c>
      <c r="I115" s="197">
        <f t="shared" si="137"/>
        <v>0</v>
      </c>
      <c r="J115" s="197">
        <f t="shared" si="137"/>
        <v>0</v>
      </c>
      <c r="K115" s="197">
        <f t="shared" si="137"/>
        <v>0</v>
      </c>
      <c r="L115" s="197">
        <f t="shared" si="137"/>
        <v>0</v>
      </c>
      <c r="M115" s="197">
        <f t="shared" si="137"/>
        <v>0</v>
      </c>
      <c r="N115" s="197">
        <f t="shared" si="137"/>
        <v>0</v>
      </c>
      <c r="O115" s="198">
        <f t="shared" ref="O115:O125" si="138">SUM(C115:N115)</f>
        <v>0</v>
      </c>
      <c r="Q115" s="295"/>
      <c r="R115" s="54" t="s">
        <v>47</v>
      </c>
      <c r="S115" s="199">
        <f>IF(ISNUMBER(S$17),C115*S$17,0)</f>
        <v>0</v>
      </c>
      <c r="T115" s="199">
        <f t="shared" ref="T115:AD115" si="139">IF(ISNUMBER(T$17),D115*T$17,0)</f>
        <v>0</v>
      </c>
      <c r="U115" s="199">
        <f t="shared" si="139"/>
        <v>0</v>
      </c>
      <c r="V115" s="199">
        <f t="shared" si="139"/>
        <v>0</v>
      </c>
      <c r="W115" s="199">
        <f t="shared" si="139"/>
        <v>0</v>
      </c>
      <c r="X115" s="199">
        <f t="shared" si="139"/>
        <v>0</v>
      </c>
      <c r="Y115" s="199">
        <f t="shared" si="139"/>
        <v>0</v>
      </c>
      <c r="Z115" s="199">
        <f t="shared" si="139"/>
        <v>0</v>
      </c>
      <c r="AA115" s="199">
        <f t="shared" si="139"/>
        <v>0</v>
      </c>
      <c r="AB115" s="199">
        <f t="shared" si="139"/>
        <v>0</v>
      </c>
      <c r="AC115" s="199">
        <f t="shared" si="139"/>
        <v>0</v>
      </c>
      <c r="AD115" s="199">
        <f t="shared" si="139"/>
        <v>0</v>
      </c>
      <c r="AE115" s="198">
        <f t="shared" ref="AE115:AE125" si="140">SUMIF(S115:AD115,"&gt;0",S115:AD115)</f>
        <v>0</v>
      </c>
      <c r="AF115" s="62"/>
    </row>
    <row r="116" spans="1:32" x14ac:dyDescent="0.2">
      <c r="A116" s="295"/>
      <c r="B116" s="55" t="s">
        <v>48</v>
      </c>
      <c r="C116" s="197">
        <f>$E110*C$18</f>
        <v>0</v>
      </c>
      <c r="D116" s="197">
        <f t="shared" ref="D116:N116" si="141">$E110*D$18</f>
        <v>0</v>
      </c>
      <c r="E116" s="197">
        <f t="shared" si="141"/>
        <v>0</v>
      </c>
      <c r="F116" s="197">
        <f t="shared" si="141"/>
        <v>0</v>
      </c>
      <c r="G116" s="197">
        <f t="shared" si="141"/>
        <v>0</v>
      </c>
      <c r="H116" s="197">
        <f t="shared" si="141"/>
        <v>0</v>
      </c>
      <c r="I116" s="197">
        <f t="shared" si="141"/>
        <v>0</v>
      </c>
      <c r="J116" s="197">
        <f t="shared" si="141"/>
        <v>0</v>
      </c>
      <c r="K116" s="197">
        <f t="shared" si="141"/>
        <v>0</v>
      </c>
      <c r="L116" s="197">
        <f t="shared" si="141"/>
        <v>0</v>
      </c>
      <c r="M116" s="197">
        <f t="shared" si="141"/>
        <v>0</v>
      </c>
      <c r="N116" s="197">
        <f t="shared" si="141"/>
        <v>0</v>
      </c>
      <c r="O116" s="198">
        <f t="shared" si="138"/>
        <v>0</v>
      </c>
      <c r="Q116" s="295"/>
      <c r="R116" s="55" t="s">
        <v>48</v>
      </c>
      <c r="S116" s="199">
        <f>IF(ISNUMBER(S$18),C116*S$18,0)</f>
        <v>0</v>
      </c>
      <c r="T116" s="199">
        <f t="shared" ref="T116:AD116" si="142">IF(ISNUMBER(T$18),D116*T$18,0)</f>
        <v>0</v>
      </c>
      <c r="U116" s="199">
        <f t="shared" si="142"/>
        <v>0</v>
      </c>
      <c r="V116" s="199">
        <f t="shared" si="142"/>
        <v>0</v>
      </c>
      <c r="W116" s="199">
        <f t="shared" si="142"/>
        <v>0</v>
      </c>
      <c r="X116" s="199">
        <f t="shared" si="142"/>
        <v>0</v>
      </c>
      <c r="Y116" s="199">
        <f t="shared" si="142"/>
        <v>0</v>
      </c>
      <c r="Z116" s="199">
        <f t="shared" si="142"/>
        <v>0</v>
      </c>
      <c r="AA116" s="199">
        <f t="shared" si="142"/>
        <v>0</v>
      </c>
      <c r="AB116" s="199">
        <f t="shared" si="142"/>
        <v>0</v>
      </c>
      <c r="AC116" s="199">
        <f t="shared" si="142"/>
        <v>0</v>
      </c>
      <c r="AD116" s="199">
        <f t="shared" si="142"/>
        <v>0</v>
      </c>
      <c r="AE116" s="198">
        <f t="shared" si="140"/>
        <v>0</v>
      </c>
      <c r="AF116" s="62"/>
    </row>
    <row r="117" spans="1:32" x14ac:dyDescent="0.2">
      <c r="A117" s="295"/>
      <c r="B117" s="54" t="s">
        <v>49</v>
      </c>
      <c r="C117" s="197">
        <f>$F110*C$19</f>
        <v>0</v>
      </c>
      <c r="D117" s="197">
        <f t="shared" ref="D117:N117" si="143">$F110*D$19</f>
        <v>0</v>
      </c>
      <c r="E117" s="197">
        <f t="shared" si="143"/>
        <v>0</v>
      </c>
      <c r="F117" s="197">
        <f t="shared" si="143"/>
        <v>0</v>
      </c>
      <c r="G117" s="197">
        <f t="shared" si="143"/>
        <v>0</v>
      </c>
      <c r="H117" s="197">
        <f t="shared" si="143"/>
        <v>0</v>
      </c>
      <c r="I117" s="197">
        <f t="shared" si="143"/>
        <v>0</v>
      </c>
      <c r="J117" s="197">
        <f t="shared" si="143"/>
        <v>0</v>
      </c>
      <c r="K117" s="197">
        <f t="shared" si="143"/>
        <v>0</v>
      </c>
      <c r="L117" s="197">
        <f t="shared" si="143"/>
        <v>0</v>
      </c>
      <c r="M117" s="197">
        <f t="shared" si="143"/>
        <v>0</v>
      </c>
      <c r="N117" s="197">
        <f t="shared" si="143"/>
        <v>0</v>
      </c>
      <c r="O117" s="198">
        <f t="shared" si="138"/>
        <v>0</v>
      </c>
      <c r="Q117" s="295"/>
      <c r="R117" s="54" t="s">
        <v>49</v>
      </c>
      <c r="S117" s="199">
        <f>IF(ISNUMBER(S$19),C117*S$19,0)</f>
        <v>0</v>
      </c>
      <c r="T117" s="199">
        <f t="shared" ref="T117:AD117" si="144">IF(ISNUMBER(T$19),D117*T$19,0)</f>
        <v>0</v>
      </c>
      <c r="U117" s="199">
        <f t="shared" si="144"/>
        <v>0</v>
      </c>
      <c r="V117" s="199">
        <f t="shared" si="144"/>
        <v>0</v>
      </c>
      <c r="W117" s="199">
        <f t="shared" si="144"/>
        <v>0</v>
      </c>
      <c r="X117" s="199">
        <f t="shared" si="144"/>
        <v>0</v>
      </c>
      <c r="Y117" s="199">
        <f t="shared" si="144"/>
        <v>0</v>
      </c>
      <c r="Z117" s="199">
        <f t="shared" si="144"/>
        <v>0</v>
      </c>
      <c r="AA117" s="199">
        <f t="shared" si="144"/>
        <v>0</v>
      </c>
      <c r="AB117" s="199">
        <f t="shared" si="144"/>
        <v>0</v>
      </c>
      <c r="AC117" s="199">
        <f t="shared" si="144"/>
        <v>0</v>
      </c>
      <c r="AD117" s="199">
        <f t="shared" si="144"/>
        <v>0</v>
      </c>
      <c r="AE117" s="198">
        <f t="shared" si="140"/>
        <v>0</v>
      </c>
      <c r="AF117" s="62"/>
    </row>
    <row r="118" spans="1:32" x14ac:dyDescent="0.2">
      <c r="A118" s="295"/>
      <c r="B118" s="172" t="s">
        <v>50</v>
      </c>
      <c r="C118" s="197">
        <f>$G110*C$20</f>
        <v>0</v>
      </c>
      <c r="D118" s="197">
        <f t="shared" ref="D118:N118" si="145">$G110*D$20</f>
        <v>0</v>
      </c>
      <c r="E118" s="197">
        <f t="shared" si="145"/>
        <v>0</v>
      </c>
      <c r="F118" s="197">
        <f t="shared" si="145"/>
        <v>0</v>
      </c>
      <c r="G118" s="197">
        <f t="shared" si="145"/>
        <v>0</v>
      </c>
      <c r="H118" s="197">
        <f t="shared" si="145"/>
        <v>0</v>
      </c>
      <c r="I118" s="197">
        <f t="shared" si="145"/>
        <v>0</v>
      </c>
      <c r="J118" s="197">
        <f t="shared" si="145"/>
        <v>0</v>
      </c>
      <c r="K118" s="197">
        <f t="shared" si="145"/>
        <v>0</v>
      </c>
      <c r="L118" s="197">
        <f t="shared" si="145"/>
        <v>0</v>
      </c>
      <c r="M118" s="197">
        <f t="shared" si="145"/>
        <v>0</v>
      </c>
      <c r="N118" s="197">
        <f t="shared" si="145"/>
        <v>0</v>
      </c>
      <c r="O118" s="198">
        <f t="shared" si="138"/>
        <v>0</v>
      </c>
      <c r="Q118" s="295"/>
      <c r="R118" s="172" t="s">
        <v>50</v>
      </c>
      <c r="S118" s="199">
        <f>IF(ISNUMBER(S$20),C118*S$20,0)</f>
        <v>0</v>
      </c>
      <c r="T118" s="199">
        <f t="shared" ref="T118:AD118" si="146">IF(ISNUMBER(T$20),D118*T$20,0)</f>
        <v>0</v>
      </c>
      <c r="U118" s="199">
        <f t="shared" si="146"/>
        <v>0</v>
      </c>
      <c r="V118" s="199">
        <f t="shared" si="146"/>
        <v>0</v>
      </c>
      <c r="W118" s="199">
        <f t="shared" si="146"/>
        <v>0</v>
      </c>
      <c r="X118" s="199">
        <f t="shared" si="146"/>
        <v>0</v>
      </c>
      <c r="Y118" s="199">
        <f t="shared" si="146"/>
        <v>0</v>
      </c>
      <c r="Z118" s="199">
        <f t="shared" si="146"/>
        <v>0</v>
      </c>
      <c r="AA118" s="199">
        <f t="shared" si="146"/>
        <v>0</v>
      </c>
      <c r="AB118" s="199">
        <f t="shared" si="146"/>
        <v>0</v>
      </c>
      <c r="AC118" s="199">
        <f t="shared" si="146"/>
        <v>0</v>
      </c>
      <c r="AD118" s="199">
        <f t="shared" si="146"/>
        <v>0</v>
      </c>
      <c r="AE118" s="198">
        <f t="shared" si="140"/>
        <v>0</v>
      </c>
      <c r="AF118" s="62"/>
    </row>
    <row r="119" spans="1:32" x14ac:dyDescent="0.2">
      <c r="A119" s="295"/>
      <c r="B119" s="172" t="s">
        <v>51</v>
      </c>
      <c r="C119" s="197">
        <f>$H110*C$21</f>
        <v>0</v>
      </c>
      <c r="D119" s="197">
        <f t="shared" ref="D119:N119" si="147">$H110*D$21</f>
        <v>0</v>
      </c>
      <c r="E119" s="197">
        <f t="shared" si="147"/>
        <v>0</v>
      </c>
      <c r="F119" s="197">
        <f t="shared" si="147"/>
        <v>0</v>
      </c>
      <c r="G119" s="197">
        <f t="shared" si="147"/>
        <v>0</v>
      </c>
      <c r="H119" s="197">
        <f t="shared" si="147"/>
        <v>0</v>
      </c>
      <c r="I119" s="197">
        <f t="shared" si="147"/>
        <v>0</v>
      </c>
      <c r="J119" s="197">
        <f t="shared" si="147"/>
        <v>0</v>
      </c>
      <c r="K119" s="197">
        <f t="shared" si="147"/>
        <v>0</v>
      </c>
      <c r="L119" s="197">
        <f t="shared" si="147"/>
        <v>0</v>
      </c>
      <c r="M119" s="197">
        <f t="shared" si="147"/>
        <v>0</v>
      </c>
      <c r="N119" s="197">
        <f t="shared" si="147"/>
        <v>0</v>
      </c>
      <c r="O119" s="198">
        <f t="shared" si="138"/>
        <v>0</v>
      </c>
      <c r="Q119" s="295"/>
      <c r="R119" s="172" t="s">
        <v>51</v>
      </c>
      <c r="S119" s="199">
        <f>IF(ISNUMBER(S$21),C119*S$21,0)</f>
        <v>0</v>
      </c>
      <c r="T119" s="199">
        <f t="shared" ref="T119:AD119" si="148">IF(ISNUMBER(T$21),D119*T$21,0)</f>
        <v>0</v>
      </c>
      <c r="U119" s="199">
        <f t="shared" si="148"/>
        <v>0</v>
      </c>
      <c r="V119" s="199">
        <f t="shared" si="148"/>
        <v>0</v>
      </c>
      <c r="W119" s="199">
        <f t="shared" si="148"/>
        <v>0</v>
      </c>
      <c r="X119" s="199">
        <f t="shared" si="148"/>
        <v>0</v>
      </c>
      <c r="Y119" s="199">
        <f t="shared" si="148"/>
        <v>0</v>
      </c>
      <c r="Z119" s="199">
        <f t="shared" si="148"/>
        <v>0</v>
      </c>
      <c r="AA119" s="199">
        <f t="shared" si="148"/>
        <v>0</v>
      </c>
      <c r="AB119" s="199">
        <f t="shared" si="148"/>
        <v>0</v>
      </c>
      <c r="AC119" s="199">
        <f t="shared" si="148"/>
        <v>0</v>
      </c>
      <c r="AD119" s="199">
        <f t="shared" si="148"/>
        <v>0</v>
      </c>
      <c r="AE119" s="198">
        <f t="shared" si="140"/>
        <v>0</v>
      </c>
      <c r="AF119" s="62"/>
    </row>
    <row r="120" spans="1:32" x14ac:dyDescent="0.2">
      <c r="A120" s="295"/>
      <c r="B120" s="172" t="s">
        <v>52</v>
      </c>
      <c r="C120" s="197">
        <f>$I110*C$22</f>
        <v>0</v>
      </c>
      <c r="D120" s="197">
        <f t="shared" ref="D120:N120" si="149">$I110*D$22</f>
        <v>0</v>
      </c>
      <c r="E120" s="197">
        <f t="shared" si="149"/>
        <v>0</v>
      </c>
      <c r="F120" s="197">
        <f t="shared" si="149"/>
        <v>0</v>
      </c>
      <c r="G120" s="197">
        <f t="shared" si="149"/>
        <v>0</v>
      </c>
      <c r="H120" s="197">
        <f t="shared" si="149"/>
        <v>0</v>
      </c>
      <c r="I120" s="197">
        <f t="shared" si="149"/>
        <v>0</v>
      </c>
      <c r="J120" s="197">
        <f t="shared" si="149"/>
        <v>0</v>
      </c>
      <c r="K120" s="197">
        <f t="shared" si="149"/>
        <v>0</v>
      </c>
      <c r="L120" s="197">
        <f t="shared" si="149"/>
        <v>0</v>
      </c>
      <c r="M120" s="197">
        <f t="shared" si="149"/>
        <v>0</v>
      </c>
      <c r="N120" s="197">
        <f t="shared" si="149"/>
        <v>0</v>
      </c>
      <c r="O120" s="198">
        <f t="shared" si="138"/>
        <v>0</v>
      </c>
      <c r="Q120" s="295"/>
      <c r="R120" s="172" t="s">
        <v>52</v>
      </c>
      <c r="S120" s="199">
        <f>IF(ISNUMBER(S$22),C120*S$22,0)</f>
        <v>0</v>
      </c>
      <c r="T120" s="199">
        <f t="shared" ref="T120:AD120" si="150">IF(ISNUMBER(T$22),D120*T$22,0)</f>
        <v>0</v>
      </c>
      <c r="U120" s="199">
        <f t="shared" si="150"/>
        <v>0</v>
      </c>
      <c r="V120" s="199">
        <f t="shared" si="150"/>
        <v>0</v>
      </c>
      <c r="W120" s="199">
        <f t="shared" si="150"/>
        <v>0</v>
      </c>
      <c r="X120" s="199">
        <f t="shared" si="150"/>
        <v>0</v>
      </c>
      <c r="Y120" s="199">
        <f t="shared" si="150"/>
        <v>0</v>
      </c>
      <c r="Z120" s="199">
        <f t="shared" si="150"/>
        <v>0</v>
      </c>
      <c r="AA120" s="199">
        <f t="shared" si="150"/>
        <v>0</v>
      </c>
      <c r="AB120" s="199">
        <f t="shared" si="150"/>
        <v>0</v>
      </c>
      <c r="AC120" s="199">
        <f t="shared" si="150"/>
        <v>0</v>
      </c>
      <c r="AD120" s="199">
        <f t="shared" si="150"/>
        <v>0</v>
      </c>
      <c r="AE120" s="198">
        <f t="shared" si="140"/>
        <v>0</v>
      </c>
      <c r="AF120" s="62"/>
    </row>
    <row r="121" spans="1:32" x14ac:dyDescent="0.2">
      <c r="A121" s="295"/>
      <c r="B121" s="172" t="s">
        <v>53</v>
      </c>
      <c r="C121" s="197">
        <f>$J110*C$23</f>
        <v>0</v>
      </c>
      <c r="D121" s="197">
        <f t="shared" ref="D121:N121" si="151">$J110*D$23</f>
        <v>0</v>
      </c>
      <c r="E121" s="197">
        <f t="shared" si="151"/>
        <v>0</v>
      </c>
      <c r="F121" s="197">
        <f t="shared" si="151"/>
        <v>0</v>
      </c>
      <c r="G121" s="197">
        <f t="shared" si="151"/>
        <v>0</v>
      </c>
      <c r="H121" s="197">
        <f t="shared" si="151"/>
        <v>0</v>
      </c>
      <c r="I121" s="197">
        <f t="shared" si="151"/>
        <v>0</v>
      </c>
      <c r="J121" s="197">
        <f t="shared" si="151"/>
        <v>0</v>
      </c>
      <c r="K121" s="197">
        <f t="shared" si="151"/>
        <v>0</v>
      </c>
      <c r="L121" s="197">
        <f t="shared" si="151"/>
        <v>0</v>
      </c>
      <c r="M121" s="197">
        <f t="shared" si="151"/>
        <v>0</v>
      </c>
      <c r="N121" s="197">
        <f t="shared" si="151"/>
        <v>0</v>
      </c>
      <c r="O121" s="198">
        <f t="shared" si="138"/>
        <v>0</v>
      </c>
      <c r="Q121" s="295"/>
      <c r="R121" s="172" t="s">
        <v>53</v>
      </c>
      <c r="S121" s="199">
        <f>IF(ISNUMBER(S$23),C121*S$23,0)</f>
        <v>0</v>
      </c>
      <c r="T121" s="199">
        <f t="shared" ref="T121:AD121" si="152">IF(ISNUMBER(T$23),D121*T$23,0)</f>
        <v>0</v>
      </c>
      <c r="U121" s="199">
        <f t="shared" si="152"/>
        <v>0</v>
      </c>
      <c r="V121" s="199">
        <f t="shared" si="152"/>
        <v>0</v>
      </c>
      <c r="W121" s="199">
        <f t="shared" si="152"/>
        <v>0</v>
      </c>
      <c r="X121" s="199">
        <f t="shared" si="152"/>
        <v>0</v>
      </c>
      <c r="Y121" s="199">
        <f t="shared" si="152"/>
        <v>0</v>
      </c>
      <c r="Z121" s="199">
        <f t="shared" si="152"/>
        <v>0</v>
      </c>
      <c r="AA121" s="199">
        <f t="shared" si="152"/>
        <v>0</v>
      </c>
      <c r="AB121" s="199">
        <f t="shared" si="152"/>
        <v>0</v>
      </c>
      <c r="AC121" s="199">
        <f t="shared" si="152"/>
        <v>0</v>
      </c>
      <c r="AD121" s="199">
        <f t="shared" si="152"/>
        <v>0</v>
      </c>
      <c r="AE121" s="198">
        <f t="shared" si="140"/>
        <v>0</v>
      </c>
      <c r="AF121" s="62"/>
    </row>
    <row r="122" spans="1:32" x14ac:dyDescent="0.2">
      <c r="A122" s="295"/>
      <c r="B122" s="172" t="s">
        <v>54</v>
      </c>
      <c r="C122" s="197">
        <f>$K110*C$24</f>
        <v>0</v>
      </c>
      <c r="D122" s="197">
        <f t="shared" ref="D122:N122" si="153">$K110*D$24</f>
        <v>0</v>
      </c>
      <c r="E122" s="197">
        <f t="shared" si="153"/>
        <v>0</v>
      </c>
      <c r="F122" s="197">
        <f t="shared" si="153"/>
        <v>0</v>
      </c>
      <c r="G122" s="197">
        <f t="shared" si="153"/>
        <v>0</v>
      </c>
      <c r="H122" s="197">
        <f t="shared" si="153"/>
        <v>0</v>
      </c>
      <c r="I122" s="197">
        <f t="shared" si="153"/>
        <v>0</v>
      </c>
      <c r="J122" s="197">
        <f t="shared" si="153"/>
        <v>0</v>
      </c>
      <c r="K122" s="197">
        <f t="shared" si="153"/>
        <v>0</v>
      </c>
      <c r="L122" s="197">
        <f t="shared" si="153"/>
        <v>0</v>
      </c>
      <c r="M122" s="197">
        <f t="shared" si="153"/>
        <v>0</v>
      </c>
      <c r="N122" s="197">
        <f t="shared" si="153"/>
        <v>0</v>
      </c>
      <c r="O122" s="198">
        <f t="shared" si="138"/>
        <v>0</v>
      </c>
      <c r="Q122" s="295"/>
      <c r="R122" s="172" t="s">
        <v>54</v>
      </c>
      <c r="S122" s="199">
        <f>IF(ISNUMBER(S$24),C122*S$24,0)</f>
        <v>0</v>
      </c>
      <c r="T122" s="199">
        <f t="shared" ref="T122:AD122" si="154">IF(ISNUMBER(T$24),D122*T$24,0)</f>
        <v>0</v>
      </c>
      <c r="U122" s="199">
        <f t="shared" si="154"/>
        <v>0</v>
      </c>
      <c r="V122" s="199">
        <f t="shared" si="154"/>
        <v>0</v>
      </c>
      <c r="W122" s="199">
        <f t="shared" si="154"/>
        <v>0</v>
      </c>
      <c r="X122" s="199">
        <f t="shared" si="154"/>
        <v>0</v>
      </c>
      <c r="Y122" s="199">
        <f t="shared" si="154"/>
        <v>0</v>
      </c>
      <c r="Z122" s="199">
        <f t="shared" si="154"/>
        <v>0</v>
      </c>
      <c r="AA122" s="199">
        <f t="shared" si="154"/>
        <v>0</v>
      </c>
      <c r="AB122" s="199">
        <f t="shared" si="154"/>
        <v>0</v>
      </c>
      <c r="AC122" s="199">
        <f t="shared" si="154"/>
        <v>0</v>
      </c>
      <c r="AD122" s="199">
        <f t="shared" si="154"/>
        <v>0</v>
      </c>
      <c r="AE122" s="198">
        <f t="shared" si="140"/>
        <v>0</v>
      </c>
      <c r="AF122" s="62"/>
    </row>
    <row r="123" spans="1:32" x14ac:dyDescent="0.2">
      <c r="A123" s="295"/>
      <c r="B123" s="172" t="s">
        <v>55</v>
      </c>
      <c r="C123" s="197">
        <f>$L110*C$25</f>
        <v>0</v>
      </c>
      <c r="D123" s="197">
        <f t="shared" ref="D123:N123" si="155">$L110*D$25</f>
        <v>0</v>
      </c>
      <c r="E123" s="197">
        <f t="shared" si="155"/>
        <v>0</v>
      </c>
      <c r="F123" s="197">
        <f t="shared" si="155"/>
        <v>0</v>
      </c>
      <c r="G123" s="197">
        <f t="shared" si="155"/>
        <v>0</v>
      </c>
      <c r="H123" s="197">
        <f t="shared" si="155"/>
        <v>0</v>
      </c>
      <c r="I123" s="197">
        <f t="shared" si="155"/>
        <v>0</v>
      </c>
      <c r="J123" s="197">
        <f t="shared" si="155"/>
        <v>0</v>
      </c>
      <c r="K123" s="197">
        <f t="shared" si="155"/>
        <v>0</v>
      </c>
      <c r="L123" s="197">
        <f t="shared" si="155"/>
        <v>0</v>
      </c>
      <c r="M123" s="197">
        <f t="shared" si="155"/>
        <v>0</v>
      </c>
      <c r="N123" s="197">
        <f t="shared" si="155"/>
        <v>0</v>
      </c>
      <c r="O123" s="198">
        <f t="shared" si="138"/>
        <v>0</v>
      </c>
      <c r="Q123" s="295"/>
      <c r="R123" s="172" t="s">
        <v>55</v>
      </c>
      <c r="S123" s="199">
        <f>IF(ISNUMBER(S$25),C123*S$25,0)</f>
        <v>0</v>
      </c>
      <c r="T123" s="199">
        <f t="shared" ref="T123:AD123" si="156">IF(ISNUMBER(T$25),D123*T$25,0)</f>
        <v>0</v>
      </c>
      <c r="U123" s="199">
        <f t="shared" si="156"/>
        <v>0</v>
      </c>
      <c r="V123" s="199">
        <f t="shared" si="156"/>
        <v>0</v>
      </c>
      <c r="W123" s="199">
        <f t="shared" si="156"/>
        <v>0</v>
      </c>
      <c r="X123" s="199">
        <f t="shared" si="156"/>
        <v>0</v>
      </c>
      <c r="Y123" s="199">
        <f t="shared" si="156"/>
        <v>0</v>
      </c>
      <c r="Z123" s="199">
        <f t="shared" si="156"/>
        <v>0</v>
      </c>
      <c r="AA123" s="199">
        <f t="shared" si="156"/>
        <v>0</v>
      </c>
      <c r="AB123" s="199">
        <f t="shared" si="156"/>
        <v>0</v>
      </c>
      <c r="AC123" s="199">
        <f t="shared" si="156"/>
        <v>0</v>
      </c>
      <c r="AD123" s="199">
        <f t="shared" si="156"/>
        <v>0</v>
      </c>
      <c r="AE123" s="198">
        <f t="shared" si="140"/>
        <v>0</v>
      </c>
      <c r="AF123" s="62"/>
    </row>
    <row r="124" spans="1:32" x14ac:dyDescent="0.2">
      <c r="A124" s="295"/>
      <c r="B124" s="172" t="s">
        <v>56</v>
      </c>
      <c r="C124" s="197">
        <f>$M110*C$26</f>
        <v>0</v>
      </c>
      <c r="D124" s="197">
        <f t="shared" ref="D124:N124" si="157">$M110*D$26</f>
        <v>0</v>
      </c>
      <c r="E124" s="197">
        <f t="shared" si="157"/>
        <v>0</v>
      </c>
      <c r="F124" s="197">
        <f t="shared" si="157"/>
        <v>0</v>
      </c>
      <c r="G124" s="197">
        <f t="shared" si="157"/>
        <v>0</v>
      </c>
      <c r="H124" s="197">
        <f t="shared" si="157"/>
        <v>0</v>
      </c>
      <c r="I124" s="197">
        <f t="shared" si="157"/>
        <v>0</v>
      </c>
      <c r="J124" s="197">
        <f t="shared" si="157"/>
        <v>0</v>
      </c>
      <c r="K124" s="197">
        <f t="shared" si="157"/>
        <v>0</v>
      </c>
      <c r="L124" s="197">
        <f t="shared" si="157"/>
        <v>0</v>
      </c>
      <c r="M124" s="197">
        <f t="shared" si="157"/>
        <v>0</v>
      </c>
      <c r="N124" s="197">
        <f t="shared" si="157"/>
        <v>0</v>
      </c>
      <c r="O124" s="198">
        <f t="shared" si="138"/>
        <v>0</v>
      </c>
      <c r="Q124" s="295"/>
      <c r="R124" s="172" t="s">
        <v>56</v>
      </c>
      <c r="S124" s="199">
        <f>IF(ISNUMBER(S$26),C124*S$26,0)</f>
        <v>0</v>
      </c>
      <c r="T124" s="199">
        <f t="shared" ref="T124:AD124" si="158">IF(ISNUMBER(T$26),D124*T$26,0)</f>
        <v>0</v>
      </c>
      <c r="U124" s="199">
        <f t="shared" si="158"/>
        <v>0</v>
      </c>
      <c r="V124" s="199">
        <f t="shared" si="158"/>
        <v>0</v>
      </c>
      <c r="W124" s="199">
        <f t="shared" si="158"/>
        <v>0</v>
      </c>
      <c r="X124" s="199">
        <f t="shared" si="158"/>
        <v>0</v>
      </c>
      <c r="Y124" s="199">
        <f t="shared" si="158"/>
        <v>0</v>
      </c>
      <c r="Z124" s="199">
        <f t="shared" si="158"/>
        <v>0</v>
      </c>
      <c r="AA124" s="199">
        <f t="shared" si="158"/>
        <v>0</v>
      </c>
      <c r="AB124" s="199">
        <f t="shared" si="158"/>
        <v>0</v>
      </c>
      <c r="AC124" s="199">
        <f t="shared" si="158"/>
        <v>0</v>
      </c>
      <c r="AD124" s="199">
        <f t="shared" si="158"/>
        <v>0</v>
      </c>
      <c r="AE124" s="198">
        <f t="shared" si="140"/>
        <v>0</v>
      </c>
      <c r="AF124" s="62"/>
    </row>
    <row r="125" spans="1:32" x14ac:dyDescent="0.2">
      <c r="A125" s="295"/>
      <c r="B125" s="172" t="s">
        <v>147</v>
      </c>
      <c r="C125" s="197">
        <f>$N110*C$27</f>
        <v>0</v>
      </c>
      <c r="D125" s="197">
        <f t="shared" ref="D125:N125" si="159">$N110*D$27</f>
        <v>0</v>
      </c>
      <c r="E125" s="197">
        <f t="shared" si="159"/>
        <v>0</v>
      </c>
      <c r="F125" s="197">
        <f t="shared" si="159"/>
        <v>0</v>
      </c>
      <c r="G125" s="197">
        <f t="shared" si="159"/>
        <v>0</v>
      </c>
      <c r="H125" s="197">
        <f t="shared" si="159"/>
        <v>0</v>
      </c>
      <c r="I125" s="197">
        <f t="shared" si="159"/>
        <v>0</v>
      </c>
      <c r="J125" s="197">
        <f t="shared" si="159"/>
        <v>0</v>
      </c>
      <c r="K125" s="197">
        <f t="shared" si="159"/>
        <v>0</v>
      </c>
      <c r="L125" s="197">
        <f t="shared" si="159"/>
        <v>0</v>
      </c>
      <c r="M125" s="197">
        <f t="shared" si="159"/>
        <v>0</v>
      </c>
      <c r="N125" s="197">
        <f t="shared" si="159"/>
        <v>0</v>
      </c>
      <c r="O125" s="198">
        <f t="shared" si="138"/>
        <v>0</v>
      </c>
      <c r="Q125" s="295"/>
      <c r="R125" s="172" t="s">
        <v>147</v>
      </c>
      <c r="S125" s="199">
        <f>IF(ISNUMBER(S$27),C125*S$27,0)</f>
        <v>0</v>
      </c>
      <c r="T125" s="199">
        <f t="shared" ref="T125:AD125" si="160">IF(ISNUMBER(T$27),D125*T$27,0)</f>
        <v>0</v>
      </c>
      <c r="U125" s="199">
        <f t="shared" si="160"/>
        <v>0</v>
      </c>
      <c r="V125" s="199">
        <f t="shared" si="160"/>
        <v>0</v>
      </c>
      <c r="W125" s="199">
        <f t="shared" si="160"/>
        <v>0</v>
      </c>
      <c r="X125" s="199">
        <f t="shared" si="160"/>
        <v>0</v>
      </c>
      <c r="Y125" s="199">
        <f t="shared" si="160"/>
        <v>0</v>
      </c>
      <c r="Z125" s="199">
        <f t="shared" si="160"/>
        <v>0</v>
      </c>
      <c r="AA125" s="199">
        <f t="shared" si="160"/>
        <v>0</v>
      </c>
      <c r="AB125" s="199">
        <f t="shared" si="160"/>
        <v>0</v>
      </c>
      <c r="AC125" s="199">
        <f t="shared" si="160"/>
        <v>0</v>
      </c>
      <c r="AD125" s="199">
        <f t="shared" si="160"/>
        <v>0</v>
      </c>
      <c r="AE125" s="198">
        <f t="shared" si="140"/>
        <v>0</v>
      </c>
      <c r="AF125" s="62"/>
    </row>
    <row r="126" spans="1:32" x14ac:dyDescent="0.2">
      <c r="A126" s="296"/>
      <c r="B126" s="54" t="s">
        <v>57</v>
      </c>
      <c r="C126" s="197">
        <f>+SUM(C114:C125)</f>
        <v>0</v>
      </c>
      <c r="D126" s="197">
        <f t="shared" ref="D126:N126" si="161">+SUM(D114:D125)</f>
        <v>0</v>
      </c>
      <c r="E126" s="197">
        <f t="shared" si="161"/>
        <v>0</v>
      </c>
      <c r="F126" s="197">
        <f t="shared" si="161"/>
        <v>0</v>
      </c>
      <c r="G126" s="197">
        <f t="shared" si="161"/>
        <v>0</v>
      </c>
      <c r="H126" s="197">
        <f t="shared" si="161"/>
        <v>0</v>
      </c>
      <c r="I126" s="197">
        <f t="shared" si="161"/>
        <v>0</v>
      </c>
      <c r="J126" s="197">
        <f t="shared" si="161"/>
        <v>0</v>
      </c>
      <c r="K126" s="197">
        <f t="shared" si="161"/>
        <v>0</v>
      </c>
      <c r="L126" s="197">
        <f t="shared" si="161"/>
        <v>0</v>
      </c>
      <c r="M126" s="197">
        <f t="shared" si="161"/>
        <v>0</v>
      </c>
      <c r="N126" s="197">
        <f t="shared" si="161"/>
        <v>0</v>
      </c>
      <c r="O126" s="198"/>
      <c r="Q126" s="296"/>
      <c r="R126" s="54" t="s">
        <v>57</v>
      </c>
      <c r="S126" s="197"/>
      <c r="T126" s="197"/>
      <c r="U126" s="197"/>
      <c r="V126" s="197"/>
      <c r="W126" s="197"/>
      <c r="X126" s="197"/>
      <c r="Y126" s="197"/>
      <c r="Z126" s="197"/>
      <c r="AA126" s="197"/>
      <c r="AB126" s="197"/>
      <c r="AC126" s="197"/>
      <c r="AD126" s="197"/>
      <c r="AE126" s="198">
        <f>SUM(AE114:AE125)</f>
        <v>0</v>
      </c>
      <c r="AF126" s="200">
        <f>AE126*44/12</f>
        <v>0</v>
      </c>
    </row>
    <row r="127" spans="1:32" x14ac:dyDescent="0.2">
      <c r="S127" s="50"/>
      <c r="T127" s="50"/>
      <c r="U127" s="50"/>
      <c r="V127" s="50"/>
      <c r="W127" s="50"/>
      <c r="X127" s="50"/>
      <c r="Y127" s="50"/>
      <c r="Z127" s="50"/>
      <c r="AA127" s="50"/>
      <c r="AB127" s="50"/>
      <c r="AC127" s="50"/>
      <c r="AD127" s="50"/>
      <c r="AE127" s="50"/>
    </row>
    <row r="128" spans="1:32" ht="14.15" customHeight="1" x14ac:dyDescent="0.2">
      <c r="A128" s="293" t="str">
        <f>'MRS(input_RL_Opt2)'!A128</f>
        <v>Year 2025</v>
      </c>
      <c r="B128" s="293"/>
      <c r="C128" s="261" t="str">
        <f>'MRS(input_RL_Opt2)'!C128:O128</f>
        <v>Land use category in year 2025</v>
      </c>
      <c r="D128" s="261"/>
      <c r="E128" s="261"/>
      <c r="F128" s="261"/>
      <c r="G128" s="261"/>
      <c r="H128" s="261"/>
      <c r="I128" s="261"/>
      <c r="J128" s="261"/>
      <c r="K128" s="261"/>
      <c r="L128" s="261"/>
      <c r="M128" s="261"/>
      <c r="N128" s="261"/>
      <c r="O128" s="261"/>
      <c r="Q128" s="293" t="str">
        <f>'MRS(input_RL_Opt2)'!Q128</f>
        <v>Year 2025</v>
      </c>
      <c r="R128" s="293"/>
      <c r="S128" s="261" t="str">
        <f>'MRS(input_RL_Opt2)'!S128:AE128</f>
        <v>Land use category in year 2025</v>
      </c>
      <c r="T128" s="261"/>
      <c r="U128" s="261"/>
      <c r="V128" s="261"/>
      <c r="W128" s="261"/>
      <c r="X128" s="261"/>
      <c r="Y128" s="261"/>
      <c r="Z128" s="261"/>
      <c r="AA128" s="261"/>
      <c r="AB128" s="261"/>
      <c r="AC128" s="261"/>
      <c r="AD128" s="261"/>
      <c r="AE128" s="261"/>
      <c r="AF128" s="62"/>
    </row>
    <row r="129" spans="1:32" ht="42" x14ac:dyDescent="0.2">
      <c r="A129" s="293"/>
      <c r="B129" s="293"/>
      <c r="C129" s="54" t="s">
        <v>46</v>
      </c>
      <c r="D129" s="54" t="s">
        <v>47</v>
      </c>
      <c r="E129" s="55" t="s">
        <v>48</v>
      </c>
      <c r="F129" s="54" t="s">
        <v>49</v>
      </c>
      <c r="G129" s="54" t="s">
        <v>50</v>
      </c>
      <c r="H129" s="54" t="s">
        <v>51</v>
      </c>
      <c r="I129" s="54" t="s">
        <v>52</v>
      </c>
      <c r="J129" s="54" t="s">
        <v>53</v>
      </c>
      <c r="K129" s="54" t="s">
        <v>54</v>
      </c>
      <c r="L129" s="54" t="s">
        <v>55</v>
      </c>
      <c r="M129" s="54" t="s">
        <v>56</v>
      </c>
      <c r="N129" s="54" t="s">
        <v>39</v>
      </c>
      <c r="O129" s="172" t="s">
        <v>57</v>
      </c>
      <c r="Q129" s="293"/>
      <c r="R129" s="293"/>
      <c r="S129" s="54" t="s">
        <v>46</v>
      </c>
      <c r="T129" s="54" t="s">
        <v>47</v>
      </c>
      <c r="U129" s="55" t="s">
        <v>48</v>
      </c>
      <c r="V129" s="54" t="s">
        <v>49</v>
      </c>
      <c r="W129" s="54" t="s">
        <v>50</v>
      </c>
      <c r="X129" s="54" t="s">
        <v>51</v>
      </c>
      <c r="Y129" s="54" t="s">
        <v>52</v>
      </c>
      <c r="Z129" s="54" t="s">
        <v>53</v>
      </c>
      <c r="AA129" s="54" t="s">
        <v>54</v>
      </c>
      <c r="AB129" s="54" t="s">
        <v>55</v>
      </c>
      <c r="AC129" s="54" t="s">
        <v>56</v>
      </c>
      <c r="AD129" s="54" t="s">
        <v>39</v>
      </c>
      <c r="AE129" s="172" t="s">
        <v>57</v>
      </c>
      <c r="AF129" s="62"/>
    </row>
    <row r="130" spans="1:32" ht="14.15" customHeight="1" x14ac:dyDescent="0.2">
      <c r="A130" s="294" t="str">
        <f>'MRS(input_RL_Opt2)'!A130</f>
        <v>Land use category in year 2024</v>
      </c>
      <c r="B130" s="54" t="s">
        <v>46</v>
      </c>
      <c r="C130" s="197">
        <f>$C126*C$16</f>
        <v>0</v>
      </c>
      <c r="D130" s="197">
        <f t="shared" ref="D130:N130" si="162">$C126*D$16</f>
        <v>0</v>
      </c>
      <c r="E130" s="197">
        <f t="shared" si="162"/>
        <v>0</v>
      </c>
      <c r="F130" s="197">
        <f t="shared" si="162"/>
        <v>0</v>
      </c>
      <c r="G130" s="197">
        <f t="shared" si="162"/>
        <v>0</v>
      </c>
      <c r="H130" s="197">
        <f t="shared" si="162"/>
        <v>0</v>
      </c>
      <c r="I130" s="197">
        <f t="shared" si="162"/>
        <v>0</v>
      </c>
      <c r="J130" s="197">
        <f t="shared" si="162"/>
        <v>0</v>
      </c>
      <c r="K130" s="197">
        <f t="shared" si="162"/>
        <v>0</v>
      </c>
      <c r="L130" s="197">
        <f t="shared" si="162"/>
        <v>0</v>
      </c>
      <c r="M130" s="197">
        <f t="shared" si="162"/>
        <v>0</v>
      </c>
      <c r="N130" s="197">
        <f t="shared" si="162"/>
        <v>0</v>
      </c>
      <c r="O130" s="198">
        <f>SUM(C130:N130)</f>
        <v>0</v>
      </c>
      <c r="Q130" s="294" t="str">
        <f>'MRS(input_RL_Opt2)'!Q130</f>
        <v>Land use category in year 2024</v>
      </c>
      <c r="R130" s="54" t="s">
        <v>46</v>
      </c>
      <c r="S130" s="199">
        <f>IF(ISNUMBER(S$16),C130*S$16,0)</f>
        <v>0</v>
      </c>
      <c r="T130" s="199">
        <f t="shared" ref="T130:AD130" si="163">IF(ISNUMBER(T$16),D130*T$16,0)</f>
        <v>0</v>
      </c>
      <c r="U130" s="199">
        <f t="shared" si="163"/>
        <v>0</v>
      </c>
      <c r="V130" s="199">
        <f t="shared" si="163"/>
        <v>0</v>
      </c>
      <c r="W130" s="199">
        <f t="shared" si="163"/>
        <v>0</v>
      </c>
      <c r="X130" s="199">
        <f t="shared" si="163"/>
        <v>0</v>
      </c>
      <c r="Y130" s="199">
        <f t="shared" si="163"/>
        <v>0</v>
      </c>
      <c r="Z130" s="199">
        <f t="shared" si="163"/>
        <v>0</v>
      </c>
      <c r="AA130" s="199">
        <f t="shared" si="163"/>
        <v>0</v>
      </c>
      <c r="AB130" s="199">
        <f t="shared" si="163"/>
        <v>0</v>
      </c>
      <c r="AC130" s="199">
        <f t="shared" si="163"/>
        <v>0</v>
      </c>
      <c r="AD130" s="199">
        <f t="shared" si="163"/>
        <v>0</v>
      </c>
      <c r="AE130" s="198">
        <f>SUMIF(S130:AD130,"&gt;0",S130:AD130)</f>
        <v>0</v>
      </c>
      <c r="AF130" s="62"/>
    </row>
    <row r="131" spans="1:32" ht="28" x14ac:dyDescent="0.2">
      <c r="A131" s="295"/>
      <c r="B131" s="54" t="s">
        <v>47</v>
      </c>
      <c r="C131" s="197">
        <f>$D126*C$17</f>
        <v>0</v>
      </c>
      <c r="D131" s="197">
        <f t="shared" ref="D131:N131" si="164">$D126*D$17</f>
        <v>0</v>
      </c>
      <c r="E131" s="197">
        <f t="shared" si="164"/>
        <v>0</v>
      </c>
      <c r="F131" s="197">
        <f t="shared" si="164"/>
        <v>0</v>
      </c>
      <c r="G131" s="197">
        <f t="shared" si="164"/>
        <v>0</v>
      </c>
      <c r="H131" s="197">
        <f t="shared" si="164"/>
        <v>0</v>
      </c>
      <c r="I131" s="197">
        <f t="shared" si="164"/>
        <v>0</v>
      </c>
      <c r="J131" s="197">
        <f t="shared" si="164"/>
        <v>0</v>
      </c>
      <c r="K131" s="197">
        <f t="shared" si="164"/>
        <v>0</v>
      </c>
      <c r="L131" s="197">
        <f t="shared" si="164"/>
        <v>0</v>
      </c>
      <c r="M131" s="197">
        <f t="shared" si="164"/>
        <v>0</v>
      </c>
      <c r="N131" s="197">
        <f t="shared" si="164"/>
        <v>0</v>
      </c>
      <c r="O131" s="198">
        <f t="shared" ref="O131:O141" si="165">SUM(C131:N131)</f>
        <v>0</v>
      </c>
      <c r="Q131" s="295"/>
      <c r="R131" s="54" t="s">
        <v>47</v>
      </c>
      <c r="S131" s="199">
        <f>IF(ISNUMBER(S$17),C131*S$17,0)</f>
        <v>0</v>
      </c>
      <c r="T131" s="199">
        <f t="shared" ref="T131:AD131" si="166">IF(ISNUMBER(T$17),D131*T$17,0)</f>
        <v>0</v>
      </c>
      <c r="U131" s="199">
        <f t="shared" si="166"/>
        <v>0</v>
      </c>
      <c r="V131" s="199">
        <f t="shared" si="166"/>
        <v>0</v>
      </c>
      <c r="W131" s="199">
        <f t="shared" si="166"/>
        <v>0</v>
      </c>
      <c r="X131" s="199">
        <f t="shared" si="166"/>
        <v>0</v>
      </c>
      <c r="Y131" s="199">
        <f t="shared" si="166"/>
        <v>0</v>
      </c>
      <c r="Z131" s="199">
        <f t="shared" si="166"/>
        <v>0</v>
      </c>
      <c r="AA131" s="199">
        <f t="shared" si="166"/>
        <v>0</v>
      </c>
      <c r="AB131" s="199">
        <f t="shared" si="166"/>
        <v>0</v>
      </c>
      <c r="AC131" s="199">
        <f t="shared" si="166"/>
        <v>0</v>
      </c>
      <c r="AD131" s="199">
        <f t="shared" si="166"/>
        <v>0</v>
      </c>
      <c r="AE131" s="198">
        <f t="shared" ref="AE131:AE141" si="167">SUMIF(S131:AD131,"&gt;0",S131:AD131)</f>
        <v>0</v>
      </c>
      <c r="AF131" s="62"/>
    </row>
    <row r="132" spans="1:32" x14ac:dyDescent="0.2">
      <c r="A132" s="295"/>
      <c r="B132" s="55" t="s">
        <v>48</v>
      </c>
      <c r="C132" s="197">
        <f>$E126*C$18</f>
        <v>0</v>
      </c>
      <c r="D132" s="197">
        <f t="shared" ref="D132:N132" si="168">$E126*D$18</f>
        <v>0</v>
      </c>
      <c r="E132" s="197">
        <f t="shared" si="168"/>
        <v>0</v>
      </c>
      <c r="F132" s="197">
        <f t="shared" si="168"/>
        <v>0</v>
      </c>
      <c r="G132" s="197">
        <f t="shared" si="168"/>
        <v>0</v>
      </c>
      <c r="H132" s="197">
        <f t="shared" si="168"/>
        <v>0</v>
      </c>
      <c r="I132" s="197">
        <f t="shared" si="168"/>
        <v>0</v>
      </c>
      <c r="J132" s="197">
        <f t="shared" si="168"/>
        <v>0</v>
      </c>
      <c r="K132" s="197">
        <f t="shared" si="168"/>
        <v>0</v>
      </c>
      <c r="L132" s="197">
        <f t="shared" si="168"/>
        <v>0</v>
      </c>
      <c r="M132" s="197">
        <f t="shared" si="168"/>
        <v>0</v>
      </c>
      <c r="N132" s="197">
        <f t="shared" si="168"/>
        <v>0</v>
      </c>
      <c r="O132" s="198">
        <f t="shared" si="165"/>
        <v>0</v>
      </c>
      <c r="Q132" s="295"/>
      <c r="R132" s="55" t="s">
        <v>48</v>
      </c>
      <c r="S132" s="199">
        <f>IF(ISNUMBER(S$18),C132*S$18,0)</f>
        <v>0</v>
      </c>
      <c r="T132" s="199">
        <f t="shared" ref="T132:AD132" si="169">IF(ISNUMBER(T$18),D132*T$18,0)</f>
        <v>0</v>
      </c>
      <c r="U132" s="199">
        <f t="shared" si="169"/>
        <v>0</v>
      </c>
      <c r="V132" s="199">
        <f t="shared" si="169"/>
        <v>0</v>
      </c>
      <c r="W132" s="199">
        <f t="shared" si="169"/>
        <v>0</v>
      </c>
      <c r="X132" s="199">
        <f t="shared" si="169"/>
        <v>0</v>
      </c>
      <c r="Y132" s="199">
        <f t="shared" si="169"/>
        <v>0</v>
      </c>
      <c r="Z132" s="199">
        <f t="shared" si="169"/>
        <v>0</v>
      </c>
      <c r="AA132" s="199">
        <f t="shared" si="169"/>
        <v>0</v>
      </c>
      <c r="AB132" s="199">
        <f t="shared" si="169"/>
        <v>0</v>
      </c>
      <c r="AC132" s="199">
        <f t="shared" si="169"/>
        <v>0</v>
      </c>
      <c r="AD132" s="199">
        <f t="shared" si="169"/>
        <v>0</v>
      </c>
      <c r="AE132" s="198">
        <f t="shared" si="167"/>
        <v>0</v>
      </c>
      <c r="AF132" s="62"/>
    </row>
    <row r="133" spans="1:32" x14ac:dyDescent="0.2">
      <c r="A133" s="295"/>
      <c r="B133" s="54" t="s">
        <v>49</v>
      </c>
      <c r="C133" s="197">
        <f>$F126*C$19</f>
        <v>0</v>
      </c>
      <c r="D133" s="197">
        <f t="shared" ref="D133:N133" si="170">$F126*D$19</f>
        <v>0</v>
      </c>
      <c r="E133" s="197">
        <f t="shared" si="170"/>
        <v>0</v>
      </c>
      <c r="F133" s="197">
        <f t="shared" si="170"/>
        <v>0</v>
      </c>
      <c r="G133" s="197">
        <f t="shared" si="170"/>
        <v>0</v>
      </c>
      <c r="H133" s="197">
        <f t="shared" si="170"/>
        <v>0</v>
      </c>
      <c r="I133" s="197">
        <f t="shared" si="170"/>
        <v>0</v>
      </c>
      <c r="J133" s="197">
        <f t="shared" si="170"/>
        <v>0</v>
      </c>
      <c r="K133" s="197">
        <f t="shared" si="170"/>
        <v>0</v>
      </c>
      <c r="L133" s="197">
        <f t="shared" si="170"/>
        <v>0</v>
      </c>
      <c r="M133" s="197">
        <f t="shared" si="170"/>
        <v>0</v>
      </c>
      <c r="N133" s="197">
        <f t="shared" si="170"/>
        <v>0</v>
      </c>
      <c r="O133" s="198">
        <f t="shared" si="165"/>
        <v>0</v>
      </c>
      <c r="Q133" s="295"/>
      <c r="R133" s="54" t="s">
        <v>49</v>
      </c>
      <c r="S133" s="199">
        <f>IF(ISNUMBER(S$19),C133*S$19,0)</f>
        <v>0</v>
      </c>
      <c r="T133" s="199">
        <f t="shared" ref="T133:AD133" si="171">IF(ISNUMBER(T$19),D133*T$19,0)</f>
        <v>0</v>
      </c>
      <c r="U133" s="199">
        <f t="shared" si="171"/>
        <v>0</v>
      </c>
      <c r="V133" s="199">
        <f t="shared" si="171"/>
        <v>0</v>
      </c>
      <c r="W133" s="199">
        <f t="shared" si="171"/>
        <v>0</v>
      </c>
      <c r="X133" s="199">
        <f t="shared" si="171"/>
        <v>0</v>
      </c>
      <c r="Y133" s="199">
        <f t="shared" si="171"/>
        <v>0</v>
      </c>
      <c r="Z133" s="199">
        <f t="shared" si="171"/>
        <v>0</v>
      </c>
      <c r="AA133" s="199">
        <f t="shared" si="171"/>
        <v>0</v>
      </c>
      <c r="AB133" s="199">
        <f t="shared" si="171"/>
        <v>0</v>
      </c>
      <c r="AC133" s="199">
        <f t="shared" si="171"/>
        <v>0</v>
      </c>
      <c r="AD133" s="199">
        <f t="shared" si="171"/>
        <v>0</v>
      </c>
      <c r="AE133" s="198">
        <f t="shared" si="167"/>
        <v>0</v>
      </c>
      <c r="AF133" s="62"/>
    </row>
    <row r="134" spans="1:32" x14ac:dyDescent="0.2">
      <c r="A134" s="295"/>
      <c r="B134" s="172" t="s">
        <v>50</v>
      </c>
      <c r="C134" s="197">
        <f>$G126*C$20</f>
        <v>0</v>
      </c>
      <c r="D134" s="197">
        <f t="shared" ref="D134:N134" si="172">$G126*D$20</f>
        <v>0</v>
      </c>
      <c r="E134" s="197">
        <f t="shared" si="172"/>
        <v>0</v>
      </c>
      <c r="F134" s="197">
        <f t="shared" si="172"/>
        <v>0</v>
      </c>
      <c r="G134" s="197">
        <f t="shared" si="172"/>
        <v>0</v>
      </c>
      <c r="H134" s="197">
        <f t="shared" si="172"/>
        <v>0</v>
      </c>
      <c r="I134" s="197">
        <f t="shared" si="172"/>
        <v>0</v>
      </c>
      <c r="J134" s="197">
        <f t="shared" si="172"/>
        <v>0</v>
      </c>
      <c r="K134" s="197">
        <f t="shared" si="172"/>
        <v>0</v>
      </c>
      <c r="L134" s="197">
        <f t="shared" si="172"/>
        <v>0</v>
      </c>
      <c r="M134" s="197">
        <f t="shared" si="172"/>
        <v>0</v>
      </c>
      <c r="N134" s="197">
        <f t="shared" si="172"/>
        <v>0</v>
      </c>
      <c r="O134" s="198">
        <f t="shared" si="165"/>
        <v>0</v>
      </c>
      <c r="Q134" s="295"/>
      <c r="R134" s="172" t="s">
        <v>50</v>
      </c>
      <c r="S134" s="199">
        <f>IF(ISNUMBER(S$20),C134*S$20,0)</f>
        <v>0</v>
      </c>
      <c r="T134" s="199">
        <f t="shared" ref="T134:AD134" si="173">IF(ISNUMBER(T$20),D134*T$20,0)</f>
        <v>0</v>
      </c>
      <c r="U134" s="199">
        <f t="shared" si="173"/>
        <v>0</v>
      </c>
      <c r="V134" s="199">
        <f t="shared" si="173"/>
        <v>0</v>
      </c>
      <c r="W134" s="199">
        <f t="shared" si="173"/>
        <v>0</v>
      </c>
      <c r="X134" s="199">
        <f t="shared" si="173"/>
        <v>0</v>
      </c>
      <c r="Y134" s="199">
        <f t="shared" si="173"/>
        <v>0</v>
      </c>
      <c r="Z134" s="199">
        <f t="shared" si="173"/>
        <v>0</v>
      </c>
      <c r="AA134" s="199">
        <f t="shared" si="173"/>
        <v>0</v>
      </c>
      <c r="AB134" s="199">
        <f t="shared" si="173"/>
        <v>0</v>
      </c>
      <c r="AC134" s="199">
        <f t="shared" si="173"/>
        <v>0</v>
      </c>
      <c r="AD134" s="199">
        <f t="shared" si="173"/>
        <v>0</v>
      </c>
      <c r="AE134" s="198">
        <f t="shared" si="167"/>
        <v>0</v>
      </c>
      <c r="AF134" s="62"/>
    </row>
    <row r="135" spans="1:32" x14ac:dyDescent="0.2">
      <c r="A135" s="295"/>
      <c r="B135" s="172" t="s">
        <v>51</v>
      </c>
      <c r="C135" s="197">
        <f>$H126*C$21</f>
        <v>0</v>
      </c>
      <c r="D135" s="197">
        <f t="shared" ref="D135:N135" si="174">$H126*D$21</f>
        <v>0</v>
      </c>
      <c r="E135" s="197">
        <f t="shared" si="174"/>
        <v>0</v>
      </c>
      <c r="F135" s="197">
        <f t="shared" si="174"/>
        <v>0</v>
      </c>
      <c r="G135" s="197">
        <f t="shared" si="174"/>
        <v>0</v>
      </c>
      <c r="H135" s="197">
        <f t="shared" si="174"/>
        <v>0</v>
      </c>
      <c r="I135" s="197">
        <f t="shared" si="174"/>
        <v>0</v>
      </c>
      <c r="J135" s="197">
        <f t="shared" si="174"/>
        <v>0</v>
      </c>
      <c r="K135" s="197">
        <f t="shared" si="174"/>
        <v>0</v>
      </c>
      <c r="L135" s="197">
        <f t="shared" si="174"/>
        <v>0</v>
      </c>
      <c r="M135" s="197">
        <f t="shared" si="174"/>
        <v>0</v>
      </c>
      <c r="N135" s="197">
        <f t="shared" si="174"/>
        <v>0</v>
      </c>
      <c r="O135" s="198">
        <f t="shared" si="165"/>
        <v>0</v>
      </c>
      <c r="Q135" s="295"/>
      <c r="R135" s="172" t="s">
        <v>51</v>
      </c>
      <c r="S135" s="199">
        <f>IF(ISNUMBER(S$21),C135*S$21,0)</f>
        <v>0</v>
      </c>
      <c r="T135" s="199">
        <f t="shared" ref="T135:AD135" si="175">IF(ISNUMBER(T$21),D135*T$21,0)</f>
        <v>0</v>
      </c>
      <c r="U135" s="199">
        <f t="shared" si="175"/>
        <v>0</v>
      </c>
      <c r="V135" s="199">
        <f t="shared" si="175"/>
        <v>0</v>
      </c>
      <c r="W135" s="199">
        <f t="shared" si="175"/>
        <v>0</v>
      </c>
      <c r="X135" s="199">
        <f t="shared" si="175"/>
        <v>0</v>
      </c>
      <c r="Y135" s="199">
        <f t="shared" si="175"/>
        <v>0</v>
      </c>
      <c r="Z135" s="199">
        <f t="shared" si="175"/>
        <v>0</v>
      </c>
      <c r="AA135" s="199">
        <f t="shared" si="175"/>
        <v>0</v>
      </c>
      <c r="AB135" s="199">
        <f t="shared" si="175"/>
        <v>0</v>
      </c>
      <c r="AC135" s="199">
        <f t="shared" si="175"/>
        <v>0</v>
      </c>
      <c r="AD135" s="199">
        <f t="shared" si="175"/>
        <v>0</v>
      </c>
      <c r="AE135" s="198">
        <f t="shared" si="167"/>
        <v>0</v>
      </c>
      <c r="AF135" s="62"/>
    </row>
    <row r="136" spans="1:32" x14ac:dyDescent="0.2">
      <c r="A136" s="295"/>
      <c r="B136" s="172" t="s">
        <v>52</v>
      </c>
      <c r="C136" s="197">
        <f>$I126*C$22</f>
        <v>0</v>
      </c>
      <c r="D136" s="197">
        <f t="shared" ref="D136:N136" si="176">$I126*D$22</f>
        <v>0</v>
      </c>
      <c r="E136" s="197">
        <f t="shared" si="176"/>
        <v>0</v>
      </c>
      <c r="F136" s="197">
        <f t="shared" si="176"/>
        <v>0</v>
      </c>
      <c r="G136" s="197">
        <f t="shared" si="176"/>
        <v>0</v>
      </c>
      <c r="H136" s="197">
        <f t="shared" si="176"/>
        <v>0</v>
      </c>
      <c r="I136" s="197">
        <f t="shared" si="176"/>
        <v>0</v>
      </c>
      <c r="J136" s="197">
        <f t="shared" si="176"/>
        <v>0</v>
      </c>
      <c r="K136" s="197">
        <f t="shared" si="176"/>
        <v>0</v>
      </c>
      <c r="L136" s="197">
        <f t="shared" si="176"/>
        <v>0</v>
      </c>
      <c r="M136" s="197">
        <f t="shared" si="176"/>
        <v>0</v>
      </c>
      <c r="N136" s="197">
        <f t="shared" si="176"/>
        <v>0</v>
      </c>
      <c r="O136" s="198">
        <f t="shared" si="165"/>
        <v>0</v>
      </c>
      <c r="Q136" s="295"/>
      <c r="R136" s="172" t="s">
        <v>52</v>
      </c>
      <c r="S136" s="199">
        <f>IF(ISNUMBER(S$22),C136*S$22,0)</f>
        <v>0</v>
      </c>
      <c r="T136" s="199">
        <f t="shared" ref="T136:AD136" si="177">IF(ISNUMBER(T$22),D136*T$22,0)</f>
        <v>0</v>
      </c>
      <c r="U136" s="199">
        <f t="shared" si="177"/>
        <v>0</v>
      </c>
      <c r="V136" s="199">
        <f t="shared" si="177"/>
        <v>0</v>
      </c>
      <c r="W136" s="199">
        <f t="shared" si="177"/>
        <v>0</v>
      </c>
      <c r="X136" s="199">
        <f t="shared" si="177"/>
        <v>0</v>
      </c>
      <c r="Y136" s="199">
        <f t="shared" si="177"/>
        <v>0</v>
      </c>
      <c r="Z136" s="199">
        <f t="shared" si="177"/>
        <v>0</v>
      </c>
      <c r="AA136" s="199">
        <f t="shared" si="177"/>
        <v>0</v>
      </c>
      <c r="AB136" s="199">
        <f t="shared" si="177"/>
        <v>0</v>
      </c>
      <c r="AC136" s="199">
        <f t="shared" si="177"/>
        <v>0</v>
      </c>
      <c r="AD136" s="199">
        <f t="shared" si="177"/>
        <v>0</v>
      </c>
      <c r="AE136" s="198">
        <f t="shared" si="167"/>
        <v>0</v>
      </c>
      <c r="AF136" s="62"/>
    </row>
    <row r="137" spans="1:32" x14ac:dyDescent="0.2">
      <c r="A137" s="295"/>
      <c r="B137" s="172" t="s">
        <v>53</v>
      </c>
      <c r="C137" s="197">
        <f>$J126*C$23</f>
        <v>0</v>
      </c>
      <c r="D137" s="197">
        <f t="shared" ref="D137:N137" si="178">$J126*D$23</f>
        <v>0</v>
      </c>
      <c r="E137" s="197">
        <f t="shared" si="178"/>
        <v>0</v>
      </c>
      <c r="F137" s="197">
        <f t="shared" si="178"/>
        <v>0</v>
      </c>
      <c r="G137" s="197">
        <f t="shared" si="178"/>
        <v>0</v>
      </c>
      <c r="H137" s="197">
        <f t="shared" si="178"/>
        <v>0</v>
      </c>
      <c r="I137" s="197">
        <f t="shared" si="178"/>
        <v>0</v>
      </c>
      <c r="J137" s="197">
        <f t="shared" si="178"/>
        <v>0</v>
      </c>
      <c r="K137" s="197">
        <f t="shared" si="178"/>
        <v>0</v>
      </c>
      <c r="L137" s="197">
        <f t="shared" si="178"/>
        <v>0</v>
      </c>
      <c r="M137" s="197">
        <f t="shared" si="178"/>
        <v>0</v>
      </c>
      <c r="N137" s="197">
        <f t="shared" si="178"/>
        <v>0</v>
      </c>
      <c r="O137" s="198">
        <f t="shared" si="165"/>
        <v>0</v>
      </c>
      <c r="Q137" s="295"/>
      <c r="R137" s="172" t="s">
        <v>53</v>
      </c>
      <c r="S137" s="199">
        <f>IF(ISNUMBER(S$23),C137*S$23,0)</f>
        <v>0</v>
      </c>
      <c r="T137" s="199">
        <f t="shared" ref="T137:AD137" si="179">IF(ISNUMBER(T$23),D137*T$23,0)</f>
        <v>0</v>
      </c>
      <c r="U137" s="199">
        <f t="shared" si="179"/>
        <v>0</v>
      </c>
      <c r="V137" s="199">
        <f t="shared" si="179"/>
        <v>0</v>
      </c>
      <c r="W137" s="199">
        <f t="shared" si="179"/>
        <v>0</v>
      </c>
      <c r="X137" s="199">
        <f t="shared" si="179"/>
        <v>0</v>
      </c>
      <c r="Y137" s="199">
        <f t="shared" si="179"/>
        <v>0</v>
      </c>
      <c r="Z137" s="199">
        <f t="shared" si="179"/>
        <v>0</v>
      </c>
      <c r="AA137" s="199">
        <f t="shared" si="179"/>
        <v>0</v>
      </c>
      <c r="AB137" s="199">
        <f t="shared" si="179"/>
        <v>0</v>
      </c>
      <c r="AC137" s="199">
        <f t="shared" si="179"/>
        <v>0</v>
      </c>
      <c r="AD137" s="199">
        <f t="shared" si="179"/>
        <v>0</v>
      </c>
      <c r="AE137" s="198">
        <f t="shared" si="167"/>
        <v>0</v>
      </c>
      <c r="AF137" s="62"/>
    </row>
    <row r="138" spans="1:32" x14ac:dyDescent="0.2">
      <c r="A138" s="295"/>
      <c r="B138" s="172" t="s">
        <v>54</v>
      </c>
      <c r="C138" s="197">
        <f>$K126*C$24</f>
        <v>0</v>
      </c>
      <c r="D138" s="197">
        <f t="shared" ref="D138:N138" si="180">$K126*D$24</f>
        <v>0</v>
      </c>
      <c r="E138" s="197">
        <f t="shared" si="180"/>
        <v>0</v>
      </c>
      <c r="F138" s="197">
        <f t="shared" si="180"/>
        <v>0</v>
      </c>
      <c r="G138" s="197">
        <f t="shared" si="180"/>
        <v>0</v>
      </c>
      <c r="H138" s="197">
        <f t="shared" si="180"/>
        <v>0</v>
      </c>
      <c r="I138" s="197">
        <f t="shared" si="180"/>
        <v>0</v>
      </c>
      <c r="J138" s="197">
        <f t="shared" si="180"/>
        <v>0</v>
      </c>
      <c r="K138" s="197">
        <f t="shared" si="180"/>
        <v>0</v>
      </c>
      <c r="L138" s="197">
        <f t="shared" si="180"/>
        <v>0</v>
      </c>
      <c r="M138" s="197">
        <f t="shared" si="180"/>
        <v>0</v>
      </c>
      <c r="N138" s="197">
        <f t="shared" si="180"/>
        <v>0</v>
      </c>
      <c r="O138" s="198">
        <f t="shared" si="165"/>
        <v>0</v>
      </c>
      <c r="Q138" s="295"/>
      <c r="R138" s="172" t="s">
        <v>54</v>
      </c>
      <c r="S138" s="199">
        <f>IF(ISNUMBER(S$24),C138*S$24,0)</f>
        <v>0</v>
      </c>
      <c r="T138" s="199">
        <f t="shared" ref="T138:AD138" si="181">IF(ISNUMBER(T$24),D138*T$24,0)</f>
        <v>0</v>
      </c>
      <c r="U138" s="199">
        <f t="shared" si="181"/>
        <v>0</v>
      </c>
      <c r="V138" s="199">
        <f t="shared" si="181"/>
        <v>0</v>
      </c>
      <c r="W138" s="199">
        <f t="shared" si="181"/>
        <v>0</v>
      </c>
      <c r="X138" s="199">
        <f t="shared" si="181"/>
        <v>0</v>
      </c>
      <c r="Y138" s="199">
        <f t="shared" si="181"/>
        <v>0</v>
      </c>
      <c r="Z138" s="199">
        <f t="shared" si="181"/>
        <v>0</v>
      </c>
      <c r="AA138" s="199">
        <f t="shared" si="181"/>
        <v>0</v>
      </c>
      <c r="AB138" s="199">
        <f t="shared" si="181"/>
        <v>0</v>
      </c>
      <c r="AC138" s="199">
        <f t="shared" si="181"/>
        <v>0</v>
      </c>
      <c r="AD138" s="199">
        <f t="shared" si="181"/>
        <v>0</v>
      </c>
      <c r="AE138" s="198">
        <f t="shared" si="167"/>
        <v>0</v>
      </c>
      <c r="AF138" s="62"/>
    </row>
    <row r="139" spans="1:32" x14ac:dyDescent="0.2">
      <c r="A139" s="295"/>
      <c r="B139" s="172" t="s">
        <v>55</v>
      </c>
      <c r="C139" s="197">
        <f>$L126*C$25</f>
        <v>0</v>
      </c>
      <c r="D139" s="197">
        <f t="shared" ref="D139:N139" si="182">$L126*D$25</f>
        <v>0</v>
      </c>
      <c r="E139" s="197">
        <f t="shared" si="182"/>
        <v>0</v>
      </c>
      <c r="F139" s="197">
        <f t="shared" si="182"/>
        <v>0</v>
      </c>
      <c r="G139" s="197">
        <f t="shared" si="182"/>
        <v>0</v>
      </c>
      <c r="H139" s="197">
        <f t="shared" si="182"/>
        <v>0</v>
      </c>
      <c r="I139" s="197">
        <f t="shared" si="182"/>
        <v>0</v>
      </c>
      <c r="J139" s="197">
        <f t="shared" si="182"/>
        <v>0</v>
      </c>
      <c r="K139" s="197">
        <f t="shared" si="182"/>
        <v>0</v>
      </c>
      <c r="L139" s="197">
        <f t="shared" si="182"/>
        <v>0</v>
      </c>
      <c r="M139" s="197">
        <f t="shared" si="182"/>
        <v>0</v>
      </c>
      <c r="N139" s="197">
        <f t="shared" si="182"/>
        <v>0</v>
      </c>
      <c r="O139" s="198">
        <f t="shared" si="165"/>
        <v>0</v>
      </c>
      <c r="Q139" s="295"/>
      <c r="R139" s="172" t="s">
        <v>55</v>
      </c>
      <c r="S139" s="199">
        <f>IF(ISNUMBER(S$25),C139*S$25,0)</f>
        <v>0</v>
      </c>
      <c r="T139" s="199">
        <f t="shared" ref="T139:AD139" si="183">IF(ISNUMBER(T$25),D139*T$25,0)</f>
        <v>0</v>
      </c>
      <c r="U139" s="199">
        <f t="shared" si="183"/>
        <v>0</v>
      </c>
      <c r="V139" s="199">
        <f t="shared" si="183"/>
        <v>0</v>
      </c>
      <c r="W139" s="199">
        <f t="shared" si="183"/>
        <v>0</v>
      </c>
      <c r="X139" s="199">
        <f t="shared" si="183"/>
        <v>0</v>
      </c>
      <c r="Y139" s="199">
        <f t="shared" si="183"/>
        <v>0</v>
      </c>
      <c r="Z139" s="199">
        <f t="shared" si="183"/>
        <v>0</v>
      </c>
      <c r="AA139" s="199">
        <f t="shared" si="183"/>
        <v>0</v>
      </c>
      <c r="AB139" s="199">
        <f t="shared" si="183"/>
        <v>0</v>
      </c>
      <c r="AC139" s="199">
        <f t="shared" si="183"/>
        <v>0</v>
      </c>
      <c r="AD139" s="199">
        <f t="shared" si="183"/>
        <v>0</v>
      </c>
      <c r="AE139" s="198">
        <f t="shared" si="167"/>
        <v>0</v>
      </c>
      <c r="AF139" s="62"/>
    </row>
    <row r="140" spans="1:32" x14ac:dyDescent="0.2">
      <c r="A140" s="295"/>
      <c r="B140" s="172" t="s">
        <v>56</v>
      </c>
      <c r="C140" s="197">
        <f>$M126*C$26</f>
        <v>0</v>
      </c>
      <c r="D140" s="197">
        <f t="shared" ref="D140:N140" si="184">$M126*D$26</f>
        <v>0</v>
      </c>
      <c r="E140" s="197">
        <f t="shared" si="184"/>
        <v>0</v>
      </c>
      <c r="F140" s="197">
        <f t="shared" si="184"/>
        <v>0</v>
      </c>
      <c r="G140" s="197">
        <f t="shared" si="184"/>
        <v>0</v>
      </c>
      <c r="H140" s="197">
        <f t="shared" si="184"/>
        <v>0</v>
      </c>
      <c r="I140" s="197">
        <f t="shared" si="184"/>
        <v>0</v>
      </c>
      <c r="J140" s="197">
        <f t="shared" si="184"/>
        <v>0</v>
      </c>
      <c r="K140" s="197">
        <f t="shared" si="184"/>
        <v>0</v>
      </c>
      <c r="L140" s="197">
        <f t="shared" si="184"/>
        <v>0</v>
      </c>
      <c r="M140" s="197">
        <f t="shared" si="184"/>
        <v>0</v>
      </c>
      <c r="N140" s="197">
        <f t="shared" si="184"/>
        <v>0</v>
      </c>
      <c r="O140" s="198">
        <f t="shared" si="165"/>
        <v>0</v>
      </c>
      <c r="Q140" s="295"/>
      <c r="R140" s="172" t="s">
        <v>56</v>
      </c>
      <c r="S140" s="199">
        <f>IF(ISNUMBER(S$26),C140*S$26,0)</f>
        <v>0</v>
      </c>
      <c r="T140" s="199">
        <f t="shared" ref="T140:AD140" si="185">IF(ISNUMBER(T$26),D140*T$26,0)</f>
        <v>0</v>
      </c>
      <c r="U140" s="199">
        <f t="shared" si="185"/>
        <v>0</v>
      </c>
      <c r="V140" s="199">
        <f t="shared" si="185"/>
        <v>0</v>
      </c>
      <c r="W140" s="199">
        <f t="shared" si="185"/>
        <v>0</v>
      </c>
      <c r="X140" s="199">
        <f t="shared" si="185"/>
        <v>0</v>
      </c>
      <c r="Y140" s="199">
        <f t="shared" si="185"/>
        <v>0</v>
      </c>
      <c r="Z140" s="199">
        <f t="shared" si="185"/>
        <v>0</v>
      </c>
      <c r="AA140" s="199">
        <f t="shared" si="185"/>
        <v>0</v>
      </c>
      <c r="AB140" s="199">
        <f t="shared" si="185"/>
        <v>0</v>
      </c>
      <c r="AC140" s="199">
        <f t="shared" si="185"/>
        <v>0</v>
      </c>
      <c r="AD140" s="199">
        <f t="shared" si="185"/>
        <v>0</v>
      </c>
      <c r="AE140" s="198">
        <f t="shared" si="167"/>
        <v>0</v>
      </c>
      <c r="AF140" s="62"/>
    </row>
    <row r="141" spans="1:32" x14ac:dyDescent="0.2">
      <c r="A141" s="295"/>
      <c r="B141" s="172" t="s">
        <v>147</v>
      </c>
      <c r="C141" s="197">
        <f>$N126*C$27</f>
        <v>0</v>
      </c>
      <c r="D141" s="197">
        <f t="shared" ref="D141:N141" si="186">$N126*D$27</f>
        <v>0</v>
      </c>
      <c r="E141" s="197">
        <f t="shared" si="186"/>
        <v>0</v>
      </c>
      <c r="F141" s="197">
        <f t="shared" si="186"/>
        <v>0</v>
      </c>
      <c r="G141" s="197">
        <f t="shared" si="186"/>
        <v>0</v>
      </c>
      <c r="H141" s="197">
        <f t="shared" si="186"/>
        <v>0</v>
      </c>
      <c r="I141" s="197">
        <f t="shared" si="186"/>
        <v>0</v>
      </c>
      <c r="J141" s="197">
        <f t="shared" si="186"/>
        <v>0</v>
      </c>
      <c r="K141" s="197">
        <f t="shared" si="186"/>
        <v>0</v>
      </c>
      <c r="L141" s="197">
        <f t="shared" si="186"/>
        <v>0</v>
      </c>
      <c r="M141" s="197">
        <f t="shared" si="186"/>
        <v>0</v>
      </c>
      <c r="N141" s="197">
        <f t="shared" si="186"/>
        <v>0</v>
      </c>
      <c r="O141" s="198">
        <f t="shared" si="165"/>
        <v>0</v>
      </c>
      <c r="Q141" s="295"/>
      <c r="R141" s="172" t="s">
        <v>147</v>
      </c>
      <c r="S141" s="199">
        <f>IF(ISNUMBER(S$27),C141*S$27,0)</f>
        <v>0</v>
      </c>
      <c r="T141" s="199">
        <f t="shared" ref="T141:AD141" si="187">IF(ISNUMBER(T$27),D141*T$27,0)</f>
        <v>0</v>
      </c>
      <c r="U141" s="199">
        <f t="shared" si="187"/>
        <v>0</v>
      </c>
      <c r="V141" s="199">
        <f t="shared" si="187"/>
        <v>0</v>
      </c>
      <c r="W141" s="199">
        <f t="shared" si="187"/>
        <v>0</v>
      </c>
      <c r="X141" s="199">
        <f t="shared" si="187"/>
        <v>0</v>
      </c>
      <c r="Y141" s="199">
        <f t="shared" si="187"/>
        <v>0</v>
      </c>
      <c r="Z141" s="199">
        <f t="shared" si="187"/>
        <v>0</v>
      </c>
      <c r="AA141" s="199">
        <f t="shared" si="187"/>
        <v>0</v>
      </c>
      <c r="AB141" s="199">
        <f t="shared" si="187"/>
        <v>0</v>
      </c>
      <c r="AC141" s="199">
        <f t="shared" si="187"/>
        <v>0</v>
      </c>
      <c r="AD141" s="199">
        <f t="shared" si="187"/>
        <v>0</v>
      </c>
      <c r="AE141" s="198">
        <f t="shared" si="167"/>
        <v>0</v>
      </c>
      <c r="AF141" s="62"/>
    </row>
    <row r="142" spans="1:32" x14ac:dyDescent="0.2">
      <c r="A142" s="296"/>
      <c r="B142" s="54" t="s">
        <v>57</v>
      </c>
      <c r="C142" s="197">
        <f>+SUM(C130:C141)</f>
        <v>0</v>
      </c>
      <c r="D142" s="197">
        <f t="shared" ref="D142:N142" si="188">+SUM(D130:D141)</f>
        <v>0</v>
      </c>
      <c r="E142" s="197">
        <f t="shared" si="188"/>
        <v>0</v>
      </c>
      <c r="F142" s="197">
        <f t="shared" si="188"/>
        <v>0</v>
      </c>
      <c r="G142" s="197">
        <f t="shared" si="188"/>
        <v>0</v>
      </c>
      <c r="H142" s="197">
        <f t="shared" si="188"/>
        <v>0</v>
      </c>
      <c r="I142" s="197">
        <f t="shared" si="188"/>
        <v>0</v>
      </c>
      <c r="J142" s="197">
        <f t="shared" si="188"/>
        <v>0</v>
      </c>
      <c r="K142" s="197">
        <f t="shared" si="188"/>
        <v>0</v>
      </c>
      <c r="L142" s="197">
        <f t="shared" si="188"/>
        <v>0</v>
      </c>
      <c r="M142" s="197">
        <f t="shared" si="188"/>
        <v>0</v>
      </c>
      <c r="N142" s="197">
        <f t="shared" si="188"/>
        <v>0</v>
      </c>
      <c r="O142" s="198"/>
      <c r="Q142" s="296"/>
      <c r="R142" s="54" t="s">
        <v>57</v>
      </c>
      <c r="S142" s="197"/>
      <c r="T142" s="197"/>
      <c r="U142" s="197"/>
      <c r="V142" s="197"/>
      <c r="W142" s="197"/>
      <c r="X142" s="197"/>
      <c r="Y142" s="197"/>
      <c r="Z142" s="197"/>
      <c r="AA142" s="197"/>
      <c r="AB142" s="197"/>
      <c r="AC142" s="197"/>
      <c r="AD142" s="197"/>
      <c r="AE142" s="198">
        <f>SUM(AE130:AE141)</f>
        <v>0</v>
      </c>
      <c r="AF142" s="200">
        <f>AE142*44/12</f>
        <v>0</v>
      </c>
    </row>
    <row r="143" spans="1:32" x14ac:dyDescent="0.2">
      <c r="S143" s="50"/>
      <c r="T143" s="50"/>
      <c r="U143" s="50"/>
      <c r="V143" s="50"/>
      <c r="W143" s="50"/>
      <c r="X143" s="50"/>
      <c r="Y143" s="50"/>
      <c r="Z143" s="50"/>
      <c r="AA143" s="50"/>
      <c r="AB143" s="50"/>
      <c r="AC143" s="50"/>
      <c r="AD143" s="50"/>
      <c r="AE143" s="50"/>
    </row>
    <row r="144" spans="1:32" ht="14.15" customHeight="1" x14ac:dyDescent="0.2">
      <c r="A144" s="293" t="str">
        <f>'MRS(input_RL_Opt2)'!A144</f>
        <v>Year 2026</v>
      </c>
      <c r="B144" s="293"/>
      <c r="C144" s="261" t="str">
        <f>'MRS(input_RL_Opt2)'!C144:O144</f>
        <v>Land use category in year 2026</v>
      </c>
      <c r="D144" s="261"/>
      <c r="E144" s="261"/>
      <c r="F144" s="261"/>
      <c r="G144" s="261"/>
      <c r="H144" s="261"/>
      <c r="I144" s="261"/>
      <c r="J144" s="261"/>
      <c r="K144" s="261"/>
      <c r="L144" s="261"/>
      <c r="M144" s="261"/>
      <c r="N144" s="261"/>
      <c r="O144" s="261"/>
      <c r="Q144" s="293" t="str">
        <f>'MRS(input_RL_Opt2)'!Q144</f>
        <v>Year 2026</v>
      </c>
      <c r="R144" s="293"/>
      <c r="S144" s="261" t="str">
        <f>'MRS(input_RL_Opt2)'!S144:AE144</f>
        <v>Land use category in year 2026</v>
      </c>
      <c r="T144" s="261"/>
      <c r="U144" s="261"/>
      <c r="V144" s="261"/>
      <c r="W144" s="261"/>
      <c r="X144" s="261"/>
      <c r="Y144" s="261"/>
      <c r="Z144" s="261"/>
      <c r="AA144" s="261"/>
      <c r="AB144" s="261"/>
      <c r="AC144" s="261"/>
      <c r="AD144" s="261"/>
      <c r="AE144" s="261"/>
      <c r="AF144" s="62"/>
    </row>
    <row r="145" spans="1:32" ht="42" x14ac:dyDescent="0.2">
      <c r="A145" s="293"/>
      <c r="B145" s="293"/>
      <c r="C145" s="54" t="s">
        <v>46</v>
      </c>
      <c r="D145" s="54" t="s">
        <v>47</v>
      </c>
      <c r="E145" s="55" t="s">
        <v>48</v>
      </c>
      <c r="F145" s="54" t="s">
        <v>49</v>
      </c>
      <c r="G145" s="54" t="s">
        <v>50</v>
      </c>
      <c r="H145" s="54" t="s">
        <v>51</v>
      </c>
      <c r="I145" s="54" t="s">
        <v>52</v>
      </c>
      <c r="J145" s="54" t="s">
        <v>53</v>
      </c>
      <c r="K145" s="54" t="s">
        <v>54</v>
      </c>
      <c r="L145" s="54" t="s">
        <v>55</v>
      </c>
      <c r="M145" s="54" t="s">
        <v>56</v>
      </c>
      <c r="N145" s="54" t="s">
        <v>39</v>
      </c>
      <c r="O145" s="172" t="s">
        <v>57</v>
      </c>
      <c r="Q145" s="293"/>
      <c r="R145" s="293"/>
      <c r="S145" s="54" t="s">
        <v>46</v>
      </c>
      <c r="T145" s="54" t="s">
        <v>47</v>
      </c>
      <c r="U145" s="55" t="s">
        <v>48</v>
      </c>
      <c r="V145" s="54" t="s">
        <v>49</v>
      </c>
      <c r="W145" s="54" t="s">
        <v>50</v>
      </c>
      <c r="X145" s="54" t="s">
        <v>51</v>
      </c>
      <c r="Y145" s="54" t="s">
        <v>52</v>
      </c>
      <c r="Z145" s="54" t="s">
        <v>53</v>
      </c>
      <c r="AA145" s="54" t="s">
        <v>54</v>
      </c>
      <c r="AB145" s="54" t="s">
        <v>55</v>
      </c>
      <c r="AC145" s="54" t="s">
        <v>56</v>
      </c>
      <c r="AD145" s="54" t="s">
        <v>39</v>
      </c>
      <c r="AE145" s="172" t="s">
        <v>57</v>
      </c>
      <c r="AF145" s="62"/>
    </row>
    <row r="146" spans="1:32" ht="14.15" customHeight="1" x14ac:dyDescent="0.2">
      <c r="A146" s="294" t="str">
        <f>'MRS(input_RL_Opt2)'!A146</f>
        <v>Land use category in year 2025</v>
      </c>
      <c r="B146" s="54" t="s">
        <v>46</v>
      </c>
      <c r="C146" s="197">
        <f>$C142*C$16</f>
        <v>0</v>
      </c>
      <c r="D146" s="197">
        <f t="shared" ref="D146:N146" si="189">$C142*D$16</f>
        <v>0</v>
      </c>
      <c r="E146" s="197">
        <f t="shared" si="189"/>
        <v>0</v>
      </c>
      <c r="F146" s="197">
        <f t="shared" si="189"/>
        <v>0</v>
      </c>
      <c r="G146" s="197">
        <f t="shared" si="189"/>
        <v>0</v>
      </c>
      <c r="H146" s="197">
        <f t="shared" si="189"/>
        <v>0</v>
      </c>
      <c r="I146" s="197">
        <f t="shared" si="189"/>
        <v>0</v>
      </c>
      <c r="J146" s="197">
        <f t="shared" si="189"/>
        <v>0</v>
      </c>
      <c r="K146" s="197">
        <f t="shared" si="189"/>
        <v>0</v>
      </c>
      <c r="L146" s="197">
        <f t="shared" si="189"/>
        <v>0</v>
      </c>
      <c r="M146" s="197">
        <f t="shared" si="189"/>
        <v>0</v>
      </c>
      <c r="N146" s="197">
        <f t="shared" si="189"/>
        <v>0</v>
      </c>
      <c r="O146" s="198">
        <f>SUM(C146:N146)</f>
        <v>0</v>
      </c>
      <c r="Q146" s="294" t="str">
        <f>'MRS(input_RL_Opt2)'!Q146</f>
        <v>Land use category in year 2025</v>
      </c>
      <c r="R146" s="54" t="s">
        <v>46</v>
      </c>
      <c r="S146" s="199">
        <f>IF(ISNUMBER(S$16),C146*S$16,0)</f>
        <v>0</v>
      </c>
      <c r="T146" s="199">
        <f t="shared" ref="T146:AD146" si="190">IF(ISNUMBER(T$16),D146*T$16,0)</f>
        <v>0</v>
      </c>
      <c r="U146" s="199">
        <f t="shared" si="190"/>
        <v>0</v>
      </c>
      <c r="V146" s="199">
        <f t="shared" si="190"/>
        <v>0</v>
      </c>
      <c r="W146" s="199">
        <f t="shared" si="190"/>
        <v>0</v>
      </c>
      <c r="X146" s="199">
        <f t="shared" si="190"/>
        <v>0</v>
      </c>
      <c r="Y146" s="199">
        <f t="shared" si="190"/>
        <v>0</v>
      </c>
      <c r="Z146" s="199">
        <f t="shared" si="190"/>
        <v>0</v>
      </c>
      <c r="AA146" s="199">
        <f t="shared" si="190"/>
        <v>0</v>
      </c>
      <c r="AB146" s="199">
        <f t="shared" si="190"/>
        <v>0</v>
      </c>
      <c r="AC146" s="199">
        <f t="shared" si="190"/>
        <v>0</v>
      </c>
      <c r="AD146" s="199">
        <f t="shared" si="190"/>
        <v>0</v>
      </c>
      <c r="AE146" s="198">
        <f>SUMIF(S146:AD146,"&gt;0",S146:AD146)</f>
        <v>0</v>
      </c>
      <c r="AF146" s="62"/>
    </row>
    <row r="147" spans="1:32" ht="28" x14ac:dyDescent="0.2">
      <c r="A147" s="295"/>
      <c r="B147" s="54" t="s">
        <v>47</v>
      </c>
      <c r="C147" s="197">
        <f>$D142*C$17</f>
        <v>0</v>
      </c>
      <c r="D147" s="197">
        <f t="shared" ref="D147:N147" si="191">$D142*D$17</f>
        <v>0</v>
      </c>
      <c r="E147" s="197">
        <f t="shared" si="191"/>
        <v>0</v>
      </c>
      <c r="F147" s="197">
        <f t="shared" si="191"/>
        <v>0</v>
      </c>
      <c r="G147" s="197">
        <f t="shared" si="191"/>
        <v>0</v>
      </c>
      <c r="H147" s="197">
        <f t="shared" si="191"/>
        <v>0</v>
      </c>
      <c r="I147" s="197">
        <f t="shared" si="191"/>
        <v>0</v>
      </c>
      <c r="J147" s="197">
        <f t="shared" si="191"/>
        <v>0</v>
      </c>
      <c r="K147" s="197">
        <f t="shared" si="191"/>
        <v>0</v>
      </c>
      <c r="L147" s="197">
        <f t="shared" si="191"/>
        <v>0</v>
      </c>
      <c r="M147" s="197">
        <f t="shared" si="191"/>
        <v>0</v>
      </c>
      <c r="N147" s="197">
        <f t="shared" si="191"/>
        <v>0</v>
      </c>
      <c r="O147" s="198">
        <f t="shared" ref="O147:O157" si="192">SUM(C147:N147)</f>
        <v>0</v>
      </c>
      <c r="Q147" s="295"/>
      <c r="R147" s="54" t="s">
        <v>47</v>
      </c>
      <c r="S147" s="199">
        <f>IF(ISNUMBER(S$17),C147*S$17,0)</f>
        <v>0</v>
      </c>
      <c r="T147" s="199">
        <f t="shared" ref="T147:AD147" si="193">IF(ISNUMBER(T$17),D147*T$17,0)</f>
        <v>0</v>
      </c>
      <c r="U147" s="199">
        <f t="shared" si="193"/>
        <v>0</v>
      </c>
      <c r="V147" s="199">
        <f t="shared" si="193"/>
        <v>0</v>
      </c>
      <c r="W147" s="199">
        <f t="shared" si="193"/>
        <v>0</v>
      </c>
      <c r="X147" s="199">
        <f t="shared" si="193"/>
        <v>0</v>
      </c>
      <c r="Y147" s="199">
        <f t="shared" si="193"/>
        <v>0</v>
      </c>
      <c r="Z147" s="199">
        <f t="shared" si="193"/>
        <v>0</v>
      </c>
      <c r="AA147" s="199">
        <f t="shared" si="193"/>
        <v>0</v>
      </c>
      <c r="AB147" s="199">
        <f t="shared" si="193"/>
        <v>0</v>
      </c>
      <c r="AC147" s="199">
        <f t="shared" si="193"/>
        <v>0</v>
      </c>
      <c r="AD147" s="199">
        <f t="shared" si="193"/>
        <v>0</v>
      </c>
      <c r="AE147" s="198">
        <f t="shared" ref="AE147:AE157" si="194">SUMIF(S147:AD147,"&gt;0",S147:AD147)</f>
        <v>0</v>
      </c>
      <c r="AF147" s="62"/>
    </row>
    <row r="148" spans="1:32" x14ac:dyDescent="0.2">
      <c r="A148" s="295"/>
      <c r="B148" s="55" t="s">
        <v>48</v>
      </c>
      <c r="C148" s="197">
        <f>$E142*C$18</f>
        <v>0</v>
      </c>
      <c r="D148" s="197">
        <f t="shared" ref="D148:N148" si="195">$E142*D$18</f>
        <v>0</v>
      </c>
      <c r="E148" s="197">
        <f t="shared" si="195"/>
        <v>0</v>
      </c>
      <c r="F148" s="197">
        <f t="shared" si="195"/>
        <v>0</v>
      </c>
      <c r="G148" s="197">
        <f t="shared" si="195"/>
        <v>0</v>
      </c>
      <c r="H148" s="197">
        <f t="shared" si="195"/>
        <v>0</v>
      </c>
      <c r="I148" s="197">
        <f t="shared" si="195"/>
        <v>0</v>
      </c>
      <c r="J148" s="197">
        <f t="shared" si="195"/>
        <v>0</v>
      </c>
      <c r="K148" s="197">
        <f t="shared" si="195"/>
        <v>0</v>
      </c>
      <c r="L148" s="197">
        <f t="shared" si="195"/>
        <v>0</v>
      </c>
      <c r="M148" s="197">
        <f t="shared" si="195"/>
        <v>0</v>
      </c>
      <c r="N148" s="197">
        <f t="shared" si="195"/>
        <v>0</v>
      </c>
      <c r="O148" s="198">
        <f t="shared" si="192"/>
        <v>0</v>
      </c>
      <c r="Q148" s="295"/>
      <c r="R148" s="55" t="s">
        <v>48</v>
      </c>
      <c r="S148" s="199">
        <f>IF(ISNUMBER(S$18),C148*S$18,0)</f>
        <v>0</v>
      </c>
      <c r="T148" s="199">
        <f t="shared" ref="T148:AD148" si="196">IF(ISNUMBER(T$18),D148*T$18,0)</f>
        <v>0</v>
      </c>
      <c r="U148" s="199">
        <f t="shared" si="196"/>
        <v>0</v>
      </c>
      <c r="V148" s="199">
        <f t="shared" si="196"/>
        <v>0</v>
      </c>
      <c r="W148" s="199">
        <f t="shared" si="196"/>
        <v>0</v>
      </c>
      <c r="X148" s="199">
        <f t="shared" si="196"/>
        <v>0</v>
      </c>
      <c r="Y148" s="199">
        <f t="shared" si="196"/>
        <v>0</v>
      </c>
      <c r="Z148" s="199">
        <f t="shared" si="196"/>
        <v>0</v>
      </c>
      <c r="AA148" s="199">
        <f t="shared" si="196"/>
        <v>0</v>
      </c>
      <c r="AB148" s="199">
        <f t="shared" si="196"/>
        <v>0</v>
      </c>
      <c r="AC148" s="199">
        <f t="shared" si="196"/>
        <v>0</v>
      </c>
      <c r="AD148" s="199">
        <f t="shared" si="196"/>
        <v>0</v>
      </c>
      <c r="AE148" s="198">
        <f t="shared" si="194"/>
        <v>0</v>
      </c>
      <c r="AF148" s="62"/>
    </row>
    <row r="149" spans="1:32" x14ac:dyDescent="0.2">
      <c r="A149" s="295"/>
      <c r="B149" s="54" t="s">
        <v>49</v>
      </c>
      <c r="C149" s="197">
        <f>$F142*C$19</f>
        <v>0</v>
      </c>
      <c r="D149" s="197">
        <f t="shared" ref="D149:N149" si="197">$F142*D$19</f>
        <v>0</v>
      </c>
      <c r="E149" s="197">
        <f t="shared" si="197"/>
        <v>0</v>
      </c>
      <c r="F149" s="197">
        <f t="shared" si="197"/>
        <v>0</v>
      </c>
      <c r="G149" s="197">
        <f t="shared" si="197"/>
        <v>0</v>
      </c>
      <c r="H149" s="197">
        <f t="shared" si="197"/>
        <v>0</v>
      </c>
      <c r="I149" s="197">
        <f t="shared" si="197"/>
        <v>0</v>
      </c>
      <c r="J149" s="197">
        <f t="shared" si="197"/>
        <v>0</v>
      </c>
      <c r="K149" s="197">
        <f t="shared" si="197"/>
        <v>0</v>
      </c>
      <c r="L149" s="197">
        <f t="shared" si="197"/>
        <v>0</v>
      </c>
      <c r="M149" s="197">
        <f t="shared" si="197"/>
        <v>0</v>
      </c>
      <c r="N149" s="197">
        <f t="shared" si="197"/>
        <v>0</v>
      </c>
      <c r="O149" s="198">
        <f t="shared" si="192"/>
        <v>0</v>
      </c>
      <c r="Q149" s="295"/>
      <c r="R149" s="54" t="s">
        <v>49</v>
      </c>
      <c r="S149" s="199">
        <f>IF(ISNUMBER(S$19),C149*S$19,0)</f>
        <v>0</v>
      </c>
      <c r="T149" s="199">
        <f t="shared" ref="T149:AD149" si="198">IF(ISNUMBER(T$19),D149*T$19,0)</f>
        <v>0</v>
      </c>
      <c r="U149" s="199">
        <f t="shared" si="198"/>
        <v>0</v>
      </c>
      <c r="V149" s="199">
        <f t="shared" si="198"/>
        <v>0</v>
      </c>
      <c r="W149" s="199">
        <f t="shared" si="198"/>
        <v>0</v>
      </c>
      <c r="X149" s="199">
        <f t="shared" si="198"/>
        <v>0</v>
      </c>
      <c r="Y149" s="199">
        <f t="shared" si="198"/>
        <v>0</v>
      </c>
      <c r="Z149" s="199">
        <f t="shared" si="198"/>
        <v>0</v>
      </c>
      <c r="AA149" s="199">
        <f t="shared" si="198"/>
        <v>0</v>
      </c>
      <c r="AB149" s="199">
        <f t="shared" si="198"/>
        <v>0</v>
      </c>
      <c r="AC149" s="199">
        <f t="shared" si="198"/>
        <v>0</v>
      </c>
      <c r="AD149" s="199">
        <f t="shared" si="198"/>
        <v>0</v>
      </c>
      <c r="AE149" s="198">
        <f t="shared" si="194"/>
        <v>0</v>
      </c>
      <c r="AF149" s="62"/>
    </row>
    <row r="150" spans="1:32" x14ac:dyDescent="0.2">
      <c r="A150" s="295"/>
      <c r="B150" s="172" t="s">
        <v>50</v>
      </c>
      <c r="C150" s="197">
        <f>$G142*C$20</f>
        <v>0</v>
      </c>
      <c r="D150" s="197">
        <f t="shared" ref="D150:N150" si="199">$G142*D$20</f>
        <v>0</v>
      </c>
      <c r="E150" s="197">
        <f t="shared" si="199"/>
        <v>0</v>
      </c>
      <c r="F150" s="197">
        <f t="shared" si="199"/>
        <v>0</v>
      </c>
      <c r="G150" s="197">
        <f t="shared" si="199"/>
        <v>0</v>
      </c>
      <c r="H150" s="197">
        <f t="shared" si="199"/>
        <v>0</v>
      </c>
      <c r="I150" s="197">
        <f t="shared" si="199"/>
        <v>0</v>
      </c>
      <c r="J150" s="197">
        <f t="shared" si="199"/>
        <v>0</v>
      </c>
      <c r="K150" s="197">
        <f t="shared" si="199"/>
        <v>0</v>
      </c>
      <c r="L150" s="197">
        <f t="shared" si="199"/>
        <v>0</v>
      </c>
      <c r="M150" s="197">
        <f t="shared" si="199"/>
        <v>0</v>
      </c>
      <c r="N150" s="197">
        <f t="shared" si="199"/>
        <v>0</v>
      </c>
      <c r="O150" s="198">
        <f t="shared" si="192"/>
        <v>0</v>
      </c>
      <c r="Q150" s="295"/>
      <c r="R150" s="172" t="s">
        <v>50</v>
      </c>
      <c r="S150" s="199">
        <f>IF(ISNUMBER(S$20),C150*S$20,0)</f>
        <v>0</v>
      </c>
      <c r="T150" s="199">
        <f t="shared" ref="T150:AD150" si="200">IF(ISNUMBER(T$20),D150*T$20,0)</f>
        <v>0</v>
      </c>
      <c r="U150" s="199">
        <f t="shared" si="200"/>
        <v>0</v>
      </c>
      <c r="V150" s="199">
        <f t="shared" si="200"/>
        <v>0</v>
      </c>
      <c r="W150" s="199">
        <f t="shared" si="200"/>
        <v>0</v>
      </c>
      <c r="X150" s="199">
        <f t="shared" si="200"/>
        <v>0</v>
      </c>
      <c r="Y150" s="199">
        <f t="shared" si="200"/>
        <v>0</v>
      </c>
      <c r="Z150" s="199">
        <f t="shared" si="200"/>
        <v>0</v>
      </c>
      <c r="AA150" s="199">
        <f t="shared" si="200"/>
        <v>0</v>
      </c>
      <c r="AB150" s="199">
        <f t="shared" si="200"/>
        <v>0</v>
      </c>
      <c r="AC150" s="199">
        <f t="shared" si="200"/>
        <v>0</v>
      </c>
      <c r="AD150" s="199">
        <f t="shared" si="200"/>
        <v>0</v>
      </c>
      <c r="AE150" s="198">
        <f t="shared" si="194"/>
        <v>0</v>
      </c>
      <c r="AF150" s="62"/>
    </row>
    <row r="151" spans="1:32" x14ac:dyDescent="0.2">
      <c r="A151" s="295"/>
      <c r="B151" s="172" t="s">
        <v>51</v>
      </c>
      <c r="C151" s="197">
        <f>$H142*C$21</f>
        <v>0</v>
      </c>
      <c r="D151" s="197">
        <f t="shared" ref="D151:N151" si="201">$H142*D$21</f>
        <v>0</v>
      </c>
      <c r="E151" s="197">
        <f t="shared" si="201"/>
        <v>0</v>
      </c>
      <c r="F151" s="197">
        <f t="shared" si="201"/>
        <v>0</v>
      </c>
      <c r="G151" s="197">
        <f t="shared" si="201"/>
        <v>0</v>
      </c>
      <c r="H151" s="197">
        <f t="shared" si="201"/>
        <v>0</v>
      </c>
      <c r="I151" s="197">
        <f t="shared" si="201"/>
        <v>0</v>
      </c>
      <c r="J151" s="197">
        <f t="shared" si="201"/>
        <v>0</v>
      </c>
      <c r="K151" s="197">
        <f t="shared" si="201"/>
        <v>0</v>
      </c>
      <c r="L151" s="197">
        <f t="shared" si="201"/>
        <v>0</v>
      </c>
      <c r="M151" s="197">
        <f t="shared" si="201"/>
        <v>0</v>
      </c>
      <c r="N151" s="197">
        <f t="shared" si="201"/>
        <v>0</v>
      </c>
      <c r="O151" s="198">
        <f t="shared" si="192"/>
        <v>0</v>
      </c>
      <c r="Q151" s="295"/>
      <c r="R151" s="172" t="s">
        <v>51</v>
      </c>
      <c r="S151" s="199">
        <f>IF(ISNUMBER(S$21),C151*S$21,0)</f>
        <v>0</v>
      </c>
      <c r="T151" s="199">
        <f t="shared" ref="T151:AD151" si="202">IF(ISNUMBER(T$21),D151*T$21,0)</f>
        <v>0</v>
      </c>
      <c r="U151" s="199">
        <f t="shared" si="202"/>
        <v>0</v>
      </c>
      <c r="V151" s="199">
        <f t="shared" si="202"/>
        <v>0</v>
      </c>
      <c r="W151" s="199">
        <f t="shared" si="202"/>
        <v>0</v>
      </c>
      <c r="X151" s="199">
        <f t="shared" si="202"/>
        <v>0</v>
      </c>
      <c r="Y151" s="199">
        <f t="shared" si="202"/>
        <v>0</v>
      </c>
      <c r="Z151" s="199">
        <f t="shared" si="202"/>
        <v>0</v>
      </c>
      <c r="AA151" s="199">
        <f t="shared" si="202"/>
        <v>0</v>
      </c>
      <c r="AB151" s="199">
        <f t="shared" si="202"/>
        <v>0</v>
      </c>
      <c r="AC151" s="199">
        <f t="shared" si="202"/>
        <v>0</v>
      </c>
      <c r="AD151" s="199">
        <f t="shared" si="202"/>
        <v>0</v>
      </c>
      <c r="AE151" s="198">
        <f t="shared" si="194"/>
        <v>0</v>
      </c>
      <c r="AF151" s="62"/>
    </row>
    <row r="152" spans="1:32" x14ac:dyDescent="0.2">
      <c r="A152" s="295"/>
      <c r="B152" s="172" t="s">
        <v>52</v>
      </c>
      <c r="C152" s="197">
        <f>$I142*C$22</f>
        <v>0</v>
      </c>
      <c r="D152" s="197">
        <f t="shared" ref="D152:N152" si="203">$I142*D$22</f>
        <v>0</v>
      </c>
      <c r="E152" s="197">
        <f t="shared" si="203"/>
        <v>0</v>
      </c>
      <c r="F152" s="197">
        <f t="shared" si="203"/>
        <v>0</v>
      </c>
      <c r="G152" s="197">
        <f t="shared" si="203"/>
        <v>0</v>
      </c>
      <c r="H152" s="197">
        <f t="shared" si="203"/>
        <v>0</v>
      </c>
      <c r="I152" s="197">
        <f t="shared" si="203"/>
        <v>0</v>
      </c>
      <c r="J152" s="197">
        <f t="shared" si="203"/>
        <v>0</v>
      </c>
      <c r="K152" s="197">
        <f t="shared" si="203"/>
        <v>0</v>
      </c>
      <c r="L152" s="197">
        <f t="shared" si="203"/>
        <v>0</v>
      </c>
      <c r="M152" s="197">
        <f t="shared" si="203"/>
        <v>0</v>
      </c>
      <c r="N152" s="197">
        <f t="shared" si="203"/>
        <v>0</v>
      </c>
      <c r="O152" s="198">
        <f t="shared" si="192"/>
        <v>0</v>
      </c>
      <c r="Q152" s="295"/>
      <c r="R152" s="172" t="s">
        <v>52</v>
      </c>
      <c r="S152" s="199">
        <f>IF(ISNUMBER(S$22),C152*S$22,0)</f>
        <v>0</v>
      </c>
      <c r="T152" s="199">
        <f t="shared" ref="T152:AD152" si="204">IF(ISNUMBER(T$22),D152*T$22,0)</f>
        <v>0</v>
      </c>
      <c r="U152" s="199">
        <f t="shared" si="204"/>
        <v>0</v>
      </c>
      <c r="V152" s="199">
        <f t="shared" si="204"/>
        <v>0</v>
      </c>
      <c r="W152" s="199">
        <f t="shared" si="204"/>
        <v>0</v>
      </c>
      <c r="X152" s="199">
        <f t="shared" si="204"/>
        <v>0</v>
      </c>
      <c r="Y152" s="199">
        <f t="shared" si="204"/>
        <v>0</v>
      </c>
      <c r="Z152" s="199">
        <f t="shared" si="204"/>
        <v>0</v>
      </c>
      <c r="AA152" s="199">
        <f t="shared" si="204"/>
        <v>0</v>
      </c>
      <c r="AB152" s="199">
        <f t="shared" si="204"/>
        <v>0</v>
      </c>
      <c r="AC152" s="199">
        <f t="shared" si="204"/>
        <v>0</v>
      </c>
      <c r="AD152" s="199">
        <f t="shared" si="204"/>
        <v>0</v>
      </c>
      <c r="AE152" s="198">
        <f t="shared" si="194"/>
        <v>0</v>
      </c>
      <c r="AF152" s="62"/>
    </row>
    <row r="153" spans="1:32" x14ac:dyDescent="0.2">
      <c r="A153" s="295"/>
      <c r="B153" s="172" t="s">
        <v>53</v>
      </c>
      <c r="C153" s="197">
        <f>$J142*C$23</f>
        <v>0</v>
      </c>
      <c r="D153" s="197">
        <f t="shared" ref="D153:N153" si="205">$J142*D$23</f>
        <v>0</v>
      </c>
      <c r="E153" s="197">
        <f t="shared" si="205"/>
        <v>0</v>
      </c>
      <c r="F153" s="197">
        <f t="shared" si="205"/>
        <v>0</v>
      </c>
      <c r="G153" s="197">
        <f t="shared" si="205"/>
        <v>0</v>
      </c>
      <c r="H153" s="197">
        <f t="shared" si="205"/>
        <v>0</v>
      </c>
      <c r="I153" s="197">
        <f t="shared" si="205"/>
        <v>0</v>
      </c>
      <c r="J153" s="197">
        <f t="shared" si="205"/>
        <v>0</v>
      </c>
      <c r="K153" s="197">
        <f t="shared" si="205"/>
        <v>0</v>
      </c>
      <c r="L153" s="197">
        <f t="shared" si="205"/>
        <v>0</v>
      </c>
      <c r="M153" s="197">
        <f t="shared" si="205"/>
        <v>0</v>
      </c>
      <c r="N153" s="197">
        <f t="shared" si="205"/>
        <v>0</v>
      </c>
      <c r="O153" s="198">
        <f t="shared" si="192"/>
        <v>0</v>
      </c>
      <c r="Q153" s="295"/>
      <c r="R153" s="172" t="s">
        <v>53</v>
      </c>
      <c r="S153" s="199">
        <f>IF(ISNUMBER(S$23),C153*S$23,0)</f>
        <v>0</v>
      </c>
      <c r="T153" s="199">
        <f t="shared" ref="T153:AD153" si="206">IF(ISNUMBER(T$23),D153*T$23,0)</f>
        <v>0</v>
      </c>
      <c r="U153" s="199">
        <f t="shared" si="206"/>
        <v>0</v>
      </c>
      <c r="V153" s="199">
        <f t="shared" si="206"/>
        <v>0</v>
      </c>
      <c r="W153" s="199">
        <f t="shared" si="206"/>
        <v>0</v>
      </c>
      <c r="X153" s="199">
        <f t="shared" si="206"/>
        <v>0</v>
      </c>
      <c r="Y153" s="199">
        <f t="shared" si="206"/>
        <v>0</v>
      </c>
      <c r="Z153" s="199">
        <f t="shared" si="206"/>
        <v>0</v>
      </c>
      <c r="AA153" s="199">
        <f t="shared" si="206"/>
        <v>0</v>
      </c>
      <c r="AB153" s="199">
        <f t="shared" si="206"/>
        <v>0</v>
      </c>
      <c r="AC153" s="199">
        <f t="shared" si="206"/>
        <v>0</v>
      </c>
      <c r="AD153" s="199">
        <f t="shared" si="206"/>
        <v>0</v>
      </c>
      <c r="AE153" s="198">
        <f t="shared" si="194"/>
        <v>0</v>
      </c>
      <c r="AF153" s="62"/>
    </row>
    <row r="154" spans="1:32" x14ac:dyDescent="0.2">
      <c r="A154" s="295"/>
      <c r="B154" s="172" t="s">
        <v>54</v>
      </c>
      <c r="C154" s="197">
        <f>$K142*C$24</f>
        <v>0</v>
      </c>
      <c r="D154" s="197">
        <f t="shared" ref="D154:N154" si="207">$K142*D$24</f>
        <v>0</v>
      </c>
      <c r="E154" s="197">
        <f t="shared" si="207"/>
        <v>0</v>
      </c>
      <c r="F154" s="197">
        <f t="shared" si="207"/>
        <v>0</v>
      </c>
      <c r="G154" s="197">
        <f t="shared" si="207"/>
        <v>0</v>
      </c>
      <c r="H154" s="197">
        <f t="shared" si="207"/>
        <v>0</v>
      </c>
      <c r="I154" s="197">
        <f t="shared" si="207"/>
        <v>0</v>
      </c>
      <c r="J154" s="197">
        <f t="shared" si="207"/>
        <v>0</v>
      </c>
      <c r="K154" s="197">
        <f t="shared" si="207"/>
        <v>0</v>
      </c>
      <c r="L154" s="197">
        <f t="shared" si="207"/>
        <v>0</v>
      </c>
      <c r="M154" s="197">
        <f t="shared" si="207"/>
        <v>0</v>
      </c>
      <c r="N154" s="197">
        <f t="shared" si="207"/>
        <v>0</v>
      </c>
      <c r="O154" s="198">
        <f t="shared" si="192"/>
        <v>0</v>
      </c>
      <c r="Q154" s="295"/>
      <c r="R154" s="172" t="s">
        <v>54</v>
      </c>
      <c r="S154" s="199">
        <f>IF(ISNUMBER(S$24),C154*S$24,0)</f>
        <v>0</v>
      </c>
      <c r="T154" s="199">
        <f t="shared" ref="T154:AD154" si="208">IF(ISNUMBER(T$24),D154*T$24,0)</f>
        <v>0</v>
      </c>
      <c r="U154" s="199">
        <f t="shared" si="208"/>
        <v>0</v>
      </c>
      <c r="V154" s="199">
        <f t="shared" si="208"/>
        <v>0</v>
      </c>
      <c r="W154" s="199">
        <f t="shared" si="208"/>
        <v>0</v>
      </c>
      <c r="X154" s="199">
        <f t="shared" si="208"/>
        <v>0</v>
      </c>
      <c r="Y154" s="199">
        <f t="shared" si="208"/>
        <v>0</v>
      </c>
      <c r="Z154" s="199">
        <f t="shared" si="208"/>
        <v>0</v>
      </c>
      <c r="AA154" s="199">
        <f t="shared" si="208"/>
        <v>0</v>
      </c>
      <c r="AB154" s="199">
        <f t="shared" si="208"/>
        <v>0</v>
      </c>
      <c r="AC154" s="199">
        <f t="shared" si="208"/>
        <v>0</v>
      </c>
      <c r="AD154" s="199">
        <f t="shared" si="208"/>
        <v>0</v>
      </c>
      <c r="AE154" s="198">
        <f t="shared" si="194"/>
        <v>0</v>
      </c>
      <c r="AF154" s="62"/>
    </row>
    <row r="155" spans="1:32" x14ac:dyDescent="0.2">
      <c r="A155" s="295"/>
      <c r="B155" s="172" t="s">
        <v>55</v>
      </c>
      <c r="C155" s="197">
        <f>$L142*C$25</f>
        <v>0</v>
      </c>
      <c r="D155" s="197">
        <f t="shared" ref="D155:N155" si="209">$L142*D$25</f>
        <v>0</v>
      </c>
      <c r="E155" s="197">
        <f t="shared" si="209"/>
        <v>0</v>
      </c>
      <c r="F155" s="197">
        <f t="shared" si="209"/>
        <v>0</v>
      </c>
      <c r="G155" s="197">
        <f t="shared" si="209"/>
        <v>0</v>
      </c>
      <c r="H155" s="197">
        <f t="shared" si="209"/>
        <v>0</v>
      </c>
      <c r="I155" s="197">
        <f t="shared" si="209"/>
        <v>0</v>
      </c>
      <c r="J155" s="197">
        <f t="shared" si="209"/>
        <v>0</v>
      </c>
      <c r="K155" s="197">
        <f t="shared" si="209"/>
        <v>0</v>
      </c>
      <c r="L155" s="197">
        <f t="shared" si="209"/>
        <v>0</v>
      </c>
      <c r="M155" s="197">
        <f t="shared" si="209"/>
        <v>0</v>
      </c>
      <c r="N155" s="197">
        <f t="shared" si="209"/>
        <v>0</v>
      </c>
      <c r="O155" s="198">
        <f t="shared" si="192"/>
        <v>0</v>
      </c>
      <c r="Q155" s="295"/>
      <c r="R155" s="172" t="s">
        <v>55</v>
      </c>
      <c r="S155" s="199">
        <f>IF(ISNUMBER(S$25),C155*S$25,0)</f>
        <v>0</v>
      </c>
      <c r="T155" s="199">
        <f t="shared" ref="T155:AD155" si="210">IF(ISNUMBER(T$25),D155*T$25,0)</f>
        <v>0</v>
      </c>
      <c r="U155" s="199">
        <f t="shared" si="210"/>
        <v>0</v>
      </c>
      <c r="V155" s="199">
        <f t="shared" si="210"/>
        <v>0</v>
      </c>
      <c r="W155" s="199">
        <f t="shared" si="210"/>
        <v>0</v>
      </c>
      <c r="X155" s="199">
        <f t="shared" si="210"/>
        <v>0</v>
      </c>
      <c r="Y155" s="199">
        <f t="shared" si="210"/>
        <v>0</v>
      </c>
      <c r="Z155" s="199">
        <f t="shared" si="210"/>
        <v>0</v>
      </c>
      <c r="AA155" s="199">
        <f t="shared" si="210"/>
        <v>0</v>
      </c>
      <c r="AB155" s="199">
        <f t="shared" si="210"/>
        <v>0</v>
      </c>
      <c r="AC155" s="199">
        <f t="shared" si="210"/>
        <v>0</v>
      </c>
      <c r="AD155" s="199">
        <f t="shared" si="210"/>
        <v>0</v>
      </c>
      <c r="AE155" s="198">
        <f t="shared" si="194"/>
        <v>0</v>
      </c>
      <c r="AF155" s="62"/>
    </row>
    <row r="156" spans="1:32" x14ac:dyDescent="0.2">
      <c r="A156" s="295"/>
      <c r="B156" s="172" t="s">
        <v>56</v>
      </c>
      <c r="C156" s="197">
        <f>$M142*C$26</f>
        <v>0</v>
      </c>
      <c r="D156" s="197">
        <f t="shared" ref="D156:N156" si="211">$M142*D$26</f>
        <v>0</v>
      </c>
      <c r="E156" s="197">
        <f t="shared" si="211"/>
        <v>0</v>
      </c>
      <c r="F156" s="197">
        <f t="shared" si="211"/>
        <v>0</v>
      </c>
      <c r="G156" s="197">
        <f t="shared" si="211"/>
        <v>0</v>
      </c>
      <c r="H156" s="197">
        <f t="shared" si="211"/>
        <v>0</v>
      </c>
      <c r="I156" s="197">
        <f t="shared" si="211"/>
        <v>0</v>
      </c>
      <c r="J156" s="197">
        <f t="shared" si="211"/>
        <v>0</v>
      </c>
      <c r="K156" s="197">
        <f t="shared" si="211"/>
        <v>0</v>
      </c>
      <c r="L156" s="197">
        <f t="shared" si="211"/>
        <v>0</v>
      </c>
      <c r="M156" s="197">
        <f t="shared" si="211"/>
        <v>0</v>
      </c>
      <c r="N156" s="197">
        <f t="shared" si="211"/>
        <v>0</v>
      </c>
      <c r="O156" s="198">
        <f t="shared" si="192"/>
        <v>0</v>
      </c>
      <c r="Q156" s="295"/>
      <c r="R156" s="172" t="s">
        <v>56</v>
      </c>
      <c r="S156" s="199">
        <f>IF(ISNUMBER(S$26),C156*S$26,0)</f>
        <v>0</v>
      </c>
      <c r="T156" s="199">
        <f t="shared" ref="T156:AD156" si="212">IF(ISNUMBER(T$26),D156*T$26,0)</f>
        <v>0</v>
      </c>
      <c r="U156" s="199">
        <f t="shared" si="212"/>
        <v>0</v>
      </c>
      <c r="V156" s="199">
        <f t="shared" si="212"/>
        <v>0</v>
      </c>
      <c r="W156" s="199">
        <f t="shared" si="212"/>
        <v>0</v>
      </c>
      <c r="X156" s="199">
        <f t="shared" si="212"/>
        <v>0</v>
      </c>
      <c r="Y156" s="199">
        <f t="shared" si="212"/>
        <v>0</v>
      </c>
      <c r="Z156" s="199">
        <f t="shared" si="212"/>
        <v>0</v>
      </c>
      <c r="AA156" s="199">
        <f t="shared" si="212"/>
        <v>0</v>
      </c>
      <c r="AB156" s="199">
        <f t="shared" si="212"/>
        <v>0</v>
      </c>
      <c r="AC156" s="199">
        <f t="shared" si="212"/>
        <v>0</v>
      </c>
      <c r="AD156" s="199">
        <f t="shared" si="212"/>
        <v>0</v>
      </c>
      <c r="AE156" s="198">
        <f t="shared" si="194"/>
        <v>0</v>
      </c>
      <c r="AF156" s="62"/>
    </row>
    <row r="157" spans="1:32" x14ac:dyDescent="0.2">
      <c r="A157" s="295"/>
      <c r="B157" s="172" t="s">
        <v>147</v>
      </c>
      <c r="C157" s="197">
        <f>$N142*C$27</f>
        <v>0</v>
      </c>
      <c r="D157" s="197">
        <f t="shared" ref="D157:N157" si="213">$N142*D$27</f>
        <v>0</v>
      </c>
      <c r="E157" s="197">
        <f t="shared" si="213"/>
        <v>0</v>
      </c>
      <c r="F157" s="197">
        <f t="shared" si="213"/>
        <v>0</v>
      </c>
      <c r="G157" s="197">
        <f t="shared" si="213"/>
        <v>0</v>
      </c>
      <c r="H157" s="197">
        <f t="shared" si="213"/>
        <v>0</v>
      </c>
      <c r="I157" s="197">
        <f t="shared" si="213"/>
        <v>0</v>
      </c>
      <c r="J157" s="197">
        <f t="shared" si="213"/>
        <v>0</v>
      </c>
      <c r="K157" s="197">
        <f t="shared" si="213"/>
        <v>0</v>
      </c>
      <c r="L157" s="197">
        <f t="shared" si="213"/>
        <v>0</v>
      </c>
      <c r="M157" s="197">
        <f t="shared" si="213"/>
        <v>0</v>
      </c>
      <c r="N157" s="197">
        <f t="shared" si="213"/>
        <v>0</v>
      </c>
      <c r="O157" s="198">
        <f t="shared" si="192"/>
        <v>0</v>
      </c>
      <c r="Q157" s="295"/>
      <c r="R157" s="172" t="s">
        <v>147</v>
      </c>
      <c r="S157" s="199">
        <f>IF(ISNUMBER(S$27),C157*S$27,0)</f>
        <v>0</v>
      </c>
      <c r="T157" s="199">
        <f t="shared" ref="T157:AD157" si="214">IF(ISNUMBER(T$27),D157*T$27,0)</f>
        <v>0</v>
      </c>
      <c r="U157" s="199">
        <f t="shared" si="214"/>
        <v>0</v>
      </c>
      <c r="V157" s="199">
        <f t="shared" si="214"/>
        <v>0</v>
      </c>
      <c r="W157" s="199">
        <f t="shared" si="214"/>
        <v>0</v>
      </c>
      <c r="X157" s="199">
        <f t="shared" si="214"/>
        <v>0</v>
      </c>
      <c r="Y157" s="199">
        <f t="shared" si="214"/>
        <v>0</v>
      </c>
      <c r="Z157" s="199">
        <f t="shared" si="214"/>
        <v>0</v>
      </c>
      <c r="AA157" s="199">
        <f t="shared" si="214"/>
        <v>0</v>
      </c>
      <c r="AB157" s="199">
        <f t="shared" si="214"/>
        <v>0</v>
      </c>
      <c r="AC157" s="199">
        <f t="shared" si="214"/>
        <v>0</v>
      </c>
      <c r="AD157" s="199">
        <f t="shared" si="214"/>
        <v>0</v>
      </c>
      <c r="AE157" s="198">
        <f t="shared" si="194"/>
        <v>0</v>
      </c>
      <c r="AF157" s="62"/>
    </row>
    <row r="158" spans="1:32" x14ac:dyDescent="0.2">
      <c r="A158" s="296"/>
      <c r="B158" s="54" t="s">
        <v>57</v>
      </c>
      <c r="C158" s="197">
        <f>+SUM(C146:C157)</f>
        <v>0</v>
      </c>
      <c r="D158" s="197">
        <f t="shared" ref="D158:N158" si="215">+SUM(D146:D157)</f>
        <v>0</v>
      </c>
      <c r="E158" s="197">
        <f t="shared" si="215"/>
        <v>0</v>
      </c>
      <c r="F158" s="197">
        <f t="shared" si="215"/>
        <v>0</v>
      </c>
      <c r="G158" s="197">
        <f t="shared" si="215"/>
        <v>0</v>
      </c>
      <c r="H158" s="197">
        <f t="shared" si="215"/>
        <v>0</v>
      </c>
      <c r="I158" s="197">
        <f t="shared" si="215"/>
        <v>0</v>
      </c>
      <c r="J158" s="197">
        <f t="shared" si="215"/>
        <v>0</v>
      </c>
      <c r="K158" s="197">
        <f t="shared" si="215"/>
        <v>0</v>
      </c>
      <c r="L158" s="197">
        <f t="shared" si="215"/>
        <v>0</v>
      </c>
      <c r="M158" s="197">
        <f t="shared" si="215"/>
        <v>0</v>
      </c>
      <c r="N158" s="197">
        <f t="shared" si="215"/>
        <v>0</v>
      </c>
      <c r="O158" s="198"/>
      <c r="Q158" s="296"/>
      <c r="R158" s="54" t="s">
        <v>57</v>
      </c>
      <c r="S158" s="197"/>
      <c r="T158" s="197"/>
      <c r="U158" s="197"/>
      <c r="V158" s="197"/>
      <c r="W158" s="197"/>
      <c r="X158" s="197"/>
      <c r="Y158" s="197"/>
      <c r="Z158" s="197"/>
      <c r="AA158" s="197"/>
      <c r="AB158" s="197"/>
      <c r="AC158" s="197"/>
      <c r="AD158" s="197"/>
      <c r="AE158" s="198">
        <f>SUM(AE146:AE157)</f>
        <v>0</v>
      </c>
      <c r="AF158" s="200">
        <f>AE158*44/12</f>
        <v>0</v>
      </c>
    </row>
    <row r="159" spans="1:32" x14ac:dyDescent="0.2">
      <c r="S159" s="50"/>
      <c r="T159" s="50"/>
      <c r="U159" s="50"/>
      <c r="V159" s="50"/>
      <c r="W159" s="50"/>
      <c r="X159" s="50"/>
      <c r="Y159" s="50"/>
      <c r="Z159" s="50"/>
      <c r="AA159" s="50"/>
      <c r="AB159" s="50"/>
      <c r="AC159" s="50"/>
      <c r="AD159" s="50"/>
      <c r="AE159" s="50"/>
    </row>
    <row r="160" spans="1:32" ht="14.15" customHeight="1" x14ac:dyDescent="0.2">
      <c r="A160" s="293" t="str">
        <f>'MRS(input_RL_Opt2)'!A160</f>
        <v>Year 2027</v>
      </c>
      <c r="B160" s="293"/>
      <c r="C160" s="261" t="str">
        <f>'MRS(input_RL_Opt2)'!C160:O160</f>
        <v>Land use category in year 2027</v>
      </c>
      <c r="D160" s="261"/>
      <c r="E160" s="261"/>
      <c r="F160" s="261"/>
      <c r="G160" s="261"/>
      <c r="H160" s="261"/>
      <c r="I160" s="261"/>
      <c r="J160" s="261"/>
      <c r="K160" s="261"/>
      <c r="L160" s="261"/>
      <c r="M160" s="261"/>
      <c r="N160" s="261"/>
      <c r="O160" s="261"/>
      <c r="Q160" s="293" t="str">
        <f>'MRS(input_RL_Opt2)'!Q160</f>
        <v>Year 2027</v>
      </c>
      <c r="R160" s="293"/>
      <c r="S160" s="261" t="str">
        <f>'MRS(input_RL_Opt2)'!S160:AE160</f>
        <v>Land use category in year 2027</v>
      </c>
      <c r="T160" s="261"/>
      <c r="U160" s="261"/>
      <c r="V160" s="261"/>
      <c r="W160" s="261"/>
      <c r="X160" s="261"/>
      <c r="Y160" s="261"/>
      <c r="Z160" s="261"/>
      <c r="AA160" s="261"/>
      <c r="AB160" s="261"/>
      <c r="AC160" s="261"/>
      <c r="AD160" s="261"/>
      <c r="AE160" s="261"/>
      <c r="AF160" s="62"/>
    </row>
    <row r="161" spans="1:32" ht="42" x14ac:dyDescent="0.2">
      <c r="A161" s="293"/>
      <c r="B161" s="293"/>
      <c r="C161" s="54" t="s">
        <v>46</v>
      </c>
      <c r="D161" s="54" t="s">
        <v>47</v>
      </c>
      <c r="E161" s="55" t="s">
        <v>48</v>
      </c>
      <c r="F161" s="54" t="s">
        <v>49</v>
      </c>
      <c r="G161" s="54" t="s">
        <v>50</v>
      </c>
      <c r="H161" s="54" t="s">
        <v>51</v>
      </c>
      <c r="I161" s="54" t="s">
        <v>52</v>
      </c>
      <c r="J161" s="54" t="s">
        <v>53</v>
      </c>
      <c r="K161" s="54" t="s">
        <v>54</v>
      </c>
      <c r="L161" s="54" t="s">
        <v>55</v>
      </c>
      <c r="M161" s="54" t="s">
        <v>56</v>
      </c>
      <c r="N161" s="54" t="s">
        <v>39</v>
      </c>
      <c r="O161" s="172" t="s">
        <v>57</v>
      </c>
      <c r="Q161" s="293"/>
      <c r="R161" s="293"/>
      <c r="S161" s="54" t="s">
        <v>46</v>
      </c>
      <c r="T161" s="54" t="s">
        <v>47</v>
      </c>
      <c r="U161" s="55" t="s">
        <v>48</v>
      </c>
      <c r="V161" s="54" t="s">
        <v>49</v>
      </c>
      <c r="W161" s="54" t="s">
        <v>50</v>
      </c>
      <c r="X161" s="54" t="s">
        <v>51</v>
      </c>
      <c r="Y161" s="54" t="s">
        <v>52</v>
      </c>
      <c r="Z161" s="54" t="s">
        <v>53</v>
      </c>
      <c r="AA161" s="54" t="s">
        <v>54</v>
      </c>
      <c r="AB161" s="54" t="s">
        <v>55</v>
      </c>
      <c r="AC161" s="54" t="s">
        <v>56</v>
      </c>
      <c r="AD161" s="54" t="s">
        <v>39</v>
      </c>
      <c r="AE161" s="172" t="s">
        <v>57</v>
      </c>
      <c r="AF161" s="62"/>
    </row>
    <row r="162" spans="1:32" ht="14.15" customHeight="1" x14ac:dyDescent="0.2">
      <c r="A162" s="294" t="str">
        <f>'MRS(input_RL_Opt2)'!A162</f>
        <v>Land use category in year 2026</v>
      </c>
      <c r="B162" s="54" t="s">
        <v>46</v>
      </c>
      <c r="C162" s="197">
        <f>$C158*C$16</f>
        <v>0</v>
      </c>
      <c r="D162" s="197">
        <f t="shared" ref="D162:N162" si="216">$C158*D$16</f>
        <v>0</v>
      </c>
      <c r="E162" s="197">
        <f t="shared" si="216"/>
        <v>0</v>
      </c>
      <c r="F162" s="197">
        <f t="shared" si="216"/>
        <v>0</v>
      </c>
      <c r="G162" s="197">
        <f t="shared" si="216"/>
        <v>0</v>
      </c>
      <c r="H162" s="197">
        <f t="shared" si="216"/>
        <v>0</v>
      </c>
      <c r="I162" s="197">
        <f t="shared" si="216"/>
        <v>0</v>
      </c>
      <c r="J162" s="197">
        <f t="shared" si="216"/>
        <v>0</v>
      </c>
      <c r="K162" s="197">
        <f t="shared" si="216"/>
        <v>0</v>
      </c>
      <c r="L162" s="197">
        <f t="shared" si="216"/>
        <v>0</v>
      </c>
      <c r="M162" s="197">
        <f t="shared" si="216"/>
        <v>0</v>
      </c>
      <c r="N162" s="197">
        <f t="shared" si="216"/>
        <v>0</v>
      </c>
      <c r="O162" s="198">
        <f>SUM(C162:N162)</f>
        <v>0</v>
      </c>
      <c r="Q162" s="294" t="str">
        <f>'MRS(input_RL_Opt2)'!Q162</f>
        <v>Land use category in year 2026</v>
      </c>
      <c r="R162" s="54" t="s">
        <v>46</v>
      </c>
      <c r="S162" s="199">
        <f>IF(ISNUMBER(S$16),C162*S$16,0)</f>
        <v>0</v>
      </c>
      <c r="T162" s="199">
        <f t="shared" ref="T162:AD162" si="217">IF(ISNUMBER(T$16),D162*T$16,0)</f>
        <v>0</v>
      </c>
      <c r="U162" s="199">
        <f t="shared" si="217"/>
        <v>0</v>
      </c>
      <c r="V162" s="199">
        <f t="shared" si="217"/>
        <v>0</v>
      </c>
      <c r="W162" s="199">
        <f t="shared" si="217"/>
        <v>0</v>
      </c>
      <c r="X162" s="199">
        <f t="shared" si="217"/>
        <v>0</v>
      </c>
      <c r="Y162" s="199">
        <f t="shared" si="217"/>
        <v>0</v>
      </c>
      <c r="Z162" s="199">
        <f t="shared" si="217"/>
        <v>0</v>
      </c>
      <c r="AA162" s="199">
        <f t="shared" si="217"/>
        <v>0</v>
      </c>
      <c r="AB162" s="199">
        <f t="shared" si="217"/>
        <v>0</v>
      </c>
      <c r="AC162" s="199">
        <f t="shared" si="217"/>
        <v>0</v>
      </c>
      <c r="AD162" s="199">
        <f t="shared" si="217"/>
        <v>0</v>
      </c>
      <c r="AE162" s="198">
        <f>SUMIF(S162:AD162,"&gt;0",S162:AD162)</f>
        <v>0</v>
      </c>
      <c r="AF162" s="62"/>
    </row>
    <row r="163" spans="1:32" ht="28" x14ac:dyDescent="0.2">
      <c r="A163" s="295"/>
      <c r="B163" s="54" t="s">
        <v>47</v>
      </c>
      <c r="C163" s="197">
        <f>$D158*C$17</f>
        <v>0</v>
      </c>
      <c r="D163" s="197">
        <f t="shared" ref="D163:N163" si="218">$D158*D$17</f>
        <v>0</v>
      </c>
      <c r="E163" s="197">
        <f t="shared" si="218"/>
        <v>0</v>
      </c>
      <c r="F163" s="197">
        <f t="shared" si="218"/>
        <v>0</v>
      </c>
      <c r="G163" s="197">
        <f t="shared" si="218"/>
        <v>0</v>
      </c>
      <c r="H163" s="197">
        <f t="shared" si="218"/>
        <v>0</v>
      </c>
      <c r="I163" s="197">
        <f t="shared" si="218"/>
        <v>0</v>
      </c>
      <c r="J163" s="197">
        <f t="shared" si="218"/>
        <v>0</v>
      </c>
      <c r="K163" s="197">
        <f t="shared" si="218"/>
        <v>0</v>
      </c>
      <c r="L163" s="197">
        <f t="shared" si="218"/>
        <v>0</v>
      </c>
      <c r="M163" s="197">
        <f t="shared" si="218"/>
        <v>0</v>
      </c>
      <c r="N163" s="197">
        <f t="shared" si="218"/>
        <v>0</v>
      </c>
      <c r="O163" s="198">
        <f t="shared" ref="O163:O173" si="219">SUM(C163:N163)</f>
        <v>0</v>
      </c>
      <c r="Q163" s="295"/>
      <c r="R163" s="54" t="s">
        <v>47</v>
      </c>
      <c r="S163" s="199">
        <f>IF(ISNUMBER(S$17),C163*S$17,0)</f>
        <v>0</v>
      </c>
      <c r="T163" s="199">
        <f t="shared" ref="T163:AD163" si="220">IF(ISNUMBER(T$17),D163*T$17,0)</f>
        <v>0</v>
      </c>
      <c r="U163" s="199">
        <f t="shared" si="220"/>
        <v>0</v>
      </c>
      <c r="V163" s="199">
        <f t="shared" si="220"/>
        <v>0</v>
      </c>
      <c r="W163" s="199">
        <f t="shared" si="220"/>
        <v>0</v>
      </c>
      <c r="X163" s="199">
        <f t="shared" si="220"/>
        <v>0</v>
      </c>
      <c r="Y163" s="199">
        <f t="shared" si="220"/>
        <v>0</v>
      </c>
      <c r="Z163" s="199">
        <f t="shared" si="220"/>
        <v>0</v>
      </c>
      <c r="AA163" s="199">
        <f t="shared" si="220"/>
        <v>0</v>
      </c>
      <c r="AB163" s="199">
        <f t="shared" si="220"/>
        <v>0</v>
      </c>
      <c r="AC163" s="199">
        <f t="shared" si="220"/>
        <v>0</v>
      </c>
      <c r="AD163" s="199">
        <f t="shared" si="220"/>
        <v>0</v>
      </c>
      <c r="AE163" s="198">
        <f t="shared" ref="AE163:AE173" si="221">SUMIF(S163:AD163,"&gt;0",S163:AD163)</f>
        <v>0</v>
      </c>
      <c r="AF163" s="62"/>
    </row>
    <row r="164" spans="1:32" x14ac:dyDescent="0.2">
      <c r="A164" s="295"/>
      <c r="B164" s="55" t="s">
        <v>48</v>
      </c>
      <c r="C164" s="197">
        <f>$E158*C$18</f>
        <v>0</v>
      </c>
      <c r="D164" s="197">
        <f t="shared" ref="D164:N164" si="222">$E158*D$18</f>
        <v>0</v>
      </c>
      <c r="E164" s="197">
        <f t="shared" si="222"/>
        <v>0</v>
      </c>
      <c r="F164" s="197">
        <f t="shared" si="222"/>
        <v>0</v>
      </c>
      <c r="G164" s="197">
        <f t="shared" si="222"/>
        <v>0</v>
      </c>
      <c r="H164" s="197">
        <f t="shared" si="222"/>
        <v>0</v>
      </c>
      <c r="I164" s="197">
        <f t="shared" si="222"/>
        <v>0</v>
      </c>
      <c r="J164" s="197">
        <f t="shared" si="222"/>
        <v>0</v>
      </c>
      <c r="K164" s="197">
        <f t="shared" si="222"/>
        <v>0</v>
      </c>
      <c r="L164" s="197">
        <f t="shared" si="222"/>
        <v>0</v>
      </c>
      <c r="M164" s="197">
        <f t="shared" si="222"/>
        <v>0</v>
      </c>
      <c r="N164" s="197">
        <f t="shared" si="222"/>
        <v>0</v>
      </c>
      <c r="O164" s="198">
        <f t="shared" si="219"/>
        <v>0</v>
      </c>
      <c r="Q164" s="295"/>
      <c r="R164" s="55" t="s">
        <v>48</v>
      </c>
      <c r="S164" s="199">
        <f>IF(ISNUMBER(S$18),C164*S$18,0)</f>
        <v>0</v>
      </c>
      <c r="T164" s="199">
        <f t="shared" ref="T164:AD164" si="223">IF(ISNUMBER(T$18),D164*T$18,0)</f>
        <v>0</v>
      </c>
      <c r="U164" s="199">
        <f t="shared" si="223"/>
        <v>0</v>
      </c>
      <c r="V164" s="199">
        <f t="shared" si="223"/>
        <v>0</v>
      </c>
      <c r="W164" s="199">
        <f t="shared" si="223"/>
        <v>0</v>
      </c>
      <c r="X164" s="199">
        <f t="shared" si="223"/>
        <v>0</v>
      </c>
      <c r="Y164" s="199">
        <f t="shared" si="223"/>
        <v>0</v>
      </c>
      <c r="Z164" s="199">
        <f t="shared" si="223"/>
        <v>0</v>
      </c>
      <c r="AA164" s="199">
        <f t="shared" si="223"/>
        <v>0</v>
      </c>
      <c r="AB164" s="199">
        <f t="shared" si="223"/>
        <v>0</v>
      </c>
      <c r="AC164" s="199">
        <f t="shared" si="223"/>
        <v>0</v>
      </c>
      <c r="AD164" s="199">
        <f t="shared" si="223"/>
        <v>0</v>
      </c>
      <c r="AE164" s="198">
        <f t="shared" si="221"/>
        <v>0</v>
      </c>
      <c r="AF164" s="62"/>
    </row>
    <row r="165" spans="1:32" x14ac:dyDescent="0.2">
      <c r="A165" s="295"/>
      <c r="B165" s="54" t="s">
        <v>49</v>
      </c>
      <c r="C165" s="197">
        <f>$F158*C$19</f>
        <v>0</v>
      </c>
      <c r="D165" s="197">
        <f t="shared" ref="D165:N165" si="224">$F158*D$19</f>
        <v>0</v>
      </c>
      <c r="E165" s="197">
        <f t="shared" si="224"/>
        <v>0</v>
      </c>
      <c r="F165" s="197">
        <f t="shared" si="224"/>
        <v>0</v>
      </c>
      <c r="G165" s="197">
        <f t="shared" si="224"/>
        <v>0</v>
      </c>
      <c r="H165" s="197">
        <f t="shared" si="224"/>
        <v>0</v>
      </c>
      <c r="I165" s="197">
        <f t="shared" si="224"/>
        <v>0</v>
      </c>
      <c r="J165" s="197">
        <f t="shared" si="224"/>
        <v>0</v>
      </c>
      <c r="K165" s="197">
        <f t="shared" si="224"/>
        <v>0</v>
      </c>
      <c r="L165" s="197">
        <f t="shared" si="224"/>
        <v>0</v>
      </c>
      <c r="M165" s="197">
        <f t="shared" si="224"/>
        <v>0</v>
      </c>
      <c r="N165" s="197">
        <f t="shared" si="224"/>
        <v>0</v>
      </c>
      <c r="O165" s="198">
        <f t="shared" si="219"/>
        <v>0</v>
      </c>
      <c r="Q165" s="295"/>
      <c r="R165" s="54" t="s">
        <v>49</v>
      </c>
      <c r="S165" s="199">
        <f>IF(ISNUMBER(S$19),C165*S$19,0)</f>
        <v>0</v>
      </c>
      <c r="T165" s="199">
        <f t="shared" ref="T165:AD165" si="225">IF(ISNUMBER(T$19),D165*T$19,0)</f>
        <v>0</v>
      </c>
      <c r="U165" s="199">
        <f t="shared" si="225"/>
        <v>0</v>
      </c>
      <c r="V165" s="199">
        <f t="shared" si="225"/>
        <v>0</v>
      </c>
      <c r="W165" s="199">
        <f t="shared" si="225"/>
        <v>0</v>
      </c>
      <c r="X165" s="199">
        <f t="shared" si="225"/>
        <v>0</v>
      </c>
      <c r="Y165" s="199">
        <f t="shared" si="225"/>
        <v>0</v>
      </c>
      <c r="Z165" s="199">
        <f t="shared" si="225"/>
        <v>0</v>
      </c>
      <c r="AA165" s="199">
        <f t="shared" si="225"/>
        <v>0</v>
      </c>
      <c r="AB165" s="199">
        <f t="shared" si="225"/>
        <v>0</v>
      </c>
      <c r="AC165" s="199">
        <f t="shared" si="225"/>
        <v>0</v>
      </c>
      <c r="AD165" s="199">
        <f t="shared" si="225"/>
        <v>0</v>
      </c>
      <c r="AE165" s="198">
        <f t="shared" si="221"/>
        <v>0</v>
      </c>
      <c r="AF165" s="62"/>
    </row>
    <row r="166" spans="1:32" x14ac:dyDescent="0.2">
      <c r="A166" s="295"/>
      <c r="B166" s="172" t="s">
        <v>50</v>
      </c>
      <c r="C166" s="197">
        <f>$G158*C$20</f>
        <v>0</v>
      </c>
      <c r="D166" s="197">
        <f t="shared" ref="D166:N166" si="226">$G158*D$20</f>
        <v>0</v>
      </c>
      <c r="E166" s="197">
        <f t="shared" si="226"/>
        <v>0</v>
      </c>
      <c r="F166" s="197">
        <f t="shared" si="226"/>
        <v>0</v>
      </c>
      <c r="G166" s="197">
        <f t="shared" si="226"/>
        <v>0</v>
      </c>
      <c r="H166" s="197">
        <f t="shared" si="226"/>
        <v>0</v>
      </c>
      <c r="I166" s="197">
        <f t="shared" si="226"/>
        <v>0</v>
      </c>
      <c r="J166" s="197">
        <f t="shared" si="226"/>
        <v>0</v>
      </c>
      <c r="K166" s="197">
        <f t="shared" si="226"/>
        <v>0</v>
      </c>
      <c r="L166" s="197">
        <f t="shared" si="226"/>
        <v>0</v>
      </c>
      <c r="M166" s="197">
        <f t="shared" si="226"/>
        <v>0</v>
      </c>
      <c r="N166" s="197">
        <f t="shared" si="226"/>
        <v>0</v>
      </c>
      <c r="O166" s="198">
        <f t="shared" si="219"/>
        <v>0</v>
      </c>
      <c r="Q166" s="295"/>
      <c r="R166" s="172" t="s">
        <v>50</v>
      </c>
      <c r="S166" s="199">
        <f>IF(ISNUMBER(S$20),C166*S$20,0)</f>
        <v>0</v>
      </c>
      <c r="T166" s="199">
        <f t="shared" ref="T166:AD166" si="227">IF(ISNUMBER(T$20),D166*T$20,0)</f>
        <v>0</v>
      </c>
      <c r="U166" s="199">
        <f t="shared" si="227"/>
        <v>0</v>
      </c>
      <c r="V166" s="199">
        <f t="shared" si="227"/>
        <v>0</v>
      </c>
      <c r="W166" s="199">
        <f t="shared" si="227"/>
        <v>0</v>
      </c>
      <c r="X166" s="199">
        <f t="shared" si="227"/>
        <v>0</v>
      </c>
      <c r="Y166" s="199">
        <f t="shared" si="227"/>
        <v>0</v>
      </c>
      <c r="Z166" s="199">
        <f t="shared" si="227"/>
        <v>0</v>
      </c>
      <c r="AA166" s="199">
        <f t="shared" si="227"/>
        <v>0</v>
      </c>
      <c r="AB166" s="199">
        <f t="shared" si="227"/>
        <v>0</v>
      </c>
      <c r="AC166" s="199">
        <f t="shared" si="227"/>
        <v>0</v>
      </c>
      <c r="AD166" s="199">
        <f t="shared" si="227"/>
        <v>0</v>
      </c>
      <c r="AE166" s="198">
        <f t="shared" si="221"/>
        <v>0</v>
      </c>
      <c r="AF166" s="62"/>
    </row>
    <row r="167" spans="1:32" x14ac:dyDescent="0.2">
      <c r="A167" s="295"/>
      <c r="B167" s="172" t="s">
        <v>51</v>
      </c>
      <c r="C167" s="197">
        <f>$H158*C$21</f>
        <v>0</v>
      </c>
      <c r="D167" s="197">
        <f t="shared" ref="D167:N167" si="228">$H158*D$21</f>
        <v>0</v>
      </c>
      <c r="E167" s="197">
        <f t="shared" si="228"/>
        <v>0</v>
      </c>
      <c r="F167" s="197">
        <f t="shared" si="228"/>
        <v>0</v>
      </c>
      <c r="G167" s="197">
        <f t="shared" si="228"/>
        <v>0</v>
      </c>
      <c r="H167" s="197">
        <f t="shared" si="228"/>
        <v>0</v>
      </c>
      <c r="I167" s="197">
        <f t="shared" si="228"/>
        <v>0</v>
      </c>
      <c r="J167" s="197">
        <f t="shared" si="228"/>
        <v>0</v>
      </c>
      <c r="K167" s="197">
        <f t="shared" si="228"/>
        <v>0</v>
      </c>
      <c r="L167" s="197">
        <f t="shared" si="228"/>
        <v>0</v>
      </c>
      <c r="M167" s="197">
        <f t="shared" si="228"/>
        <v>0</v>
      </c>
      <c r="N167" s="197">
        <f t="shared" si="228"/>
        <v>0</v>
      </c>
      <c r="O167" s="198">
        <f t="shared" si="219"/>
        <v>0</v>
      </c>
      <c r="Q167" s="295"/>
      <c r="R167" s="172" t="s">
        <v>51</v>
      </c>
      <c r="S167" s="199">
        <f>IF(ISNUMBER(S$21),C167*S$21,0)</f>
        <v>0</v>
      </c>
      <c r="T167" s="199">
        <f t="shared" ref="T167:AD167" si="229">IF(ISNUMBER(T$21),D167*T$21,0)</f>
        <v>0</v>
      </c>
      <c r="U167" s="199">
        <f t="shared" si="229"/>
        <v>0</v>
      </c>
      <c r="V167" s="199">
        <f t="shared" si="229"/>
        <v>0</v>
      </c>
      <c r="W167" s="199">
        <f t="shared" si="229"/>
        <v>0</v>
      </c>
      <c r="X167" s="199">
        <f t="shared" si="229"/>
        <v>0</v>
      </c>
      <c r="Y167" s="199">
        <f t="shared" si="229"/>
        <v>0</v>
      </c>
      <c r="Z167" s="199">
        <f t="shared" si="229"/>
        <v>0</v>
      </c>
      <c r="AA167" s="199">
        <f t="shared" si="229"/>
        <v>0</v>
      </c>
      <c r="AB167" s="199">
        <f t="shared" si="229"/>
        <v>0</v>
      </c>
      <c r="AC167" s="199">
        <f t="shared" si="229"/>
        <v>0</v>
      </c>
      <c r="AD167" s="199">
        <f t="shared" si="229"/>
        <v>0</v>
      </c>
      <c r="AE167" s="198">
        <f t="shared" si="221"/>
        <v>0</v>
      </c>
      <c r="AF167" s="62"/>
    </row>
    <row r="168" spans="1:32" x14ac:dyDescent="0.2">
      <c r="A168" s="295"/>
      <c r="B168" s="172" t="s">
        <v>52</v>
      </c>
      <c r="C168" s="197">
        <f>$I158*C$22</f>
        <v>0</v>
      </c>
      <c r="D168" s="197">
        <f t="shared" ref="D168:N168" si="230">$I158*D$22</f>
        <v>0</v>
      </c>
      <c r="E168" s="197">
        <f t="shared" si="230"/>
        <v>0</v>
      </c>
      <c r="F168" s="197">
        <f t="shared" si="230"/>
        <v>0</v>
      </c>
      <c r="G168" s="197">
        <f t="shared" si="230"/>
        <v>0</v>
      </c>
      <c r="H168" s="197">
        <f t="shared" si="230"/>
        <v>0</v>
      </c>
      <c r="I168" s="197">
        <f t="shared" si="230"/>
        <v>0</v>
      </c>
      <c r="J168" s="197">
        <f t="shared" si="230"/>
        <v>0</v>
      </c>
      <c r="K168" s="197">
        <f t="shared" si="230"/>
        <v>0</v>
      </c>
      <c r="L168" s="197">
        <f t="shared" si="230"/>
        <v>0</v>
      </c>
      <c r="M168" s="197">
        <f t="shared" si="230"/>
        <v>0</v>
      </c>
      <c r="N168" s="197">
        <f t="shared" si="230"/>
        <v>0</v>
      </c>
      <c r="O168" s="198">
        <f t="shared" si="219"/>
        <v>0</v>
      </c>
      <c r="Q168" s="295"/>
      <c r="R168" s="172" t="s">
        <v>52</v>
      </c>
      <c r="S168" s="199">
        <f>IF(ISNUMBER(S$22),C168*S$22,0)</f>
        <v>0</v>
      </c>
      <c r="T168" s="199">
        <f t="shared" ref="T168:AD168" si="231">IF(ISNUMBER(T$22),D168*T$22,0)</f>
        <v>0</v>
      </c>
      <c r="U168" s="199">
        <f t="shared" si="231"/>
        <v>0</v>
      </c>
      <c r="V168" s="199">
        <f t="shared" si="231"/>
        <v>0</v>
      </c>
      <c r="W168" s="199">
        <f t="shared" si="231"/>
        <v>0</v>
      </c>
      <c r="X168" s="199">
        <f t="shared" si="231"/>
        <v>0</v>
      </c>
      <c r="Y168" s="199">
        <f t="shared" si="231"/>
        <v>0</v>
      </c>
      <c r="Z168" s="199">
        <f t="shared" si="231"/>
        <v>0</v>
      </c>
      <c r="AA168" s="199">
        <f t="shared" si="231"/>
        <v>0</v>
      </c>
      <c r="AB168" s="199">
        <f t="shared" si="231"/>
        <v>0</v>
      </c>
      <c r="AC168" s="199">
        <f t="shared" si="231"/>
        <v>0</v>
      </c>
      <c r="AD168" s="199">
        <f t="shared" si="231"/>
        <v>0</v>
      </c>
      <c r="AE168" s="198">
        <f t="shared" si="221"/>
        <v>0</v>
      </c>
      <c r="AF168" s="62"/>
    </row>
    <row r="169" spans="1:32" x14ac:dyDescent="0.2">
      <c r="A169" s="295"/>
      <c r="B169" s="172" t="s">
        <v>53</v>
      </c>
      <c r="C169" s="197">
        <f>$J158*C$23</f>
        <v>0</v>
      </c>
      <c r="D169" s="197">
        <f t="shared" ref="D169:N169" si="232">$J158*D$23</f>
        <v>0</v>
      </c>
      <c r="E169" s="197">
        <f t="shared" si="232"/>
        <v>0</v>
      </c>
      <c r="F169" s="197">
        <f t="shared" si="232"/>
        <v>0</v>
      </c>
      <c r="G169" s="197">
        <f t="shared" si="232"/>
        <v>0</v>
      </c>
      <c r="H169" s="197">
        <f t="shared" si="232"/>
        <v>0</v>
      </c>
      <c r="I169" s="197">
        <f t="shared" si="232"/>
        <v>0</v>
      </c>
      <c r="J169" s="197">
        <f t="shared" si="232"/>
        <v>0</v>
      </c>
      <c r="K169" s="197">
        <f t="shared" si="232"/>
        <v>0</v>
      </c>
      <c r="L169" s="197">
        <f t="shared" si="232"/>
        <v>0</v>
      </c>
      <c r="M169" s="197">
        <f t="shared" si="232"/>
        <v>0</v>
      </c>
      <c r="N169" s="197">
        <f t="shared" si="232"/>
        <v>0</v>
      </c>
      <c r="O169" s="198">
        <f t="shared" si="219"/>
        <v>0</v>
      </c>
      <c r="Q169" s="295"/>
      <c r="R169" s="172" t="s">
        <v>53</v>
      </c>
      <c r="S169" s="199">
        <f>IF(ISNUMBER(S$23),C169*S$23,0)</f>
        <v>0</v>
      </c>
      <c r="T169" s="199">
        <f t="shared" ref="T169:AD169" si="233">IF(ISNUMBER(T$23),D169*T$23,0)</f>
        <v>0</v>
      </c>
      <c r="U169" s="199">
        <f t="shared" si="233"/>
        <v>0</v>
      </c>
      <c r="V169" s="199">
        <f t="shared" si="233"/>
        <v>0</v>
      </c>
      <c r="W169" s="199">
        <f t="shared" si="233"/>
        <v>0</v>
      </c>
      <c r="X169" s="199">
        <f t="shared" si="233"/>
        <v>0</v>
      </c>
      <c r="Y169" s="199">
        <f t="shared" si="233"/>
        <v>0</v>
      </c>
      <c r="Z169" s="199">
        <f t="shared" si="233"/>
        <v>0</v>
      </c>
      <c r="AA169" s="199">
        <f t="shared" si="233"/>
        <v>0</v>
      </c>
      <c r="AB169" s="199">
        <f t="shared" si="233"/>
        <v>0</v>
      </c>
      <c r="AC169" s="199">
        <f t="shared" si="233"/>
        <v>0</v>
      </c>
      <c r="AD169" s="199">
        <f t="shared" si="233"/>
        <v>0</v>
      </c>
      <c r="AE169" s="198">
        <f t="shared" si="221"/>
        <v>0</v>
      </c>
      <c r="AF169" s="62"/>
    </row>
    <row r="170" spans="1:32" x14ac:dyDescent="0.2">
      <c r="A170" s="295"/>
      <c r="B170" s="172" t="s">
        <v>54</v>
      </c>
      <c r="C170" s="197">
        <f>$K158*C$24</f>
        <v>0</v>
      </c>
      <c r="D170" s="197">
        <f t="shared" ref="D170:N170" si="234">$K158*D$24</f>
        <v>0</v>
      </c>
      <c r="E170" s="197">
        <f t="shared" si="234"/>
        <v>0</v>
      </c>
      <c r="F170" s="197">
        <f t="shared" si="234"/>
        <v>0</v>
      </c>
      <c r="G170" s="197">
        <f t="shared" si="234"/>
        <v>0</v>
      </c>
      <c r="H170" s="197">
        <f t="shared" si="234"/>
        <v>0</v>
      </c>
      <c r="I170" s="197">
        <f t="shared" si="234"/>
        <v>0</v>
      </c>
      <c r="J170" s="197">
        <f t="shared" si="234"/>
        <v>0</v>
      </c>
      <c r="K170" s="197">
        <f t="shared" si="234"/>
        <v>0</v>
      </c>
      <c r="L170" s="197">
        <f t="shared" si="234"/>
        <v>0</v>
      </c>
      <c r="M170" s="197">
        <f t="shared" si="234"/>
        <v>0</v>
      </c>
      <c r="N170" s="197">
        <f t="shared" si="234"/>
        <v>0</v>
      </c>
      <c r="O170" s="198">
        <f t="shared" si="219"/>
        <v>0</v>
      </c>
      <c r="Q170" s="295"/>
      <c r="R170" s="172" t="s">
        <v>54</v>
      </c>
      <c r="S170" s="199">
        <f>IF(ISNUMBER(S$24),C170*S$24,0)</f>
        <v>0</v>
      </c>
      <c r="T170" s="199">
        <f t="shared" ref="T170:AD170" si="235">IF(ISNUMBER(T$24),D170*T$24,0)</f>
        <v>0</v>
      </c>
      <c r="U170" s="199">
        <f t="shared" si="235"/>
        <v>0</v>
      </c>
      <c r="V170" s="199">
        <f t="shared" si="235"/>
        <v>0</v>
      </c>
      <c r="W170" s="199">
        <f t="shared" si="235"/>
        <v>0</v>
      </c>
      <c r="X170" s="199">
        <f t="shared" si="235"/>
        <v>0</v>
      </c>
      <c r="Y170" s="199">
        <f t="shared" si="235"/>
        <v>0</v>
      </c>
      <c r="Z170" s="199">
        <f t="shared" si="235"/>
        <v>0</v>
      </c>
      <c r="AA170" s="199">
        <f t="shared" si="235"/>
        <v>0</v>
      </c>
      <c r="AB170" s="199">
        <f t="shared" si="235"/>
        <v>0</v>
      </c>
      <c r="AC170" s="199">
        <f t="shared" si="235"/>
        <v>0</v>
      </c>
      <c r="AD170" s="199">
        <f t="shared" si="235"/>
        <v>0</v>
      </c>
      <c r="AE170" s="198">
        <f t="shared" si="221"/>
        <v>0</v>
      </c>
      <c r="AF170" s="62"/>
    </row>
    <row r="171" spans="1:32" x14ac:dyDescent="0.2">
      <c r="A171" s="295"/>
      <c r="B171" s="172" t="s">
        <v>55</v>
      </c>
      <c r="C171" s="197">
        <f>$L158*C$25</f>
        <v>0</v>
      </c>
      <c r="D171" s="197">
        <f t="shared" ref="D171:N171" si="236">$L158*D$25</f>
        <v>0</v>
      </c>
      <c r="E171" s="197">
        <f t="shared" si="236"/>
        <v>0</v>
      </c>
      <c r="F171" s="197">
        <f t="shared" si="236"/>
        <v>0</v>
      </c>
      <c r="G171" s="197">
        <f t="shared" si="236"/>
        <v>0</v>
      </c>
      <c r="H171" s="197">
        <f t="shared" si="236"/>
        <v>0</v>
      </c>
      <c r="I171" s="197">
        <f t="shared" si="236"/>
        <v>0</v>
      </c>
      <c r="J171" s="197">
        <f t="shared" si="236"/>
        <v>0</v>
      </c>
      <c r="K171" s="197">
        <f t="shared" si="236"/>
        <v>0</v>
      </c>
      <c r="L171" s="197">
        <f t="shared" si="236"/>
        <v>0</v>
      </c>
      <c r="M171" s="197">
        <f t="shared" si="236"/>
        <v>0</v>
      </c>
      <c r="N171" s="197">
        <f t="shared" si="236"/>
        <v>0</v>
      </c>
      <c r="O171" s="198">
        <f t="shared" si="219"/>
        <v>0</v>
      </c>
      <c r="Q171" s="295"/>
      <c r="R171" s="172" t="s">
        <v>55</v>
      </c>
      <c r="S171" s="199">
        <f>IF(ISNUMBER(S$25),C171*S$25,0)</f>
        <v>0</v>
      </c>
      <c r="T171" s="199">
        <f t="shared" ref="T171:AD171" si="237">IF(ISNUMBER(T$25),D171*T$25,0)</f>
        <v>0</v>
      </c>
      <c r="U171" s="199">
        <f t="shared" si="237"/>
        <v>0</v>
      </c>
      <c r="V171" s="199">
        <f t="shared" si="237"/>
        <v>0</v>
      </c>
      <c r="W171" s="199">
        <f t="shared" si="237"/>
        <v>0</v>
      </c>
      <c r="X171" s="199">
        <f t="shared" si="237"/>
        <v>0</v>
      </c>
      <c r="Y171" s="199">
        <f t="shared" si="237"/>
        <v>0</v>
      </c>
      <c r="Z171" s="199">
        <f t="shared" si="237"/>
        <v>0</v>
      </c>
      <c r="AA171" s="199">
        <f t="shared" si="237"/>
        <v>0</v>
      </c>
      <c r="AB171" s="199">
        <f t="shared" si="237"/>
        <v>0</v>
      </c>
      <c r="AC171" s="199">
        <f t="shared" si="237"/>
        <v>0</v>
      </c>
      <c r="AD171" s="199">
        <f t="shared" si="237"/>
        <v>0</v>
      </c>
      <c r="AE171" s="198">
        <f t="shared" si="221"/>
        <v>0</v>
      </c>
      <c r="AF171" s="62"/>
    </row>
    <row r="172" spans="1:32" x14ac:dyDescent="0.2">
      <c r="A172" s="295"/>
      <c r="B172" s="172" t="s">
        <v>56</v>
      </c>
      <c r="C172" s="197">
        <f>$M158*C$26</f>
        <v>0</v>
      </c>
      <c r="D172" s="197">
        <f t="shared" ref="D172:N172" si="238">$M158*D$26</f>
        <v>0</v>
      </c>
      <c r="E172" s="197">
        <f t="shared" si="238"/>
        <v>0</v>
      </c>
      <c r="F172" s="197">
        <f t="shared" si="238"/>
        <v>0</v>
      </c>
      <c r="G172" s="197">
        <f t="shared" si="238"/>
        <v>0</v>
      </c>
      <c r="H172" s="197">
        <f t="shared" si="238"/>
        <v>0</v>
      </c>
      <c r="I172" s="197">
        <f t="shared" si="238"/>
        <v>0</v>
      </c>
      <c r="J172" s="197">
        <f t="shared" si="238"/>
        <v>0</v>
      </c>
      <c r="K172" s="197">
        <f t="shared" si="238"/>
        <v>0</v>
      </c>
      <c r="L172" s="197">
        <f t="shared" si="238"/>
        <v>0</v>
      </c>
      <c r="M172" s="197">
        <f t="shared" si="238"/>
        <v>0</v>
      </c>
      <c r="N172" s="197">
        <f t="shared" si="238"/>
        <v>0</v>
      </c>
      <c r="O172" s="198">
        <f t="shared" si="219"/>
        <v>0</v>
      </c>
      <c r="Q172" s="295"/>
      <c r="R172" s="172" t="s">
        <v>56</v>
      </c>
      <c r="S172" s="199">
        <f>IF(ISNUMBER(S$26),C172*S$26,0)</f>
        <v>0</v>
      </c>
      <c r="T172" s="199">
        <f t="shared" ref="T172:AD172" si="239">IF(ISNUMBER(T$26),D172*T$26,0)</f>
        <v>0</v>
      </c>
      <c r="U172" s="199">
        <f t="shared" si="239"/>
        <v>0</v>
      </c>
      <c r="V172" s="199">
        <f t="shared" si="239"/>
        <v>0</v>
      </c>
      <c r="W172" s="199">
        <f t="shared" si="239"/>
        <v>0</v>
      </c>
      <c r="X172" s="199">
        <f t="shared" si="239"/>
        <v>0</v>
      </c>
      <c r="Y172" s="199">
        <f t="shared" si="239"/>
        <v>0</v>
      </c>
      <c r="Z172" s="199">
        <f t="shared" si="239"/>
        <v>0</v>
      </c>
      <c r="AA172" s="199">
        <f t="shared" si="239"/>
        <v>0</v>
      </c>
      <c r="AB172" s="199">
        <f t="shared" si="239"/>
        <v>0</v>
      </c>
      <c r="AC172" s="199">
        <f t="shared" si="239"/>
        <v>0</v>
      </c>
      <c r="AD172" s="199">
        <f t="shared" si="239"/>
        <v>0</v>
      </c>
      <c r="AE172" s="198">
        <f t="shared" si="221"/>
        <v>0</v>
      </c>
      <c r="AF172" s="62"/>
    </row>
    <row r="173" spans="1:32" x14ac:dyDescent="0.2">
      <c r="A173" s="295"/>
      <c r="B173" s="172" t="s">
        <v>147</v>
      </c>
      <c r="C173" s="197">
        <f>$N158*C$27</f>
        <v>0</v>
      </c>
      <c r="D173" s="197">
        <f t="shared" ref="D173:N173" si="240">$N158*D$27</f>
        <v>0</v>
      </c>
      <c r="E173" s="197">
        <f t="shared" si="240"/>
        <v>0</v>
      </c>
      <c r="F173" s="197">
        <f t="shared" si="240"/>
        <v>0</v>
      </c>
      <c r="G173" s="197">
        <f t="shared" si="240"/>
        <v>0</v>
      </c>
      <c r="H173" s="197">
        <f t="shared" si="240"/>
        <v>0</v>
      </c>
      <c r="I173" s="197">
        <f t="shared" si="240"/>
        <v>0</v>
      </c>
      <c r="J173" s="197">
        <f t="shared" si="240"/>
        <v>0</v>
      </c>
      <c r="K173" s="197">
        <f t="shared" si="240"/>
        <v>0</v>
      </c>
      <c r="L173" s="197">
        <f t="shared" si="240"/>
        <v>0</v>
      </c>
      <c r="M173" s="197">
        <f t="shared" si="240"/>
        <v>0</v>
      </c>
      <c r="N173" s="197">
        <f t="shared" si="240"/>
        <v>0</v>
      </c>
      <c r="O173" s="198">
        <f t="shared" si="219"/>
        <v>0</v>
      </c>
      <c r="Q173" s="295"/>
      <c r="R173" s="172" t="s">
        <v>147</v>
      </c>
      <c r="S173" s="199">
        <f>IF(ISNUMBER(S$27),C173*S$27,0)</f>
        <v>0</v>
      </c>
      <c r="T173" s="199">
        <f t="shared" ref="T173:AD173" si="241">IF(ISNUMBER(T$27),D173*T$27,0)</f>
        <v>0</v>
      </c>
      <c r="U173" s="199">
        <f t="shared" si="241"/>
        <v>0</v>
      </c>
      <c r="V173" s="199">
        <f t="shared" si="241"/>
        <v>0</v>
      </c>
      <c r="W173" s="199">
        <f t="shared" si="241"/>
        <v>0</v>
      </c>
      <c r="X173" s="199">
        <f t="shared" si="241"/>
        <v>0</v>
      </c>
      <c r="Y173" s="199">
        <f t="shared" si="241"/>
        <v>0</v>
      </c>
      <c r="Z173" s="199">
        <f t="shared" si="241"/>
        <v>0</v>
      </c>
      <c r="AA173" s="199">
        <f t="shared" si="241"/>
        <v>0</v>
      </c>
      <c r="AB173" s="199">
        <f t="shared" si="241"/>
        <v>0</v>
      </c>
      <c r="AC173" s="199">
        <f t="shared" si="241"/>
        <v>0</v>
      </c>
      <c r="AD173" s="199">
        <f t="shared" si="241"/>
        <v>0</v>
      </c>
      <c r="AE173" s="198">
        <f t="shared" si="221"/>
        <v>0</v>
      </c>
      <c r="AF173" s="62"/>
    </row>
    <row r="174" spans="1:32" x14ac:dyDescent="0.2">
      <c r="A174" s="296"/>
      <c r="B174" s="54" t="s">
        <v>57</v>
      </c>
      <c r="C174" s="197">
        <f>+SUM(C162:C173)</f>
        <v>0</v>
      </c>
      <c r="D174" s="197">
        <f t="shared" ref="D174:N174" si="242">+SUM(D162:D173)</f>
        <v>0</v>
      </c>
      <c r="E174" s="197">
        <f t="shared" si="242"/>
        <v>0</v>
      </c>
      <c r="F174" s="197">
        <f t="shared" si="242"/>
        <v>0</v>
      </c>
      <c r="G174" s="197">
        <f t="shared" si="242"/>
        <v>0</v>
      </c>
      <c r="H174" s="197">
        <f t="shared" si="242"/>
        <v>0</v>
      </c>
      <c r="I174" s="197">
        <f t="shared" si="242"/>
        <v>0</v>
      </c>
      <c r="J174" s="197">
        <f t="shared" si="242"/>
        <v>0</v>
      </c>
      <c r="K174" s="197">
        <f t="shared" si="242"/>
        <v>0</v>
      </c>
      <c r="L174" s="197">
        <f t="shared" si="242"/>
        <v>0</v>
      </c>
      <c r="M174" s="197">
        <f t="shared" si="242"/>
        <v>0</v>
      </c>
      <c r="N174" s="197">
        <f t="shared" si="242"/>
        <v>0</v>
      </c>
      <c r="O174" s="198"/>
      <c r="Q174" s="296"/>
      <c r="R174" s="54" t="s">
        <v>57</v>
      </c>
      <c r="S174" s="197"/>
      <c r="T174" s="197"/>
      <c r="U174" s="197"/>
      <c r="V174" s="197"/>
      <c r="W174" s="197"/>
      <c r="X174" s="197"/>
      <c r="Y174" s="197"/>
      <c r="Z174" s="197"/>
      <c r="AA174" s="197"/>
      <c r="AB174" s="197"/>
      <c r="AC174" s="197"/>
      <c r="AD174" s="197"/>
      <c r="AE174" s="198">
        <f>SUM(AE162:AE173)</f>
        <v>0</v>
      </c>
      <c r="AF174" s="200">
        <f>AE174*44/12</f>
        <v>0</v>
      </c>
    </row>
    <row r="175" spans="1:32" x14ac:dyDescent="0.2">
      <c r="S175" s="50"/>
      <c r="T175" s="50"/>
      <c r="U175" s="50"/>
      <c r="V175" s="50"/>
      <c r="W175" s="50"/>
      <c r="X175" s="50"/>
      <c r="Y175" s="50"/>
      <c r="Z175" s="50"/>
      <c r="AA175" s="50"/>
      <c r="AB175" s="50"/>
      <c r="AC175" s="50"/>
      <c r="AD175" s="50"/>
      <c r="AE175" s="50"/>
    </row>
    <row r="176" spans="1:32" ht="14.15" customHeight="1" x14ac:dyDescent="0.2">
      <c r="A176" s="293" t="str">
        <f>'MRS(input_RL_Opt2)'!A176</f>
        <v>Year 2028</v>
      </c>
      <c r="B176" s="293"/>
      <c r="C176" s="261" t="str">
        <f>'MRS(input_RL_Opt2)'!C176:O176</f>
        <v>Land use category in year 2028</v>
      </c>
      <c r="D176" s="261"/>
      <c r="E176" s="261"/>
      <c r="F176" s="261"/>
      <c r="G176" s="261"/>
      <c r="H176" s="261"/>
      <c r="I176" s="261"/>
      <c r="J176" s="261"/>
      <c r="K176" s="261"/>
      <c r="L176" s="261"/>
      <c r="M176" s="261"/>
      <c r="N176" s="261"/>
      <c r="O176" s="261"/>
      <c r="Q176" s="293" t="str">
        <f>'MRS(input_RL_Opt2)'!Q176</f>
        <v>Year 2028</v>
      </c>
      <c r="R176" s="293"/>
      <c r="S176" s="261" t="str">
        <f>'MRS(input_RL_Opt2)'!S176:AE176</f>
        <v>Land use category in year 2028</v>
      </c>
      <c r="T176" s="261"/>
      <c r="U176" s="261"/>
      <c r="V176" s="261"/>
      <c r="W176" s="261"/>
      <c r="X176" s="261"/>
      <c r="Y176" s="261"/>
      <c r="Z176" s="261"/>
      <c r="AA176" s="261"/>
      <c r="AB176" s="261"/>
      <c r="AC176" s="261"/>
      <c r="AD176" s="261"/>
      <c r="AE176" s="261"/>
      <c r="AF176" s="62"/>
    </row>
    <row r="177" spans="1:32" ht="42" x14ac:dyDescent="0.2">
      <c r="A177" s="293"/>
      <c r="B177" s="293"/>
      <c r="C177" s="54" t="s">
        <v>46</v>
      </c>
      <c r="D177" s="54" t="s">
        <v>47</v>
      </c>
      <c r="E177" s="55" t="s">
        <v>48</v>
      </c>
      <c r="F177" s="54" t="s">
        <v>49</v>
      </c>
      <c r="G177" s="54" t="s">
        <v>50</v>
      </c>
      <c r="H177" s="54" t="s">
        <v>51</v>
      </c>
      <c r="I177" s="54" t="s">
        <v>52</v>
      </c>
      <c r="J177" s="54" t="s">
        <v>53</v>
      </c>
      <c r="K177" s="54" t="s">
        <v>54</v>
      </c>
      <c r="L177" s="54" t="s">
        <v>55</v>
      </c>
      <c r="M177" s="54" t="s">
        <v>56</v>
      </c>
      <c r="N177" s="54" t="s">
        <v>39</v>
      </c>
      <c r="O177" s="172" t="s">
        <v>57</v>
      </c>
      <c r="Q177" s="293"/>
      <c r="R177" s="293"/>
      <c r="S177" s="54" t="s">
        <v>46</v>
      </c>
      <c r="T177" s="54" t="s">
        <v>47</v>
      </c>
      <c r="U177" s="55" t="s">
        <v>48</v>
      </c>
      <c r="V177" s="54" t="s">
        <v>49</v>
      </c>
      <c r="W177" s="54" t="s">
        <v>50</v>
      </c>
      <c r="X177" s="54" t="s">
        <v>51</v>
      </c>
      <c r="Y177" s="54" t="s">
        <v>52</v>
      </c>
      <c r="Z177" s="54" t="s">
        <v>53</v>
      </c>
      <c r="AA177" s="54" t="s">
        <v>54</v>
      </c>
      <c r="AB177" s="54" t="s">
        <v>55</v>
      </c>
      <c r="AC177" s="54" t="s">
        <v>56</v>
      </c>
      <c r="AD177" s="54" t="s">
        <v>39</v>
      </c>
      <c r="AE177" s="172" t="s">
        <v>57</v>
      </c>
      <c r="AF177" s="62"/>
    </row>
    <row r="178" spans="1:32" ht="14.15" customHeight="1" x14ac:dyDescent="0.2">
      <c r="A178" s="294" t="str">
        <f>'MRS(input_RL_Opt2)'!A178</f>
        <v>Land use category in year 2027</v>
      </c>
      <c r="B178" s="54" t="s">
        <v>46</v>
      </c>
      <c r="C178" s="197">
        <f>$C174*C$16</f>
        <v>0</v>
      </c>
      <c r="D178" s="197">
        <f t="shared" ref="D178:N178" si="243">$C174*D$16</f>
        <v>0</v>
      </c>
      <c r="E178" s="197">
        <f t="shared" si="243"/>
        <v>0</v>
      </c>
      <c r="F178" s="197">
        <f t="shared" si="243"/>
        <v>0</v>
      </c>
      <c r="G178" s="197">
        <f t="shared" si="243"/>
        <v>0</v>
      </c>
      <c r="H178" s="197">
        <f t="shared" si="243"/>
        <v>0</v>
      </c>
      <c r="I178" s="197">
        <f t="shared" si="243"/>
        <v>0</v>
      </c>
      <c r="J178" s="197">
        <f t="shared" si="243"/>
        <v>0</v>
      </c>
      <c r="K178" s="197">
        <f t="shared" si="243"/>
        <v>0</v>
      </c>
      <c r="L178" s="197">
        <f t="shared" si="243"/>
        <v>0</v>
      </c>
      <c r="M178" s="197">
        <f t="shared" si="243"/>
        <v>0</v>
      </c>
      <c r="N178" s="197">
        <f t="shared" si="243"/>
        <v>0</v>
      </c>
      <c r="O178" s="198">
        <f>SUM(C178:N178)</f>
        <v>0</v>
      </c>
      <c r="Q178" s="294" t="str">
        <f>'MRS(input_RL_Opt2)'!Q178</f>
        <v>Land use category in year 2027</v>
      </c>
      <c r="R178" s="54" t="s">
        <v>46</v>
      </c>
      <c r="S178" s="199">
        <f>IF(ISNUMBER(S$16),C178*S$16,0)</f>
        <v>0</v>
      </c>
      <c r="T178" s="199">
        <f t="shared" ref="T178:AD178" si="244">IF(ISNUMBER(T$16),D178*T$16,0)</f>
        <v>0</v>
      </c>
      <c r="U178" s="199">
        <f t="shared" si="244"/>
        <v>0</v>
      </c>
      <c r="V178" s="199">
        <f t="shared" si="244"/>
        <v>0</v>
      </c>
      <c r="W178" s="199">
        <f t="shared" si="244"/>
        <v>0</v>
      </c>
      <c r="X178" s="199">
        <f t="shared" si="244"/>
        <v>0</v>
      </c>
      <c r="Y178" s="199">
        <f t="shared" si="244"/>
        <v>0</v>
      </c>
      <c r="Z178" s="199">
        <f t="shared" si="244"/>
        <v>0</v>
      </c>
      <c r="AA178" s="199">
        <f t="shared" si="244"/>
        <v>0</v>
      </c>
      <c r="AB178" s="199">
        <f t="shared" si="244"/>
        <v>0</v>
      </c>
      <c r="AC178" s="199">
        <f t="shared" si="244"/>
        <v>0</v>
      </c>
      <c r="AD178" s="199">
        <f t="shared" si="244"/>
        <v>0</v>
      </c>
      <c r="AE178" s="198">
        <f>SUMIF(S178:AD178,"&gt;0",S178:AD178)</f>
        <v>0</v>
      </c>
      <c r="AF178" s="62"/>
    </row>
    <row r="179" spans="1:32" ht="28" x14ac:dyDescent="0.2">
      <c r="A179" s="295"/>
      <c r="B179" s="54" t="s">
        <v>47</v>
      </c>
      <c r="C179" s="197">
        <f>$D174*C$17</f>
        <v>0</v>
      </c>
      <c r="D179" s="197">
        <f t="shared" ref="D179:N179" si="245">$D174*D$17</f>
        <v>0</v>
      </c>
      <c r="E179" s="197">
        <f t="shared" si="245"/>
        <v>0</v>
      </c>
      <c r="F179" s="197">
        <f t="shared" si="245"/>
        <v>0</v>
      </c>
      <c r="G179" s="197">
        <f t="shared" si="245"/>
        <v>0</v>
      </c>
      <c r="H179" s="197">
        <f t="shared" si="245"/>
        <v>0</v>
      </c>
      <c r="I179" s="197">
        <f t="shared" si="245"/>
        <v>0</v>
      </c>
      <c r="J179" s="197">
        <f t="shared" si="245"/>
        <v>0</v>
      </c>
      <c r="K179" s="197">
        <f t="shared" si="245"/>
        <v>0</v>
      </c>
      <c r="L179" s="197">
        <f t="shared" si="245"/>
        <v>0</v>
      </c>
      <c r="M179" s="197">
        <f t="shared" si="245"/>
        <v>0</v>
      </c>
      <c r="N179" s="197">
        <f t="shared" si="245"/>
        <v>0</v>
      </c>
      <c r="O179" s="198">
        <f t="shared" ref="O179:O189" si="246">SUM(C179:N179)</f>
        <v>0</v>
      </c>
      <c r="Q179" s="295"/>
      <c r="R179" s="54" t="s">
        <v>47</v>
      </c>
      <c r="S179" s="199">
        <f>IF(ISNUMBER(S$17),C179*S$17,0)</f>
        <v>0</v>
      </c>
      <c r="T179" s="199">
        <f t="shared" ref="T179:AD179" si="247">IF(ISNUMBER(T$17),D179*T$17,0)</f>
        <v>0</v>
      </c>
      <c r="U179" s="199">
        <f t="shared" si="247"/>
        <v>0</v>
      </c>
      <c r="V179" s="199">
        <f t="shared" si="247"/>
        <v>0</v>
      </c>
      <c r="W179" s="199">
        <f t="shared" si="247"/>
        <v>0</v>
      </c>
      <c r="X179" s="199">
        <f t="shared" si="247"/>
        <v>0</v>
      </c>
      <c r="Y179" s="199">
        <f t="shared" si="247"/>
        <v>0</v>
      </c>
      <c r="Z179" s="199">
        <f t="shared" si="247"/>
        <v>0</v>
      </c>
      <c r="AA179" s="199">
        <f t="shared" si="247"/>
        <v>0</v>
      </c>
      <c r="AB179" s="199">
        <f t="shared" si="247"/>
        <v>0</v>
      </c>
      <c r="AC179" s="199">
        <f t="shared" si="247"/>
        <v>0</v>
      </c>
      <c r="AD179" s="199">
        <f t="shared" si="247"/>
        <v>0</v>
      </c>
      <c r="AE179" s="198">
        <f t="shared" ref="AE179:AE189" si="248">SUMIF(S179:AD179,"&gt;0",S179:AD179)</f>
        <v>0</v>
      </c>
      <c r="AF179" s="62"/>
    </row>
    <row r="180" spans="1:32" x14ac:dyDescent="0.2">
      <c r="A180" s="295"/>
      <c r="B180" s="55" t="s">
        <v>48</v>
      </c>
      <c r="C180" s="197">
        <f>$E174*C$18</f>
        <v>0</v>
      </c>
      <c r="D180" s="197">
        <f t="shared" ref="D180:N180" si="249">$E174*D$18</f>
        <v>0</v>
      </c>
      <c r="E180" s="197">
        <f t="shared" si="249"/>
        <v>0</v>
      </c>
      <c r="F180" s="197">
        <f t="shared" si="249"/>
        <v>0</v>
      </c>
      <c r="G180" s="197">
        <f t="shared" si="249"/>
        <v>0</v>
      </c>
      <c r="H180" s="197">
        <f t="shared" si="249"/>
        <v>0</v>
      </c>
      <c r="I180" s="197">
        <f t="shared" si="249"/>
        <v>0</v>
      </c>
      <c r="J180" s="197">
        <f t="shared" si="249"/>
        <v>0</v>
      </c>
      <c r="K180" s="197">
        <f t="shared" si="249"/>
        <v>0</v>
      </c>
      <c r="L180" s="197">
        <f t="shared" si="249"/>
        <v>0</v>
      </c>
      <c r="M180" s="197">
        <f t="shared" si="249"/>
        <v>0</v>
      </c>
      <c r="N180" s="197">
        <f t="shared" si="249"/>
        <v>0</v>
      </c>
      <c r="O180" s="198">
        <f t="shared" si="246"/>
        <v>0</v>
      </c>
      <c r="Q180" s="295"/>
      <c r="R180" s="55" t="s">
        <v>48</v>
      </c>
      <c r="S180" s="199">
        <f>IF(ISNUMBER(S$18),C180*S$18,0)</f>
        <v>0</v>
      </c>
      <c r="T180" s="199">
        <f t="shared" ref="T180:AD180" si="250">IF(ISNUMBER(T$18),D180*T$18,0)</f>
        <v>0</v>
      </c>
      <c r="U180" s="199">
        <f t="shared" si="250"/>
        <v>0</v>
      </c>
      <c r="V180" s="199">
        <f t="shared" si="250"/>
        <v>0</v>
      </c>
      <c r="W180" s="199">
        <f t="shared" si="250"/>
        <v>0</v>
      </c>
      <c r="X180" s="199">
        <f t="shared" si="250"/>
        <v>0</v>
      </c>
      <c r="Y180" s="199">
        <f t="shared" si="250"/>
        <v>0</v>
      </c>
      <c r="Z180" s="199">
        <f t="shared" si="250"/>
        <v>0</v>
      </c>
      <c r="AA180" s="199">
        <f t="shared" si="250"/>
        <v>0</v>
      </c>
      <c r="AB180" s="199">
        <f t="shared" si="250"/>
        <v>0</v>
      </c>
      <c r="AC180" s="199">
        <f t="shared" si="250"/>
        <v>0</v>
      </c>
      <c r="AD180" s="199">
        <f t="shared" si="250"/>
        <v>0</v>
      </c>
      <c r="AE180" s="198">
        <f t="shared" si="248"/>
        <v>0</v>
      </c>
      <c r="AF180" s="62"/>
    </row>
    <row r="181" spans="1:32" x14ac:dyDescent="0.2">
      <c r="A181" s="295"/>
      <c r="B181" s="54" t="s">
        <v>49</v>
      </c>
      <c r="C181" s="197">
        <f>$F174*C$19</f>
        <v>0</v>
      </c>
      <c r="D181" s="197">
        <f t="shared" ref="D181:N181" si="251">$F174*D$19</f>
        <v>0</v>
      </c>
      <c r="E181" s="197">
        <f t="shared" si="251"/>
        <v>0</v>
      </c>
      <c r="F181" s="197">
        <f t="shared" si="251"/>
        <v>0</v>
      </c>
      <c r="G181" s="197">
        <f t="shared" si="251"/>
        <v>0</v>
      </c>
      <c r="H181" s="197">
        <f t="shared" si="251"/>
        <v>0</v>
      </c>
      <c r="I181" s="197">
        <f t="shared" si="251"/>
        <v>0</v>
      </c>
      <c r="J181" s="197">
        <f t="shared" si="251"/>
        <v>0</v>
      </c>
      <c r="K181" s="197">
        <f t="shared" si="251"/>
        <v>0</v>
      </c>
      <c r="L181" s="197">
        <f t="shared" si="251"/>
        <v>0</v>
      </c>
      <c r="M181" s="197">
        <f t="shared" si="251"/>
        <v>0</v>
      </c>
      <c r="N181" s="197">
        <f t="shared" si="251"/>
        <v>0</v>
      </c>
      <c r="O181" s="198">
        <f t="shared" si="246"/>
        <v>0</v>
      </c>
      <c r="Q181" s="295"/>
      <c r="R181" s="54" t="s">
        <v>49</v>
      </c>
      <c r="S181" s="199">
        <f>IF(ISNUMBER(S$19),C181*S$19,0)</f>
        <v>0</v>
      </c>
      <c r="T181" s="199">
        <f t="shared" ref="T181:AD181" si="252">IF(ISNUMBER(T$19),D181*T$19,0)</f>
        <v>0</v>
      </c>
      <c r="U181" s="199">
        <f t="shared" si="252"/>
        <v>0</v>
      </c>
      <c r="V181" s="199">
        <f t="shared" si="252"/>
        <v>0</v>
      </c>
      <c r="W181" s="199">
        <f t="shared" si="252"/>
        <v>0</v>
      </c>
      <c r="X181" s="199">
        <f t="shared" si="252"/>
        <v>0</v>
      </c>
      <c r="Y181" s="199">
        <f t="shared" si="252"/>
        <v>0</v>
      </c>
      <c r="Z181" s="199">
        <f t="shared" si="252"/>
        <v>0</v>
      </c>
      <c r="AA181" s="199">
        <f t="shared" si="252"/>
        <v>0</v>
      </c>
      <c r="AB181" s="199">
        <f t="shared" si="252"/>
        <v>0</v>
      </c>
      <c r="AC181" s="199">
        <f t="shared" si="252"/>
        <v>0</v>
      </c>
      <c r="AD181" s="199">
        <f t="shared" si="252"/>
        <v>0</v>
      </c>
      <c r="AE181" s="198">
        <f t="shared" si="248"/>
        <v>0</v>
      </c>
      <c r="AF181" s="62"/>
    </row>
    <row r="182" spans="1:32" x14ac:dyDescent="0.2">
      <c r="A182" s="295"/>
      <c r="B182" s="172" t="s">
        <v>50</v>
      </c>
      <c r="C182" s="197">
        <f>$G174*C$20</f>
        <v>0</v>
      </c>
      <c r="D182" s="197">
        <f t="shared" ref="D182:N182" si="253">$G174*D$20</f>
        <v>0</v>
      </c>
      <c r="E182" s="197">
        <f t="shared" si="253"/>
        <v>0</v>
      </c>
      <c r="F182" s="197">
        <f t="shared" si="253"/>
        <v>0</v>
      </c>
      <c r="G182" s="197">
        <f t="shared" si="253"/>
        <v>0</v>
      </c>
      <c r="H182" s="197">
        <f t="shared" si="253"/>
        <v>0</v>
      </c>
      <c r="I182" s="197">
        <f t="shared" si="253"/>
        <v>0</v>
      </c>
      <c r="J182" s="197">
        <f t="shared" si="253"/>
        <v>0</v>
      </c>
      <c r="K182" s="197">
        <f t="shared" si="253"/>
        <v>0</v>
      </c>
      <c r="L182" s="197">
        <f t="shared" si="253"/>
        <v>0</v>
      </c>
      <c r="M182" s="197">
        <f t="shared" si="253"/>
        <v>0</v>
      </c>
      <c r="N182" s="197">
        <f t="shared" si="253"/>
        <v>0</v>
      </c>
      <c r="O182" s="198">
        <f t="shared" si="246"/>
        <v>0</v>
      </c>
      <c r="Q182" s="295"/>
      <c r="R182" s="172" t="s">
        <v>50</v>
      </c>
      <c r="S182" s="199">
        <f>IF(ISNUMBER(S$20),C182*S$20,0)</f>
        <v>0</v>
      </c>
      <c r="T182" s="199">
        <f t="shared" ref="T182:AD182" si="254">IF(ISNUMBER(T$20),D182*T$20,0)</f>
        <v>0</v>
      </c>
      <c r="U182" s="199">
        <f t="shared" si="254"/>
        <v>0</v>
      </c>
      <c r="V182" s="199">
        <f t="shared" si="254"/>
        <v>0</v>
      </c>
      <c r="W182" s="199">
        <f t="shared" si="254"/>
        <v>0</v>
      </c>
      <c r="X182" s="199">
        <f t="shared" si="254"/>
        <v>0</v>
      </c>
      <c r="Y182" s="199">
        <f t="shared" si="254"/>
        <v>0</v>
      </c>
      <c r="Z182" s="199">
        <f t="shared" si="254"/>
        <v>0</v>
      </c>
      <c r="AA182" s="199">
        <f t="shared" si="254"/>
        <v>0</v>
      </c>
      <c r="AB182" s="199">
        <f t="shared" si="254"/>
        <v>0</v>
      </c>
      <c r="AC182" s="199">
        <f t="shared" si="254"/>
        <v>0</v>
      </c>
      <c r="AD182" s="199">
        <f t="shared" si="254"/>
        <v>0</v>
      </c>
      <c r="AE182" s="198">
        <f t="shared" si="248"/>
        <v>0</v>
      </c>
      <c r="AF182" s="62"/>
    </row>
    <row r="183" spans="1:32" x14ac:dyDescent="0.2">
      <c r="A183" s="295"/>
      <c r="B183" s="172" t="s">
        <v>51</v>
      </c>
      <c r="C183" s="197">
        <f>$H174*C$21</f>
        <v>0</v>
      </c>
      <c r="D183" s="197">
        <f t="shared" ref="D183:N183" si="255">$H174*D$21</f>
        <v>0</v>
      </c>
      <c r="E183" s="197">
        <f t="shared" si="255"/>
        <v>0</v>
      </c>
      <c r="F183" s="197">
        <f t="shared" si="255"/>
        <v>0</v>
      </c>
      <c r="G183" s="197">
        <f t="shared" si="255"/>
        <v>0</v>
      </c>
      <c r="H183" s="197">
        <f t="shared" si="255"/>
        <v>0</v>
      </c>
      <c r="I183" s="197">
        <f t="shared" si="255"/>
        <v>0</v>
      </c>
      <c r="J183" s="197">
        <f t="shared" si="255"/>
        <v>0</v>
      </c>
      <c r="K183" s="197">
        <f t="shared" si="255"/>
        <v>0</v>
      </c>
      <c r="L183" s="197">
        <f t="shared" si="255"/>
        <v>0</v>
      </c>
      <c r="M183" s="197">
        <f t="shared" si="255"/>
        <v>0</v>
      </c>
      <c r="N183" s="197">
        <f t="shared" si="255"/>
        <v>0</v>
      </c>
      <c r="O183" s="198">
        <f t="shared" si="246"/>
        <v>0</v>
      </c>
      <c r="Q183" s="295"/>
      <c r="R183" s="172" t="s">
        <v>51</v>
      </c>
      <c r="S183" s="199">
        <f>IF(ISNUMBER(S$21),C183*S$21,0)</f>
        <v>0</v>
      </c>
      <c r="T183" s="199">
        <f t="shared" ref="T183:AD183" si="256">IF(ISNUMBER(T$21),D183*T$21,0)</f>
        <v>0</v>
      </c>
      <c r="U183" s="199">
        <f t="shared" si="256"/>
        <v>0</v>
      </c>
      <c r="V183" s="199">
        <f t="shared" si="256"/>
        <v>0</v>
      </c>
      <c r="W183" s="199">
        <f t="shared" si="256"/>
        <v>0</v>
      </c>
      <c r="X183" s="199">
        <f t="shared" si="256"/>
        <v>0</v>
      </c>
      <c r="Y183" s="199">
        <f t="shared" si="256"/>
        <v>0</v>
      </c>
      <c r="Z183" s="199">
        <f t="shared" si="256"/>
        <v>0</v>
      </c>
      <c r="AA183" s="199">
        <f t="shared" si="256"/>
        <v>0</v>
      </c>
      <c r="AB183" s="199">
        <f t="shared" si="256"/>
        <v>0</v>
      </c>
      <c r="AC183" s="199">
        <f t="shared" si="256"/>
        <v>0</v>
      </c>
      <c r="AD183" s="199">
        <f t="shared" si="256"/>
        <v>0</v>
      </c>
      <c r="AE183" s="198">
        <f t="shared" si="248"/>
        <v>0</v>
      </c>
      <c r="AF183" s="62"/>
    </row>
    <row r="184" spans="1:32" x14ac:dyDescent="0.2">
      <c r="A184" s="295"/>
      <c r="B184" s="172" t="s">
        <v>52</v>
      </c>
      <c r="C184" s="197">
        <f>$I174*C$22</f>
        <v>0</v>
      </c>
      <c r="D184" s="197">
        <f t="shared" ref="D184:N184" si="257">$I174*D$22</f>
        <v>0</v>
      </c>
      <c r="E184" s="197">
        <f t="shared" si="257"/>
        <v>0</v>
      </c>
      <c r="F184" s="197">
        <f t="shared" si="257"/>
        <v>0</v>
      </c>
      <c r="G184" s="197">
        <f t="shared" si="257"/>
        <v>0</v>
      </c>
      <c r="H184" s="197">
        <f t="shared" si="257"/>
        <v>0</v>
      </c>
      <c r="I184" s="197">
        <f t="shared" si="257"/>
        <v>0</v>
      </c>
      <c r="J184" s="197">
        <f t="shared" si="257"/>
        <v>0</v>
      </c>
      <c r="K184" s="197">
        <f t="shared" si="257"/>
        <v>0</v>
      </c>
      <c r="L184" s="197">
        <f t="shared" si="257"/>
        <v>0</v>
      </c>
      <c r="M184" s="197">
        <f t="shared" si="257"/>
        <v>0</v>
      </c>
      <c r="N184" s="197">
        <f t="shared" si="257"/>
        <v>0</v>
      </c>
      <c r="O184" s="198">
        <f t="shared" si="246"/>
        <v>0</v>
      </c>
      <c r="Q184" s="295"/>
      <c r="R184" s="172" t="s">
        <v>52</v>
      </c>
      <c r="S184" s="199">
        <f>IF(ISNUMBER(S$22),C184*S$22,0)</f>
        <v>0</v>
      </c>
      <c r="T184" s="199">
        <f t="shared" ref="T184:AD184" si="258">IF(ISNUMBER(T$22),D184*T$22,0)</f>
        <v>0</v>
      </c>
      <c r="U184" s="199">
        <f t="shared" si="258"/>
        <v>0</v>
      </c>
      <c r="V184" s="199">
        <f t="shared" si="258"/>
        <v>0</v>
      </c>
      <c r="W184" s="199">
        <f t="shared" si="258"/>
        <v>0</v>
      </c>
      <c r="X184" s="199">
        <f t="shared" si="258"/>
        <v>0</v>
      </c>
      <c r="Y184" s="199">
        <f t="shared" si="258"/>
        <v>0</v>
      </c>
      <c r="Z184" s="199">
        <f t="shared" si="258"/>
        <v>0</v>
      </c>
      <c r="AA184" s="199">
        <f t="shared" si="258"/>
        <v>0</v>
      </c>
      <c r="AB184" s="199">
        <f t="shared" si="258"/>
        <v>0</v>
      </c>
      <c r="AC184" s="199">
        <f t="shared" si="258"/>
        <v>0</v>
      </c>
      <c r="AD184" s="199">
        <f t="shared" si="258"/>
        <v>0</v>
      </c>
      <c r="AE184" s="198">
        <f t="shared" si="248"/>
        <v>0</v>
      </c>
      <c r="AF184" s="62"/>
    </row>
    <row r="185" spans="1:32" x14ac:dyDescent="0.2">
      <c r="A185" s="295"/>
      <c r="B185" s="172" t="s">
        <v>53</v>
      </c>
      <c r="C185" s="197">
        <f>$J174*C$23</f>
        <v>0</v>
      </c>
      <c r="D185" s="197">
        <f t="shared" ref="D185:N185" si="259">$J174*D$23</f>
        <v>0</v>
      </c>
      <c r="E185" s="197">
        <f t="shared" si="259"/>
        <v>0</v>
      </c>
      <c r="F185" s="197">
        <f t="shared" si="259"/>
        <v>0</v>
      </c>
      <c r="G185" s="197">
        <f t="shared" si="259"/>
        <v>0</v>
      </c>
      <c r="H185" s="197">
        <f t="shared" si="259"/>
        <v>0</v>
      </c>
      <c r="I185" s="197">
        <f t="shared" si="259"/>
        <v>0</v>
      </c>
      <c r="J185" s="197">
        <f t="shared" si="259"/>
        <v>0</v>
      </c>
      <c r="K185" s="197">
        <f t="shared" si="259"/>
        <v>0</v>
      </c>
      <c r="L185" s="197">
        <f t="shared" si="259"/>
        <v>0</v>
      </c>
      <c r="M185" s="197">
        <f t="shared" si="259"/>
        <v>0</v>
      </c>
      <c r="N185" s="197">
        <f t="shared" si="259"/>
        <v>0</v>
      </c>
      <c r="O185" s="198">
        <f t="shared" si="246"/>
        <v>0</v>
      </c>
      <c r="Q185" s="295"/>
      <c r="R185" s="172" t="s">
        <v>53</v>
      </c>
      <c r="S185" s="199">
        <f>IF(ISNUMBER(S$23),C185*S$23,0)</f>
        <v>0</v>
      </c>
      <c r="T185" s="199">
        <f t="shared" ref="T185:AD185" si="260">IF(ISNUMBER(T$23),D185*T$23,0)</f>
        <v>0</v>
      </c>
      <c r="U185" s="199">
        <f t="shared" si="260"/>
        <v>0</v>
      </c>
      <c r="V185" s="199">
        <f t="shared" si="260"/>
        <v>0</v>
      </c>
      <c r="W185" s="199">
        <f t="shared" si="260"/>
        <v>0</v>
      </c>
      <c r="X185" s="199">
        <f t="shared" si="260"/>
        <v>0</v>
      </c>
      <c r="Y185" s="199">
        <f t="shared" si="260"/>
        <v>0</v>
      </c>
      <c r="Z185" s="199">
        <f t="shared" si="260"/>
        <v>0</v>
      </c>
      <c r="AA185" s="199">
        <f t="shared" si="260"/>
        <v>0</v>
      </c>
      <c r="AB185" s="199">
        <f t="shared" si="260"/>
        <v>0</v>
      </c>
      <c r="AC185" s="199">
        <f t="shared" si="260"/>
        <v>0</v>
      </c>
      <c r="AD185" s="199">
        <f t="shared" si="260"/>
        <v>0</v>
      </c>
      <c r="AE185" s="198">
        <f t="shared" si="248"/>
        <v>0</v>
      </c>
      <c r="AF185" s="62"/>
    </row>
    <row r="186" spans="1:32" x14ac:dyDescent="0.2">
      <c r="A186" s="295"/>
      <c r="B186" s="172" t="s">
        <v>54</v>
      </c>
      <c r="C186" s="197">
        <f>$K174*C$24</f>
        <v>0</v>
      </c>
      <c r="D186" s="197">
        <f t="shared" ref="D186:N186" si="261">$K174*D$24</f>
        <v>0</v>
      </c>
      <c r="E186" s="197">
        <f t="shared" si="261"/>
        <v>0</v>
      </c>
      <c r="F186" s="197">
        <f t="shared" si="261"/>
        <v>0</v>
      </c>
      <c r="G186" s="197">
        <f t="shared" si="261"/>
        <v>0</v>
      </c>
      <c r="H186" s="197">
        <f t="shared" si="261"/>
        <v>0</v>
      </c>
      <c r="I186" s="197">
        <f t="shared" si="261"/>
        <v>0</v>
      </c>
      <c r="J186" s="197">
        <f t="shared" si="261"/>
        <v>0</v>
      </c>
      <c r="K186" s="197">
        <f t="shared" si="261"/>
        <v>0</v>
      </c>
      <c r="L186" s="197">
        <f t="shared" si="261"/>
        <v>0</v>
      </c>
      <c r="M186" s="197">
        <f t="shared" si="261"/>
        <v>0</v>
      </c>
      <c r="N186" s="197">
        <f t="shared" si="261"/>
        <v>0</v>
      </c>
      <c r="O186" s="198">
        <f t="shared" si="246"/>
        <v>0</v>
      </c>
      <c r="Q186" s="295"/>
      <c r="R186" s="172" t="s">
        <v>54</v>
      </c>
      <c r="S186" s="199">
        <f>IF(ISNUMBER(S$24),C186*S$24,0)</f>
        <v>0</v>
      </c>
      <c r="T186" s="199">
        <f t="shared" ref="T186:AD186" si="262">IF(ISNUMBER(T$24),D186*T$24,0)</f>
        <v>0</v>
      </c>
      <c r="U186" s="199">
        <f t="shared" si="262"/>
        <v>0</v>
      </c>
      <c r="V186" s="199">
        <f t="shared" si="262"/>
        <v>0</v>
      </c>
      <c r="W186" s="199">
        <f t="shared" si="262"/>
        <v>0</v>
      </c>
      <c r="X186" s="199">
        <f t="shared" si="262"/>
        <v>0</v>
      </c>
      <c r="Y186" s="199">
        <f t="shared" si="262"/>
        <v>0</v>
      </c>
      <c r="Z186" s="199">
        <f t="shared" si="262"/>
        <v>0</v>
      </c>
      <c r="AA186" s="199">
        <f t="shared" si="262"/>
        <v>0</v>
      </c>
      <c r="AB186" s="199">
        <f t="shared" si="262"/>
        <v>0</v>
      </c>
      <c r="AC186" s="199">
        <f t="shared" si="262"/>
        <v>0</v>
      </c>
      <c r="AD186" s="199">
        <f t="shared" si="262"/>
        <v>0</v>
      </c>
      <c r="AE186" s="198">
        <f t="shared" si="248"/>
        <v>0</v>
      </c>
      <c r="AF186" s="62"/>
    </row>
    <row r="187" spans="1:32" x14ac:dyDescent="0.2">
      <c r="A187" s="295"/>
      <c r="B187" s="172" t="s">
        <v>55</v>
      </c>
      <c r="C187" s="197">
        <f>$L174*C$25</f>
        <v>0</v>
      </c>
      <c r="D187" s="197">
        <f t="shared" ref="D187:N187" si="263">$L174*D$25</f>
        <v>0</v>
      </c>
      <c r="E187" s="197">
        <f t="shared" si="263"/>
        <v>0</v>
      </c>
      <c r="F187" s="197">
        <f t="shared" si="263"/>
        <v>0</v>
      </c>
      <c r="G187" s="197">
        <f t="shared" si="263"/>
        <v>0</v>
      </c>
      <c r="H187" s="197">
        <f t="shared" si="263"/>
        <v>0</v>
      </c>
      <c r="I187" s="197">
        <f t="shared" si="263"/>
        <v>0</v>
      </c>
      <c r="J187" s="197">
        <f t="shared" si="263"/>
        <v>0</v>
      </c>
      <c r="K187" s="197">
        <f t="shared" si="263"/>
        <v>0</v>
      </c>
      <c r="L187" s="197">
        <f t="shared" si="263"/>
        <v>0</v>
      </c>
      <c r="M187" s="197">
        <f t="shared" si="263"/>
        <v>0</v>
      </c>
      <c r="N187" s="197">
        <f t="shared" si="263"/>
        <v>0</v>
      </c>
      <c r="O187" s="198">
        <f t="shared" si="246"/>
        <v>0</v>
      </c>
      <c r="Q187" s="295"/>
      <c r="R187" s="172" t="s">
        <v>55</v>
      </c>
      <c r="S187" s="199">
        <f>IF(ISNUMBER(S$25),C187*S$25,0)</f>
        <v>0</v>
      </c>
      <c r="T187" s="199">
        <f t="shared" ref="T187:AD187" si="264">IF(ISNUMBER(T$25),D187*T$25,0)</f>
        <v>0</v>
      </c>
      <c r="U187" s="199">
        <f t="shared" si="264"/>
        <v>0</v>
      </c>
      <c r="V187" s="199">
        <f t="shared" si="264"/>
        <v>0</v>
      </c>
      <c r="W187" s="199">
        <f t="shared" si="264"/>
        <v>0</v>
      </c>
      <c r="X187" s="199">
        <f t="shared" si="264"/>
        <v>0</v>
      </c>
      <c r="Y187" s="199">
        <f t="shared" si="264"/>
        <v>0</v>
      </c>
      <c r="Z187" s="199">
        <f t="shared" si="264"/>
        <v>0</v>
      </c>
      <c r="AA187" s="199">
        <f t="shared" si="264"/>
        <v>0</v>
      </c>
      <c r="AB187" s="199">
        <f t="shared" si="264"/>
        <v>0</v>
      </c>
      <c r="AC187" s="199">
        <f t="shared" si="264"/>
        <v>0</v>
      </c>
      <c r="AD187" s="199">
        <f t="shared" si="264"/>
        <v>0</v>
      </c>
      <c r="AE187" s="198">
        <f t="shared" si="248"/>
        <v>0</v>
      </c>
      <c r="AF187" s="62"/>
    </row>
    <row r="188" spans="1:32" x14ac:dyDescent="0.2">
      <c r="A188" s="295"/>
      <c r="B188" s="172" t="s">
        <v>56</v>
      </c>
      <c r="C188" s="197">
        <f>$M174*C$26</f>
        <v>0</v>
      </c>
      <c r="D188" s="197">
        <f t="shared" ref="D188:N188" si="265">$M174*D$26</f>
        <v>0</v>
      </c>
      <c r="E188" s="197">
        <f t="shared" si="265"/>
        <v>0</v>
      </c>
      <c r="F188" s="197">
        <f t="shared" si="265"/>
        <v>0</v>
      </c>
      <c r="G188" s="197">
        <f t="shared" si="265"/>
        <v>0</v>
      </c>
      <c r="H188" s="197">
        <f t="shared" si="265"/>
        <v>0</v>
      </c>
      <c r="I188" s="197">
        <f t="shared" si="265"/>
        <v>0</v>
      </c>
      <c r="J188" s="197">
        <f t="shared" si="265"/>
        <v>0</v>
      </c>
      <c r="K188" s="197">
        <f t="shared" si="265"/>
        <v>0</v>
      </c>
      <c r="L188" s="197">
        <f t="shared" si="265"/>
        <v>0</v>
      </c>
      <c r="M188" s="197">
        <f t="shared" si="265"/>
        <v>0</v>
      </c>
      <c r="N188" s="197">
        <f t="shared" si="265"/>
        <v>0</v>
      </c>
      <c r="O188" s="198">
        <f t="shared" si="246"/>
        <v>0</v>
      </c>
      <c r="Q188" s="295"/>
      <c r="R188" s="172" t="s">
        <v>56</v>
      </c>
      <c r="S188" s="199">
        <f>IF(ISNUMBER(S$26),C188*S$26,0)</f>
        <v>0</v>
      </c>
      <c r="T188" s="199">
        <f t="shared" ref="T188:AD188" si="266">IF(ISNUMBER(T$26),D188*T$26,0)</f>
        <v>0</v>
      </c>
      <c r="U188" s="199">
        <f t="shared" si="266"/>
        <v>0</v>
      </c>
      <c r="V188" s="199">
        <f t="shared" si="266"/>
        <v>0</v>
      </c>
      <c r="W188" s="199">
        <f t="shared" si="266"/>
        <v>0</v>
      </c>
      <c r="X188" s="199">
        <f t="shared" si="266"/>
        <v>0</v>
      </c>
      <c r="Y188" s="199">
        <f t="shared" si="266"/>
        <v>0</v>
      </c>
      <c r="Z188" s="199">
        <f t="shared" si="266"/>
        <v>0</v>
      </c>
      <c r="AA188" s="199">
        <f t="shared" si="266"/>
        <v>0</v>
      </c>
      <c r="AB188" s="199">
        <f t="shared" si="266"/>
        <v>0</v>
      </c>
      <c r="AC188" s="199">
        <f t="shared" si="266"/>
        <v>0</v>
      </c>
      <c r="AD188" s="199">
        <f t="shared" si="266"/>
        <v>0</v>
      </c>
      <c r="AE188" s="198">
        <f t="shared" si="248"/>
        <v>0</v>
      </c>
      <c r="AF188" s="62"/>
    </row>
    <row r="189" spans="1:32" x14ac:dyDescent="0.2">
      <c r="A189" s="295"/>
      <c r="B189" s="172" t="s">
        <v>147</v>
      </c>
      <c r="C189" s="197">
        <f>$N174*C$27</f>
        <v>0</v>
      </c>
      <c r="D189" s="197">
        <f t="shared" ref="D189:N189" si="267">$N174*D$27</f>
        <v>0</v>
      </c>
      <c r="E189" s="197">
        <f t="shared" si="267"/>
        <v>0</v>
      </c>
      <c r="F189" s="197">
        <f t="shared" si="267"/>
        <v>0</v>
      </c>
      <c r="G189" s="197">
        <f t="shared" si="267"/>
        <v>0</v>
      </c>
      <c r="H189" s="197">
        <f t="shared" si="267"/>
        <v>0</v>
      </c>
      <c r="I189" s="197">
        <f t="shared" si="267"/>
        <v>0</v>
      </c>
      <c r="J189" s="197">
        <f t="shared" si="267"/>
        <v>0</v>
      </c>
      <c r="K189" s="197">
        <f t="shared" si="267"/>
        <v>0</v>
      </c>
      <c r="L189" s="197">
        <f t="shared" si="267"/>
        <v>0</v>
      </c>
      <c r="M189" s="197">
        <f t="shared" si="267"/>
        <v>0</v>
      </c>
      <c r="N189" s="197">
        <f t="shared" si="267"/>
        <v>0</v>
      </c>
      <c r="O189" s="198">
        <f t="shared" si="246"/>
        <v>0</v>
      </c>
      <c r="Q189" s="295"/>
      <c r="R189" s="172" t="s">
        <v>147</v>
      </c>
      <c r="S189" s="199">
        <f>IF(ISNUMBER(S$27),C189*S$27,0)</f>
        <v>0</v>
      </c>
      <c r="T189" s="199">
        <f t="shared" ref="T189:AD189" si="268">IF(ISNUMBER(T$27),D189*T$27,0)</f>
        <v>0</v>
      </c>
      <c r="U189" s="199">
        <f t="shared" si="268"/>
        <v>0</v>
      </c>
      <c r="V189" s="199">
        <f t="shared" si="268"/>
        <v>0</v>
      </c>
      <c r="W189" s="199">
        <f t="shared" si="268"/>
        <v>0</v>
      </c>
      <c r="X189" s="199">
        <f t="shared" si="268"/>
        <v>0</v>
      </c>
      <c r="Y189" s="199">
        <f t="shared" si="268"/>
        <v>0</v>
      </c>
      <c r="Z189" s="199">
        <f t="shared" si="268"/>
        <v>0</v>
      </c>
      <c r="AA189" s="199">
        <f t="shared" si="268"/>
        <v>0</v>
      </c>
      <c r="AB189" s="199">
        <f t="shared" si="268"/>
        <v>0</v>
      </c>
      <c r="AC189" s="199">
        <f t="shared" si="268"/>
        <v>0</v>
      </c>
      <c r="AD189" s="199">
        <f t="shared" si="268"/>
        <v>0</v>
      </c>
      <c r="AE189" s="198">
        <f t="shared" si="248"/>
        <v>0</v>
      </c>
      <c r="AF189" s="62"/>
    </row>
    <row r="190" spans="1:32" x14ac:dyDescent="0.2">
      <c r="A190" s="296"/>
      <c r="B190" s="54" t="s">
        <v>57</v>
      </c>
      <c r="C190" s="197">
        <f>+SUM(C178:C189)</f>
        <v>0</v>
      </c>
      <c r="D190" s="197">
        <f t="shared" ref="D190:N190" si="269">+SUM(D178:D189)</f>
        <v>0</v>
      </c>
      <c r="E190" s="197">
        <f t="shared" si="269"/>
        <v>0</v>
      </c>
      <c r="F190" s="197">
        <f t="shared" si="269"/>
        <v>0</v>
      </c>
      <c r="G190" s="197">
        <f t="shared" si="269"/>
        <v>0</v>
      </c>
      <c r="H190" s="197">
        <f t="shared" si="269"/>
        <v>0</v>
      </c>
      <c r="I190" s="197">
        <f t="shared" si="269"/>
        <v>0</v>
      </c>
      <c r="J190" s="197">
        <f t="shared" si="269"/>
        <v>0</v>
      </c>
      <c r="K190" s="197">
        <f t="shared" si="269"/>
        <v>0</v>
      </c>
      <c r="L190" s="197">
        <f t="shared" si="269"/>
        <v>0</v>
      </c>
      <c r="M190" s="197">
        <f t="shared" si="269"/>
        <v>0</v>
      </c>
      <c r="N190" s="197">
        <f t="shared" si="269"/>
        <v>0</v>
      </c>
      <c r="O190" s="198"/>
      <c r="Q190" s="296"/>
      <c r="R190" s="54" t="s">
        <v>57</v>
      </c>
      <c r="S190" s="197"/>
      <c r="T190" s="197"/>
      <c r="U190" s="197"/>
      <c r="V190" s="197"/>
      <c r="W190" s="197"/>
      <c r="X190" s="197"/>
      <c r="Y190" s="197"/>
      <c r="Z190" s="197"/>
      <c r="AA190" s="197"/>
      <c r="AB190" s="197"/>
      <c r="AC190" s="197"/>
      <c r="AD190" s="197"/>
      <c r="AE190" s="198">
        <f>SUM(AE178:AE189)</f>
        <v>0</v>
      </c>
      <c r="AF190" s="200">
        <f>AE190*44/12</f>
        <v>0</v>
      </c>
    </row>
    <row r="191" spans="1:32" x14ac:dyDescent="0.2">
      <c r="S191" s="50"/>
      <c r="T191" s="50"/>
      <c r="U191" s="50"/>
      <c r="V191" s="50"/>
      <c r="W191" s="50"/>
      <c r="X191" s="50"/>
      <c r="Y191" s="50"/>
      <c r="Z191" s="50"/>
      <c r="AA191" s="50"/>
      <c r="AB191" s="50"/>
      <c r="AC191" s="50"/>
      <c r="AD191" s="50"/>
      <c r="AE191" s="50"/>
    </row>
    <row r="192" spans="1:32" ht="14.15" customHeight="1" x14ac:dyDescent="0.2">
      <c r="A192" s="293" t="str">
        <f>'MRS(input_RL_Opt2)'!A192</f>
        <v>Year 2029</v>
      </c>
      <c r="B192" s="293"/>
      <c r="C192" s="261" t="str">
        <f>'MRS(input_RL_Opt2)'!C192:O192</f>
        <v>Land use category in year 2029</v>
      </c>
      <c r="D192" s="261"/>
      <c r="E192" s="261"/>
      <c r="F192" s="261"/>
      <c r="G192" s="261"/>
      <c r="H192" s="261"/>
      <c r="I192" s="261"/>
      <c r="J192" s="261"/>
      <c r="K192" s="261"/>
      <c r="L192" s="261"/>
      <c r="M192" s="261"/>
      <c r="N192" s="261"/>
      <c r="O192" s="261"/>
      <c r="Q192" s="293" t="str">
        <f>'MRS(input_RL_Opt2)'!Q192</f>
        <v>Year 2029</v>
      </c>
      <c r="R192" s="293"/>
      <c r="S192" s="261" t="str">
        <f>'MRS(input_RL_Opt2)'!S192:AE192</f>
        <v>Land use category in year 2029</v>
      </c>
      <c r="T192" s="261"/>
      <c r="U192" s="261"/>
      <c r="V192" s="261"/>
      <c r="W192" s="261"/>
      <c r="X192" s="261"/>
      <c r="Y192" s="261"/>
      <c r="Z192" s="261"/>
      <c r="AA192" s="261"/>
      <c r="AB192" s="261"/>
      <c r="AC192" s="261"/>
      <c r="AD192" s="261"/>
      <c r="AE192" s="261"/>
      <c r="AF192" s="62"/>
    </row>
    <row r="193" spans="1:32" ht="42" x14ac:dyDescent="0.2">
      <c r="A193" s="293"/>
      <c r="B193" s="293"/>
      <c r="C193" s="54" t="s">
        <v>46</v>
      </c>
      <c r="D193" s="54" t="s">
        <v>47</v>
      </c>
      <c r="E193" s="55" t="s">
        <v>48</v>
      </c>
      <c r="F193" s="54" t="s">
        <v>49</v>
      </c>
      <c r="G193" s="54" t="s">
        <v>50</v>
      </c>
      <c r="H193" s="54" t="s">
        <v>51</v>
      </c>
      <c r="I193" s="54" t="s">
        <v>52</v>
      </c>
      <c r="J193" s="54" t="s">
        <v>53</v>
      </c>
      <c r="K193" s="54" t="s">
        <v>54</v>
      </c>
      <c r="L193" s="54" t="s">
        <v>55</v>
      </c>
      <c r="M193" s="54" t="s">
        <v>56</v>
      </c>
      <c r="N193" s="54" t="s">
        <v>39</v>
      </c>
      <c r="O193" s="172" t="s">
        <v>57</v>
      </c>
      <c r="Q193" s="293"/>
      <c r="R193" s="293"/>
      <c r="S193" s="54" t="s">
        <v>46</v>
      </c>
      <c r="T193" s="54" t="s">
        <v>47</v>
      </c>
      <c r="U193" s="55" t="s">
        <v>48</v>
      </c>
      <c r="V193" s="54" t="s">
        <v>49</v>
      </c>
      <c r="W193" s="54" t="s">
        <v>50</v>
      </c>
      <c r="X193" s="54" t="s">
        <v>51</v>
      </c>
      <c r="Y193" s="54" t="s">
        <v>52</v>
      </c>
      <c r="Z193" s="54" t="s">
        <v>53</v>
      </c>
      <c r="AA193" s="54" t="s">
        <v>54</v>
      </c>
      <c r="AB193" s="54" t="s">
        <v>55</v>
      </c>
      <c r="AC193" s="54" t="s">
        <v>56</v>
      </c>
      <c r="AD193" s="54" t="s">
        <v>39</v>
      </c>
      <c r="AE193" s="172" t="s">
        <v>57</v>
      </c>
      <c r="AF193" s="62"/>
    </row>
    <row r="194" spans="1:32" ht="14.15" customHeight="1" x14ac:dyDescent="0.2">
      <c r="A194" s="294" t="str">
        <f>'MRS(input_RL_Opt2)'!A194</f>
        <v>Land use category in year 2028</v>
      </c>
      <c r="B194" s="54" t="s">
        <v>46</v>
      </c>
      <c r="C194" s="197">
        <f>$C190*C$16</f>
        <v>0</v>
      </c>
      <c r="D194" s="197">
        <f t="shared" ref="D194:N194" si="270">$C190*D$16</f>
        <v>0</v>
      </c>
      <c r="E194" s="197">
        <f t="shared" si="270"/>
        <v>0</v>
      </c>
      <c r="F194" s="197">
        <f t="shared" si="270"/>
        <v>0</v>
      </c>
      <c r="G194" s="197">
        <f t="shared" si="270"/>
        <v>0</v>
      </c>
      <c r="H194" s="197">
        <f t="shared" si="270"/>
        <v>0</v>
      </c>
      <c r="I194" s="197">
        <f t="shared" si="270"/>
        <v>0</v>
      </c>
      <c r="J194" s="197">
        <f t="shared" si="270"/>
        <v>0</v>
      </c>
      <c r="K194" s="197">
        <f t="shared" si="270"/>
        <v>0</v>
      </c>
      <c r="L194" s="197">
        <f t="shared" si="270"/>
        <v>0</v>
      </c>
      <c r="M194" s="197">
        <f t="shared" si="270"/>
        <v>0</v>
      </c>
      <c r="N194" s="197">
        <f t="shared" si="270"/>
        <v>0</v>
      </c>
      <c r="O194" s="198">
        <f>SUM(C194:N194)</f>
        <v>0</v>
      </c>
      <c r="Q194" s="294" t="str">
        <f>'MRS(input_RL_Opt2)'!Q194</f>
        <v>Land use category in year 2028</v>
      </c>
      <c r="R194" s="54" t="s">
        <v>46</v>
      </c>
      <c r="S194" s="199">
        <f>IF(ISNUMBER(S$16),C194*S$16,0)</f>
        <v>0</v>
      </c>
      <c r="T194" s="199">
        <f t="shared" ref="T194:AD194" si="271">IF(ISNUMBER(T$16),D194*T$16,0)</f>
        <v>0</v>
      </c>
      <c r="U194" s="199">
        <f t="shared" si="271"/>
        <v>0</v>
      </c>
      <c r="V194" s="199">
        <f t="shared" si="271"/>
        <v>0</v>
      </c>
      <c r="W194" s="199">
        <f t="shared" si="271"/>
        <v>0</v>
      </c>
      <c r="X194" s="199">
        <f t="shared" si="271"/>
        <v>0</v>
      </c>
      <c r="Y194" s="199">
        <f t="shared" si="271"/>
        <v>0</v>
      </c>
      <c r="Z194" s="199">
        <f t="shared" si="271"/>
        <v>0</v>
      </c>
      <c r="AA194" s="199">
        <f t="shared" si="271"/>
        <v>0</v>
      </c>
      <c r="AB194" s="199">
        <f t="shared" si="271"/>
        <v>0</v>
      </c>
      <c r="AC194" s="199">
        <f t="shared" si="271"/>
        <v>0</v>
      </c>
      <c r="AD194" s="199">
        <f t="shared" si="271"/>
        <v>0</v>
      </c>
      <c r="AE194" s="198">
        <f>SUMIF(S194:AD194,"&gt;0",S194:AD194)</f>
        <v>0</v>
      </c>
      <c r="AF194" s="62"/>
    </row>
    <row r="195" spans="1:32" ht="28" x14ac:dyDescent="0.2">
      <c r="A195" s="295"/>
      <c r="B195" s="54" t="s">
        <v>47</v>
      </c>
      <c r="C195" s="197">
        <f>$D190*C$17</f>
        <v>0</v>
      </c>
      <c r="D195" s="197">
        <f t="shared" ref="D195:N195" si="272">$D190*D$17</f>
        <v>0</v>
      </c>
      <c r="E195" s="197">
        <f t="shared" si="272"/>
        <v>0</v>
      </c>
      <c r="F195" s="197">
        <f t="shared" si="272"/>
        <v>0</v>
      </c>
      <c r="G195" s="197">
        <f t="shared" si="272"/>
        <v>0</v>
      </c>
      <c r="H195" s="197">
        <f t="shared" si="272"/>
        <v>0</v>
      </c>
      <c r="I195" s="197">
        <f t="shared" si="272"/>
        <v>0</v>
      </c>
      <c r="J195" s="197">
        <f t="shared" si="272"/>
        <v>0</v>
      </c>
      <c r="K195" s="197">
        <f t="shared" si="272"/>
        <v>0</v>
      </c>
      <c r="L195" s="197">
        <f t="shared" si="272"/>
        <v>0</v>
      </c>
      <c r="M195" s="197">
        <f t="shared" si="272"/>
        <v>0</v>
      </c>
      <c r="N195" s="197">
        <f t="shared" si="272"/>
        <v>0</v>
      </c>
      <c r="O195" s="198">
        <f t="shared" ref="O195:O205" si="273">SUM(C195:N195)</f>
        <v>0</v>
      </c>
      <c r="Q195" s="295"/>
      <c r="R195" s="54" t="s">
        <v>47</v>
      </c>
      <c r="S195" s="199">
        <f>IF(ISNUMBER(S$17),C195*S$17,0)</f>
        <v>0</v>
      </c>
      <c r="T195" s="199">
        <f t="shared" ref="T195:AD195" si="274">IF(ISNUMBER(T$17),D195*T$17,0)</f>
        <v>0</v>
      </c>
      <c r="U195" s="199">
        <f t="shared" si="274"/>
        <v>0</v>
      </c>
      <c r="V195" s="199">
        <f t="shared" si="274"/>
        <v>0</v>
      </c>
      <c r="W195" s="199">
        <f t="shared" si="274"/>
        <v>0</v>
      </c>
      <c r="X195" s="199">
        <f t="shared" si="274"/>
        <v>0</v>
      </c>
      <c r="Y195" s="199">
        <f t="shared" si="274"/>
        <v>0</v>
      </c>
      <c r="Z195" s="199">
        <f t="shared" si="274"/>
        <v>0</v>
      </c>
      <c r="AA195" s="199">
        <f t="shared" si="274"/>
        <v>0</v>
      </c>
      <c r="AB195" s="199">
        <f t="shared" si="274"/>
        <v>0</v>
      </c>
      <c r="AC195" s="199">
        <f t="shared" si="274"/>
        <v>0</v>
      </c>
      <c r="AD195" s="199">
        <f t="shared" si="274"/>
        <v>0</v>
      </c>
      <c r="AE195" s="198">
        <f t="shared" ref="AE195:AE205" si="275">SUMIF(S195:AD195,"&gt;0",S195:AD195)</f>
        <v>0</v>
      </c>
      <c r="AF195" s="62"/>
    </row>
    <row r="196" spans="1:32" x14ac:dyDescent="0.2">
      <c r="A196" s="295"/>
      <c r="B196" s="55" t="s">
        <v>48</v>
      </c>
      <c r="C196" s="197">
        <f>$E190*C$18</f>
        <v>0</v>
      </c>
      <c r="D196" s="197">
        <f t="shared" ref="D196:N196" si="276">$E190*D$18</f>
        <v>0</v>
      </c>
      <c r="E196" s="197">
        <f t="shared" si="276"/>
        <v>0</v>
      </c>
      <c r="F196" s="197">
        <f t="shared" si="276"/>
        <v>0</v>
      </c>
      <c r="G196" s="197">
        <f t="shared" si="276"/>
        <v>0</v>
      </c>
      <c r="H196" s="197">
        <f t="shared" si="276"/>
        <v>0</v>
      </c>
      <c r="I196" s="197">
        <f t="shared" si="276"/>
        <v>0</v>
      </c>
      <c r="J196" s="197">
        <f t="shared" si="276"/>
        <v>0</v>
      </c>
      <c r="K196" s="197">
        <f t="shared" si="276"/>
        <v>0</v>
      </c>
      <c r="L196" s="197">
        <f t="shared" si="276"/>
        <v>0</v>
      </c>
      <c r="M196" s="197">
        <f t="shared" si="276"/>
        <v>0</v>
      </c>
      <c r="N196" s="197">
        <f t="shared" si="276"/>
        <v>0</v>
      </c>
      <c r="O196" s="198">
        <f t="shared" si="273"/>
        <v>0</v>
      </c>
      <c r="Q196" s="295"/>
      <c r="R196" s="55" t="s">
        <v>48</v>
      </c>
      <c r="S196" s="199">
        <f>IF(ISNUMBER(S$18),C196*S$18,0)</f>
        <v>0</v>
      </c>
      <c r="T196" s="199">
        <f t="shared" ref="T196:AD196" si="277">IF(ISNUMBER(T$18),D196*T$18,0)</f>
        <v>0</v>
      </c>
      <c r="U196" s="199">
        <f t="shared" si="277"/>
        <v>0</v>
      </c>
      <c r="V196" s="199">
        <f t="shared" si="277"/>
        <v>0</v>
      </c>
      <c r="W196" s="199">
        <f t="shared" si="277"/>
        <v>0</v>
      </c>
      <c r="X196" s="199">
        <f t="shared" si="277"/>
        <v>0</v>
      </c>
      <c r="Y196" s="199">
        <f t="shared" si="277"/>
        <v>0</v>
      </c>
      <c r="Z196" s="199">
        <f t="shared" si="277"/>
        <v>0</v>
      </c>
      <c r="AA196" s="199">
        <f t="shared" si="277"/>
        <v>0</v>
      </c>
      <c r="AB196" s="199">
        <f t="shared" si="277"/>
        <v>0</v>
      </c>
      <c r="AC196" s="199">
        <f t="shared" si="277"/>
        <v>0</v>
      </c>
      <c r="AD196" s="199">
        <f t="shared" si="277"/>
        <v>0</v>
      </c>
      <c r="AE196" s="198">
        <f t="shared" si="275"/>
        <v>0</v>
      </c>
      <c r="AF196" s="62"/>
    </row>
    <row r="197" spans="1:32" x14ac:dyDescent="0.2">
      <c r="A197" s="295"/>
      <c r="B197" s="54" t="s">
        <v>49</v>
      </c>
      <c r="C197" s="197">
        <f>$F190*C$19</f>
        <v>0</v>
      </c>
      <c r="D197" s="197">
        <f t="shared" ref="D197:N197" si="278">$F190*D$19</f>
        <v>0</v>
      </c>
      <c r="E197" s="197">
        <f t="shared" si="278"/>
        <v>0</v>
      </c>
      <c r="F197" s="197">
        <f t="shared" si="278"/>
        <v>0</v>
      </c>
      <c r="G197" s="197">
        <f t="shared" si="278"/>
        <v>0</v>
      </c>
      <c r="H197" s="197">
        <f t="shared" si="278"/>
        <v>0</v>
      </c>
      <c r="I197" s="197">
        <f t="shared" si="278"/>
        <v>0</v>
      </c>
      <c r="J197" s="197">
        <f t="shared" si="278"/>
        <v>0</v>
      </c>
      <c r="K197" s="197">
        <f t="shared" si="278"/>
        <v>0</v>
      </c>
      <c r="L197" s="197">
        <f t="shared" si="278"/>
        <v>0</v>
      </c>
      <c r="M197" s="197">
        <f t="shared" si="278"/>
        <v>0</v>
      </c>
      <c r="N197" s="197">
        <f t="shared" si="278"/>
        <v>0</v>
      </c>
      <c r="O197" s="198">
        <f t="shared" si="273"/>
        <v>0</v>
      </c>
      <c r="Q197" s="295"/>
      <c r="R197" s="54" t="s">
        <v>49</v>
      </c>
      <c r="S197" s="199">
        <f>IF(ISNUMBER(S$19),C197*S$19,0)</f>
        <v>0</v>
      </c>
      <c r="T197" s="199">
        <f t="shared" ref="T197:AD197" si="279">IF(ISNUMBER(T$19),D197*T$19,0)</f>
        <v>0</v>
      </c>
      <c r="U197" s="199">
        <f t="shared" si="279"/>
        <v>0</v>
      </c>
      <c r="V197" s="199">
        <f t="shared" si="279"/>
        <v>0</v>
      </c>
      <c r="W197" s="199">
        <f t="shared" si="279"/>
        <v>0</v>
      </c>
      <c r="X197" s="199">
        <f t="shared" si="279"/>
        <v>0</v>
      </c>
      <c r="Y197" s="199">
        <f t="shared" si="279"/>
        <v>0</v>
      </c>
      <c r="Z197" s="199">
        <f t="shared" si="279"/>
        <v>0</v>
      </c>
      <c r="AA197" s="199">
        <f t="shared" si="279"/>
        <v>0</v>
      </c>
      <c r="AB197" s="199">
        <f t="shared" si="279"/>
        <v>0</v>
      </c>
      <c r="AC197" s="199">
        <f t="shared" si="279"/>
        <v>0</v>
      </c>
      <c r="AD197" s="199">
        <f t="shared" si="279"/>
        <v>0</v>
      </c>
      <c r="AE197" s="198">
        <f t="shared" si="275"/>
        <v>0</v>
      </c>
      <c r="AF197" s="62"/>
    </row>
    <row r="198" spans="1:32" x14ac:dyDescent="0.2">
      <c r="A198" s="295"/>
      <c r="B198" s="172" t="s">
        <v>50</v>
      </c>
      <c r="C198" s="197">
        <f>$G190*C$20</f>
        <v>0</v>
      </c>
      <c r="D198" s="197">
        <f t="shared" ref="D198:N198" si="280">$G190*D$20</f>
        <v>0</v>
      </c>
      <c r="E198" s="197">
        <f t="shared" si="280"/>
        <v>0</v>
      </c>
      <c r="F198" s="197">
        <f t="shared" si="280"/>
        <v>0</v>
      </c>
      <c r="G198" s="197">
        <f t="shared" si="280"/>
        <v>0</v>
      </c>
      <c r="H198" s="197">
        <f t="shared" si="280"/>
        <v>0</v>
      </c>
      <c r="I198" s="197">
        <f t="shared" si="280"/>
        <v>0</v>
      </c>
      <c r="J198" s="197">
        <f t="shared" si="280"/>
        <v>0</v>
      </c>
      <c r="K198" s="197">
        <f t="shared" si="280"/>
        <v>0</v>
      </c>
      <c r="L198" s="197">
        <f t="shared" si="280"/>
        <v>0</v>
      </c>
      <c r="M198" s="197">
        <f t="shared" si="280"/>
        <v>0</v>
      </c>
      <c r="N198" s="197">
        <f t="shared" si="280"/>
        <v>0</v>
      </c>
      <c r="O198" s="198">
        <f t="shared" si="273"/>
        <v>0</v>
      </c>
      <c r="Q198" s="295"/>
      <c r="R198" s="172" t="s">
        <v>50</v>
      </c>
      <c r="S198" s="199">
        <f>IF(ISNUMBER(S$20),C198*S$20,0)</f>
        <v>0</v>
      </c>
      <c r="T198" s="199">
        <f t="shared" ref="T198:AD198" si="281">IF(ISNUMBER(T$20),D198*T$20,0)</f>
        <v>0</v>
      </c>
      <c r="U198" s="199">
        <f t="shared" si="281"/>
        <v>0</v>
      </c>
      <c r="V198" s="199">
        <f t="shared" si="281"/>
        <v>0</v>
      </c>
      <c r="W198" s="199">
        <f t="shared" si="281"/>
        <v>0</v>
      </c>
      <c r="X198" s="199">
        <f t="shared" si="281"/>
        <v>0</v>
      </c>
      <c r="Y198" s="199">
        <f t="shared" si="281"/>
        <v>0</v>
      </c>
      <c r="Z198" s="199">
        <f t="shared" si="281"/>
        <v>0</v>
      </c>
      <c r="AA198" s="199">
        <f t="shared" si="281"/>
        <v>0</v>
      </c>
      <c r="AB198" s="199">
        <f t="shared" si="281"/>
        <v>0</v>
      </c>
      <c r="AC198" s="199">
        <f t="shared" si="281"/>
        <v>0</v>
      </c>
      <c r="AD198" s="199">
        <f t="shared" si="281"/>
        <v>0</v>
      </c>
      <c r="AE198" s="198">
        <f t="shared" si="275"/>
        <v>0</v>
      </c>
      <c r="AF198" s="62"/>
    </row>
    <row r="199" spans="1:32" x14ac:dyDescent="0.2">
      <c r="A199" s="295"/>
      <c r="B199" s="172" t="s">
        <v>51</v>
      </c>
      <c r="C199" s="197">
        <f>$H190*C$21</f>
        <v>0</v>
      </c>
      <c r="D199" s="197">
        <f t="shared" ref="D199:N199" si="282">$H190*D$21</f>
        <v>0</v>
      </c>
      <c r="E199" s="197">
        <f t="shared" si="282"/>
        <v>0</v>
      </c>
      <c r="F199" s="197">
        <f t="shared" si="282"/>
        <v>0</v>
      </c>
      <c r="G199" s="197">
        <f t="shared" si="282"/>
        <v>0</v>
      </c>
      <c r="H199" s="197">
        <f t="shared" si="282"/>
        <v>0</v>
      </c>
      <c r="I199" s="197">
        <f t="shared" si="282"/>
        <v>0</v>
      </c>
      <c r="J199" s="197">
        <f t="shared" si="282"/>
        <v>0</v>
      </c>
      <c r="K199" s="197">
        <f t="shared" si="282"/>
        <v>0</v>
      </c>
      <c r="L199" s="197">
        <f t="shared" si="282"/>
        <v>0</v>
      </c>
      <c r="M199" s="197">
        <f t="shared" si="282"/>
        <v>0</v>
      </c>
      <c r="N199" s="197">
        <f t="shared" si="282"/>
        <v>0</v>
      </c>
      <c r="O199" s="198">
        <f t="shared" si="273"/>
        <v>0</v>
      </c>
      <c r="Q199" s="295"/>
      <c r="R199" s="172" t="s">
        <v>51</v>
      </c>
      <c r="S199" s="199">
        <f>IF(ISNUMBER(S$21),C199*S$21,0)</f>
        <v>0</v>
      </c>
      <c r="T199" s="199">
        <f t="shared" ref="T199:AD199" si="283">IF(ISNUMBER(T$21),D199*T$21,0)</f>
        <v>0</v>
      </c>
      <c r="U199" s="199">
        <f t="shared" si="283"/>
        <v>0</v>
      </c>
      <c r="V199" s="199">
        <f t="shared" si="283"/>
        <v>0</v>
      </c>
      <c r="W199" s="199">
        <f t="shared" si="283"/>
        <v>0</v>
      </c>
      <c r="X199" s="199">
        <f t="shared" si="283"/>
        <v>0</v>
      </c>
      <c r="Y199" s="199">
        <f t="shared" si="283"/>
        <v>0</v>
      </c>
      <c r="Z199" s="199">
        <f t="shared" si="283"/>
        <v>0</v>
      </c>
      <c r="AA199" s="199">
        <f t="shared" si="283"/>
        <v>0</v>
      </c>
      <c r="AB199" s="199">
        <f t="shared" si="283"/>
        <v>0</v>
      </c>
      <c r="AC199" s="199">
        <f t="shared" si="283"/>
        <v>0</v>
      </c>
      <c r="AD199" s="199">
        <f t="shared" si="283"/>
        <v>0</v>
      </c>
      <c r="AE199" s="198">
        <f t="shared" si="275"/>
        <v>0</v>
      </c>
      <c r="AF199" s="62"/>
    </row>
    <row r="200" spans="1:32" x14ac:dyDescent="0.2">
      <c r="A200" s="295"/>
      <c r="B200" s="172" t="s">
        <v>52</v>
      </c>
      <c r="C200" s="197">
        <f>$I190*C$22</f>
        <v>0</v>
      </c>
      <c r="D200" s="197">
        <f t="shared" ref="D200:N200" si="284">$I190*D$22</f>
        <v>0</v>
      </c>
      <c r="E200" s="197">
        <f t="shared" si="284"/>
        <v>0</v>
      </c>
      <c r="F200" s="197">
        <f t="shared" si="284"/>
        <v>0</v>
      </c>
      <c r="G200" s="197">
        <f t="shared" si="284"/>
        <v>0</v>
      </c>
      <c r="H200" s="197">
        <f t="shared" si="284"/>
        <v>0</v>
      </c>
      <c r="I200" s="197">
        <f t="shared" si="284"/>
        <v>0</v>
      </c>
      <c r="J200" s="197">
        <f t="shared" si="284"/>
        <v>0</v>
      </c>
      <c r="K200" s="197">
        <f t="shared" si="284"/>
        <v>0</v>
      </c>
      <c r="L200" s="197">
        <f t="shared" si="284"/>
        <v>0</v>
      </c>
      <c r="M200" s="197">
        <f t="shared" si="284"/>
        <v>0</v>
      </c>
      <c r="N200" s="197">
        <f t="shared" si="284"/>
        <v>0</v>
      </c>
      <c r="O200" s="198">
        <f t="shared" si="273"/>
        <v>0</v>
      </c>
      <c r="Q200" s="295"/>
      <c r="R200" s="172" t="s">
        <v>52</v>
      </c>
      <c r="S200" s="199">
        <f>IF(ISNUMBER(S$22),C200*S$22,0)</f>
        <v>0</v>
      </c>
      <c r="T200" s="199">
        <f t="shared" ref="T200:AD200" si="285">IF(ISNUMBER(T$22),D200*T$22,0)</f>
        <v>0</v>
      </c>
      <c r="U200" s="199">
        <f t="shared" si="285"/>
        <v>0</v>
      </c>
      <c r="V200" s="199">
        <f t="shared" si="285"/>
        <v>0</v>
      </c>
      <c r="W200" s="199">
        <f t="shared" si="285"/>
        <v>0</v>
      </c>
      <c r="X200" s="199">
        <f t="shared" si="285"/>
        <v>0</v>
      </c>
      <c r="Y200" s="199">
        <f t="shared" si="285"/>
        <v>0</v>
      </c>
      <c r="Z200" s="199">
        <f t="shared" si="285"/>
        <v>0</v>
      </c>
      <c r="AA200" s="199">
        <f t="shared" si="285"/>
        <v>0</v>
      </c>
      <c r="AB200" s="199">
        <f t="shared" si="285"/>
        <v>0</v>
      </c>
      <c r="AC200" s="199">
        <f t="shared" si="285"/>
        <v>0</v>
      </c>
      <c r="AD200" s="199">
        <f t="shared" si="285"/>
        <v>0</v>
      </c>
      <c r="AE200" s="198">
        <f t="shared" si="275"/>
        <v>0</v>
      </c>
      <c r="AF200" s="62"/>
    </row>
    <row r="201" spans="1:32" x14ac:dyDescent="0.2">
      <c r="A201" s="295"/>
      <c r="B201" s="172" t="s">
        <v>53</v>
      </c>
      <c r="C201" s="197">
        <f>$J190*C$23</f>
        <v>0</v>
      </c>
      <c r="D201" s="197">
        <f t="shared" ref="D201:N201" si="286">$J190*D$23</f>
        <v>0</v>
      </c>
      <c r="E201" s="197">
        <f t="shared" si="286"/>
        <v>0</v>
      </c>
      <c r="F201" s="197">
        <f t="shared" si="286"/>
        <v>0</v>
      </c>
      <c r="G201" s="197">
        <f t="shared" si="286"/>
        <v>0</v>
      </c>
      <c r="H201" s="197">
        <f t="shared" si="286"/>
        <v>0</v>
      </c>
      <c r="I201" s="197">
        <f t="shared" si="286"/>
        <v>0</v>
      </c>
      <c r="J201" s="197">
        <f t="shared" si="286"/>
        <v>0</v>
      </c>
      <c r="K201" s="197">
        <f t="shared" si="286"/>
        <v>0</v>
      </c>
      <c r="L201" s="197">
        <f t="shared" si="286"/>
        <v>0</v>
      </c>
      <c r="M201" s="197">
        <f t="shared" si="286"/>
        <v>0</v>
      </c>
      <c r="N201" s="197">
        <f t="shared" si="286"/>
        <v>0</v>
      </c>
      <c r="O201" s="198">
        <f t="shared" si="273"/>
        <v>0</v>
      </c>
      <c r="Q201" s="295"/>
      <c r="R201" s="172" t="s">
        <v>53</v>
      </c>
      <c r="S201" s="199">
        <f>IF(ISNUMBER(S$23),C201*S$23,0)</f>
        <v>0</v>
      </c>
      <c r="T201" s="199">
        <f t="shared" ref="T201:AD201" si="287">IF(ISNUMBER(T$23),D201*T$23,0)</f>
        <v>0</v>
      </c>
      <c r="U201" s="199">
        <f t="shared" si="287"/>
        <v>0</v>
      </c>
      <c r="V201" s="199">
        <f t="shared" si="287"/>
        <v>0</v>
      </c>
      <c r="W201" s="199">
        <f t="shared" si="287"/>
        <v>0</v>
      </c>
      <c r="X201" s="199">
        <f t="shared" si="287"/>
        <v>0</v>
      </c>
      <c r="Y201" s="199">
        <f t="shared" si="287"/>
        <v>0</v>
      </c>
      <c r="Z201" s="199">
        <f t="shared" si="287"/>
        <v>0</v>
      </c>
      <c r="AA201" s="199">
        <f t="shared" si="287"/>
        <v>0</v>
      </c>
      <c r="AB201" s="199">
        <f t="shared" si="287"/>
        <v>0</v>
      </c>
      <c r="AC201" s="199">
        <f t="shared" si="287"/>
        <v>0</v>
      </c>
      <c r="AD201" s="199">
        <f t="shared" si="287"/>
        <v>0</v>
      </c>
      <c r="AE201" s="198">
        <f t="shared" si="275"/>
        <v>0</v>
      </c>
      <c r="AF201" s="62"/>
    </row>
    <row r="202" spans="1:32" x14ac:dyDescent="0.2">
      <c r="A202" s="295"/>
      <c r="B202" s="172" t="s">
        <v>54</v>
      </c>
      <c r="C202" s="197">
        <f>$K190*C$24</f>
        <v>0</v>
      </c>
      <c r="D202" s="197">
        <f t="shared" ref="D202:N202" si="288">$K190*D$24</f>
        <v>0</v>
      </c>
      <c r="E202" s="197">
        <f t="shared" si="288"/>
        <v>0</v>
      </c>
      <c r="F202" s="197">
        <f t="shared" si="288"/>
        <v>0</v>
      </c>
      <c r="G202" s="197">
        <f t="shared" si="288"/>
        <v>0</v>
      </c>
      <c r="H202" s="197">
        <f t="shared" si="288"/>
        <v>0</v>
      </c>
      <c r="I202" s="197">
        <f t="shared" si="288"/>
        <v>0</v>
      </c>
      <c r="J202" s="197">
        <f t="shared" si="288"/>
        <v>0</v>
      </c>
      <c r="K202" s="197">
        <f t="shared" si="288"/>
        <v>0</v>
      </c>
      <c r="L202" s="197">
        <f t="shared" si="288"/>
        <v>0</v>
      </c>
      <c r="M202" s="197">
        <f t="shared" si="288"/>
        <v>0</v>
      </c>
      <c r="N202" s="197">
        <f t="shared" si="288"/>
        <v>0</v>
      </c>
      <c r="O202" s="198">
        <f t="shared" si="273"/>
        <v>0</v>
      </c>
      <c r="Q202" s="295"/>
      <c r="R202" s="172" t="s">
        <v>54</v>
      </c>
      <c r="S202" s="199">
        <f>IF(ISNUMBER(S$24),C202*S$24,0)</f>
        <v>0</v>
      </c>
      <c r="T202" s="199">
        <f t="shared" ref="T202:AD202" si="289">IF(ISNUMBER(T$24),D202*T$24,0)</f>
        <v>0</v>
      </c>
      <c r="U202" s="199">
        <f t="shared" si="289"/>
        <v>0</v>
      </c>
      <c r="V202" s="199">
        <f t="shared" si="289"/>
        <v>0</v>
      </c>
      <c r="W202" s="199">
        <f t="shared" si="289"/>
        <v>0</v>
      </c>
      <c r="X202" s="199">
        <f t="shared" si="289"/>
        <v>0</v>
      </c>
      <c r="Y202" s="199">
        <f t="shared" si="289"/>
        <v>0</v>
      </c>
      <c r="Z202" s="199">
        <f t="shared" si="289"/>
        <v>0</v>
      </c>
      <c r="AA202" s="199">
        <f t="shared" si="289"/>
        <v>0</v>
      </c>
      <c r="AB202" s="199">
        <f t="shared" si="289"/>
        <v>0</v>
      </c>
      <c r="AC202" s="199">
        <f t="shared" si="289"/>
        <v>0</v>
      </c>
      <c r="AD202" s="199">
        <f t="shared" si="289"/>
        <v>0</v>
      </c>
      <c r="AE202" s="198">
        <f t="shared" si="275"/>
        <v>0</v>
      </c>
      <c r="AF202" s="62"/>
    </row>
    <row r="203" spans="1:32" x14ac:dyDescent="0.2">
      <c r="A203" s="295"/>
      <c r="B203" s="172" t="s">
        <v>55</v>
      </c>
      <c r="C203" s="197">
        <f>$L190*C$25</f>
        <v>0</v>
      </c>
      <c r="D203" s="197">
        <f t="shared" ref="D203:N203" si="290">$L190*D$25</f>
        <v>0</v>
      </c>
      <c r="E203" s="197">
        <f t="shared" si="290"/>
        <v>0</v>
      </c>
      <c r="F203" s="197">
        <f t="shared" si="290"/>
        <v>0</v>
      </c>
      <c r="G203" s="197">
        <f t="shared" si="290"/>
        <v>0</v>
      </c>
      <c r="H203" s="197">
        <f t="shared" si="290"/>
        <v>0</v>
      </c>
      <c r="I203" s="197">
        <f t="shared" si="290"/>
        <v>0</v>
      </c>
      <c r="J203" s="197">
        <f t="shared" si="290"/>
        <v>0</v>
      </c>
      <c r="K203" s="197">
        <f t="shared" si="290"/>
        <v>0</v>
      </c>
      <c r="L203" s="197">
        <f t="shared" si="290"/>
        <v>0</v>
      </c>
      <c r="M203" s="197">
        <f t="shared" si="290"/>
        <v>0</v>
      </c>
      <c r="N203" s="197">
        <f t="shared" si="290"/>
        <v>0</v>
      </c>
      <c r="O203" s="198">
        <f t="shared" si="273"/>
        <v>0</v>
      </c>
      <c r="Q203" s="295"/>
      <c r="R203" s="172" t="s">
        <v>55</v>
      </c>
      <c r="S203" s="199">
        <f>IF(ISNUMBER(S$25),C203*S$25,0)</f>
        <v>0</v>
      </c>
      <c r="T203" s="199">
        <f t="shared" ref="T203:AD203" si="291">IF(ISNUMBER(T$25),D203*T$25,0)</f>
        <v>0</v>
      </c>
      <c r="U203" s="199">
        <f t="shared" si="291"/>
        <v>0</v>
      </c>
      <c r="V203" s="199">
        <f t="shared" si="291"/>
        <v>0</v>
      </c>
      <c r="W203" s="199">
        <f t="shared" si="291"/>
        <v>0</v>
      </c>
      <c r="X203" s="199">
        <f t="shared" si="291"/>
        <v>0</v>
      </c>
      <c r="Y203" s="199">
        <f t="shared" si="291"/>
        <v>0</v>
      </c>
      <c r="Z203" s="199">
        <f t="shared" si="291"/>
        <v>0</v>
      </c>
      <c r="AA203" s="199">
        <f t="shared" si="291"/>
        <v>0</v>
      </c>
      <c r="AB203" s="199">
        <f t="shared" si="291"/>
        <v>0</v>
      </c>
      <c r="AC203" s="199">
        <f t="shared" si="291"/>
        <v>0</v>
      </c>
      <c r="AD203" s="199">
        <f t="shared" si="291"/>
        <v>0</v>
      </c>
      <c r="AE203" s="198">
        <f t="shared" si="275"/>
        <v>0</v>
      </c>
      <c r="AF203" s="62"/>
    </row>
    <row r="204" spans="1:32" x14ac:dyDescent="0.2">
      <c r="A204" s="295"/>
      <c r="B204" s="172" t="s">
        <v>56</v>
      </c>
      <c r="C204" s="197">
        <f>$M190*C$26</f>
        <v>0</v>
      </c>
      <c r="D204" s="197">
        <f t="shared" ref="D204:N204" si="292">$M190*D$26</f>
        <v>0</v>
      </c>
      <c r="E204" s="197">
        <f t="shared" si="292"/>
        <v>0</v>
      </c>
      <c r="F204" s="197">
        <f t="shared" si="292"/>
        <v>0</v>
      </c>
      <c r="G204" s="197">
        <f t="shared" si="292"/>
        <v>0</v>
      </c>
      <c r="H204" s="197">
        <f t="shared" si="292"/>
        <v>0</v>
      </c>
      <c r="I204" s="197">
        <f t="shared" si="292"/>
        <v>0</v>
      </c>
      <c r="J204" s="197">
        <f t="shared" si="292"/>
        <v>0</v>
      </c>
      <c r="K204" s="197">
        <f t="shared" si="292"/>
        <v>0</v>
      </c>
      <c r="L204" s="197">
        <f t="shared" si="292"/>
        <v>0</v>
      </c>
      <c r="M204" s="197">
        <f t="shared" si="292"/>
        <v>0</v>
      </c>
      <c r="N204" s="197">
        <f t="shared" si="292"/>
        <v>0</v>
      </c>
      <c r="O204" s="198">
        <f t="shared" si="273"/>
        <v>0</v>
      </c>
      <c r="Q204" s="295"/>
      <c r="R204" s="172" t="s">
        <v>56</v>
      </c>
      <c r="S204" s="199">
        <f>IF(ISNUMBER(S$26),C204*S$26,0)</f>
        <v>0</v>
      </c>
      <c r="T204" s="199">
        <f t="shared" ref="T204:AD204" si="293">IF(ISNUMBER(T$26),D204*T$26,0)</f>
        <v>0</v>
      </c>
      <c r="U204" s="199">
        <f t="shared" si="293"/>
        <v>0</v>
      </c>
      <c r="V204" s="199">
        <f t="shared" si="293"/>
        <v>0</v>
      </c>
      <c r="W204" s="199">
        <f t="shared" si="293"/>
        <v>0</v>
      </c>
      <c r="X204" s="199">
        <f t="shared" si="293"/>
        <v>0</v>
      </c>
      <c r="Y204" s="199">
        <f t="shared" si="293"/>
        <v>0</v>
      </c>
      <c r="Z204" s="199">
        <f t="shared" si="293"/>
        <v>0</v>
      </c>
      <c r="AA204" s="199">
        <f t="shared" si="293"/>
        <v>0</v>
      </c>
      <c r="AB204" s="199">
        <f t="shared" si="293"/>
        <v>0</v>
      </c>
      <c r="AC204" s="199">
        <f t="shared" si="293"/>
        <v>0</v>
      </c>
      <c r="AD204" s="199">
        <f t="shared" si="293"/>
        <v>0</v>
      </c>
      <c r="AE204" s="198">
        <f t="shared" si="275"/>
        <v>0</v>
      </c>
      <c r="AF204" s="62"/>
    </row>
    <row r="205" spans="1:32" x14ac:dyDescent="0.2">
      <c r="A205" s="295"/>
      <c r="B205" s="172" t="s">
        <v>147</v>
      </c>
      <c r="C205" s="197">
        <f>$N190*C$27</f>
        <v>0</v>
      </c>
      <c r="D205" s="197">
        <f t="shared" ref="D205:N205" si="294">$N190*D$27</f>
        <v>0</v>
      </c>
      <c r="E205" s="197">
        <f t="shared" si="294"/>
        <v>0</v>
      </c>
      <c r="F205" s="197">
        <f t="shared" si="294"/>
        <v>0</v>
      </c>
      <c r="G205" s="197">
        <f t="shared" si="294"/>
        <v>0</v>
      </c>
      <c r="H205" s="197">
        <f t="shared" si="294"/>
        <v>0</v>
      </c>
      <c r="I205" s="197">
        <f t="shared" si="294"/>
        <v>0</v>
      </c>
      <c r="J205" s="197">
        <f t="shared" si="294"/>
        <v>0</v>
      </c>
      <c r="K205" s="197">
        <f t="shared" si="294"/>
        <v>0</v>
      </c>
      <c r="L205" s="197">
        <f t="shared" si="294"/>
        <v>0</v>
      </c>
      <c r="M205" s="197">
        <f t="shared" si="294"/>
        <v>0</v>
      </c>
      <c r="N205" s="197">
        <f t="shared" si="294"/>
        <v>0</v>
      </c>
      <c r="O205" s="198">
        <f t="shared" si="273"/>
        <v>0</v>
      </c>
      <c r="Q205" s="295"/>
      <c r="R205" s="172" t="s">
        <v>147</v>
      </c>
      <c r="S205" s="199">
        <f>IF(ISNUMBER(S$27),C205*S$27,0)</f>
        <v>0</v>
      </c>
      <c r="T205" s="199">
        <f t="shared" ref="T205:AD205" si="295">IF(ISNUMBER(T$27),D205*T$27,0)</f>
        <v>0</v>
      </c>
      <c r="U205" s="199">
        <f t="shared" si="295"/>
        <v>0</v>
      </c>
      <c r="V205" s="199">
        <f t="shared" si="295"/>
        <v>0</v>
      </c>
      <c r="W205" s="199">
        <f t="shared" si="295"/>
        <v>0</v>
      </c>
      <c r="X205" s="199">
        <f t="shared" si="295"/>
        <v>0</v>
      </c>
      <c r="Y205" s="199">
        <f t="shared" si="295"/>
        <v>0</v>
      </c>
      <c r="Z205" s="199">
        <f t="shared" si="295"/>
        <v>0</v>
      </c>
      <c r="AA205" s="199">
        <f t="shared" si="295"/>
        <v>0</v>
      </c>
      <c r="AB205" s="199">
        <f t="shared" si="295"/>
        <v>0</v>
      </c>
      <c r="AC205" s="199">
        <f t="shared" si="295"/>
        <v>0</v>
      </c>
      <c r="AD205" s="199">
        <f t="shared" si="295"/>
        <v>0</v>
      </c>
      <c r="AE205" s="198">
        <f t="shared" si="275"/>
        <v>0</v>
      </c>
      <c r="AF205" s="62"/>
    </row>
    <row r="206" spans="1:32" x14ac:dyDescent="0.2">
      <c r="A206" s="296"/>
      <c r="B206" s="54" t="s">
        <v>57</v>
      </c>
      <c r="C206" s="197">
        <f>+SUM(C194:C205)</f>
        <v>0</v>
      </c>
      <c r="D206" s="197">
        <f t="shared" ref="D206:N206" si="296">+SUM(D194:D205)</f>
        <v>0</v>
      </c>
      <c r="E206" s="197">
        <f t="shared" si="296"/>
        <v>0</v>
      </c>
      <c r="F206" s="197">
        <f t="shared" si="296"/>
        <v>0</v>
      </c>
      <c r="G206" s="197">
        <f t="shared" si="296"/>
        <v>0</v>
      </c>
      <c r="H206" s="197">
        <f t="shared" si="296"/>
        <v>0</v>
      </c>
      <c r="I206" s="197">
        <f t="shared" si="296"/>
        <v>0</v>
      </c>
      <c r="J206" s="197">
        <f t="shared" si="296"/>
        <v>0</v>
      </c>
      <c r="K206" s="197">
        <f t="shared" si="296"/>
        <v>0</v>
      </c>
      <c r="L206" s="197">
        <f t="shared" si="296"/>
        <v>0</v>
      </c>
      <c r="M206" s="197">
        <f t="shared" si="296"/>
        <v>0</v>
      </c>
      <c r="N206" s="197">
        <f t="shared" si="296"/>
        <v>0</v>
      </c>
      <c r="O206" s="198"/>
      <c r="Q206" s="296"/>
      <c r="R206" s="54" t="s">
        <v>57</v>
      </c>
      <c r="S206" s="197"/>
      <c r="T206" s="197"/>
      <c r="U206" s="197"/>
      <c r="V206" s="197"/>
      <c r="W206" s="197"/>
      <c r="X206" s="197"/>
      <c r="Y206" s="197"/>
      <c r="Z206" s="197"/>
      <c r="AA206" s="197"/>
      <c r="AB206" s="197"/>
      <c r="AC206" s="197"/>
      <c r="AD206" s="197"/>
      <c r="AE206" s="198">
        <f>SUM(AE194:AE205)</f>
        <v>0</v>
      </c>
      <c r="AF206" s="200">
        <f>AE206*44/12</f>
        <v>0</v>
      </c>
    </row>
    <row r="207" spans="1:32" x14ac:dyDescent="0.2">
      <c r="S207" s="50"/>
      <c r="T207" s="50"/>
      <c r="U207" s="50"/>
      <c r="V207" s="50"/>
      <c r="W207" s="50"/>
      <c r="X207" s="50"/>
      <c r="Y207" s="50"/>
      <c r="Z207" s="50"/>
      <c r="AA207" s="50"/>
      <c r="AB207" s="50"/>
      <c r="AC207" s="50"/>
      <c r="AD207" s="50"/>
      <c r="AE207" s="50"/>
    </row>
    <row r="208" spans="1:32" ht="14.15" customHeight="1" x14ac:dyDescent="0.2">
      <c r="A208" s="293" t="str">
        <f>'MRS(input_RL_Opt2)'!A208</f>
        <v>Year 2030</v>
      </c>
      <c r="B208" s="293"/>
      <c r="C208" s="261" t="str">
        <f>'MRS(input_RL_Opt2)'!C208:O208</f>
        <v>Land use category in year 2030</v>
      </c>
      <c r="D208" s="261"/>
      <c r="E208" s="261"/>
      <c r="F208" s="261"/>
      <c r="G208" s="261"/>
      <c r="H208" s="261"/>
      <c r="I208" s="261"/>
      <c r="J208" s="261"/>
      <c r="K208" s="261"/>
      <c r="L208" s="261"/>
      <c r="M208" s="261"/>
      <c r="N208" s="261"/>
      <c r="O208" s="261"/>
      <c r="Q208" s="293" t="str">
        <f>'MRS(input_RL_Opt2)'!Q208</f>
        <v>Year 2030</v>
      </c>
      <c r="R208" s="293"/>
      <c r="S208" s="261" t="str">
        <f>'MRS(input_RL_Opt2)'!S208:AE208</f>
        <v>Land use category in year 2030</v>
      </c>
      <c r="T208" s="261"/>
      <c r="U208" s="261"/>
      <c r="V208" s="261"/>
      <c r="W208" s="261"/>
      <c r="X208" s="261"/>
      <c r="Y208" s="261"/>
      <c r="Z208" s="261"/>
      <c r="AA208" s="261"/>
      <c r="AB208" s="261"/>
      <c r="AC208" s="261"/>
      <c r="AD208" s="261"/>
      <c r="AE208" s="261"/>
      <c r="AF208" s="62"/>
    </row>
    <row r="209" spans="1:32" ht="42" x14ac:dyDescent="0.2">
      <c r="A209" s="293"/>
      <c r="B209" s="293"/>
      <c r="C209" s="54" t="s">
        <v>46</v>
      </c>
      <c r="D209" s="54" t="s">
        <v>47</v>
      </c>
      <c r="E209" s="55" t="s">
        <v>48</v>
      </c>
      <c r="F209" s="54" t="s">
        <v>49</v>
      </c>
      <c r="G209" s="54" t="s">
        <v>50</v>
      </c>
      <c r="H209" s="54" t="s">
        <v>51</v>
      </c>
      <c r="I209" s="54" t="s">
        <v>52</v>
      </c>
      <c r="J209" s="54" t="s">
        <v>53</v>
      </c>
      <c r="K209" s="54" t="s">
        <v>54</v>
      </c>
      <c r="L209" s="54" t="s">
        <v>55</v>
      </c>
      <c r="M209" s="54" t="s">
        <v>56</v>
      </c>
      <c r="N209" s="54" t="s">
        <v>39</v>
      </c>
      <c r="O209" s="172" t="s">
        <v>57</v>
      </c>
      <c r="Q209" s="293"/>
      <c r="R209" s="293"/>
      <c r="S209" s="54" t="s">
        <v>46</v>
      </c>
      <c r="T209" s="54" t="s">
        <v>47</v>
      </c>
      <c r="U209" s="55" t="s">
        <v>48</v>
      </c>
      <c r="V209" s="54" t="s">
        <v>49</v>
      </c>
      <c r="W209" s="54" t="s">
        <v>50</v>
      </c>
      <c r="X209" s="54" t="s">
        <v>51</v>
      </c>
      <c r="Y209" s="54" t="s">
        <v>52</v>
      </c>
      <c r="Z209" s="54" t="s">
        <v>53</v>
      </c>
      <c r="AA209" s="54" t="s">
        <v>54</v>
      </c>
      <c r="AB209" s="54" t="s">
        <v>55</v>
      </c>
      <c r="AC209" s="54" t="s">
        <v>56</v>
      </c>
      <c r="AD209" s="54" t="s">
        <v>39</v>
      </c>
      <c r="AE209" s="172" t="s">
        <v>57</v>
      </c>
      <c r="AF209" s="62"/>
    </row>
    <row r="210" spans="1:32" ht="14.15" customHeight="1" x14ac:dyDescent="0.2">
      <c r="A210" s="294" t="str">
        <f>'MRS(input_RL_Opt2)'!A210</f>
        <v>Land use category in year 2029</v>
      </c>
      <c r="B210" s="54" t="s">
        <v>46</v>
      </c>
      <c r="C210" s="197">
        <f>$C206*C$16</f>
        <v>0</v>
      </c>
      <c r="D210" s="197">
        <f t="shared" ref="D210:N210" si="297">$C206*D$16</f>
        <v>0</v>
      </c>
      <c r="E210" s="197">
        <f t="shared" si="297"/>
        <v>0</v>
      </c>
      <c r="F210" s="197">
        <f t="shared" si="297"/>
        <v>0</v>
      </c>
      <c r="G210" s="197">
        <f t="shared" si="297"/>
        <v>0</v>
      </c>
      <c r="H210" s="197">
        <f t="shared" si="297"/>
        <v>0</v>
      </c>
      <c r="I210" s="197">
        <f t="shared" si="297"/>
        <v>0</v>
      </c>
      <c r="J210" s="197">
        <f t="shared" si="297"/>
        <v>0</v>
      </c>
      <c r="K210" s="197">
        <f t="shared" si="297"/>
        <v>0</v>
      </c>
      <c r="L210" s="197">
        <f t="shared" si="297"/>
        <v>0</v>
      </c>
      <c r="M210" s="197">
        <f t="shared" si="297"/>
        <v>0</v>
      </c>
      <c r="N210" s="197">
        <f t="shared" si="297"/>
        <v>0</v>
      </c>
      <c r="O210" s="198">
        <f>SUM(C210:N210)</f>
        <v>0</v>
      </c>
      <c r="Q210" s="294" t="str">
        <f>'MRS(input_RL_Opt2)'!Q210</f>
        <v>Land use category in year 2029</v>
      </c>
      <c r="R210" s="54" t="s">
        <v>46</v>
      </c>
      <c r="S210" s="199">
        <f>IF(ISNUMBER(S$16),C210*S$16,0)</f>
        <v>0</v>
      </c>
      <c r="T210" s="199">
        <f t="shared" ref="T210:AD210" si="298">IF(ISNUMBER(T$16),D210*T$16,0)</f>
        <v>0</v>
      </c>
      <c r="U210" s="199">
        <f t="shared" si="298"/>
        <v>0</v>
      </c>
      <c r="V210" s="199">
        <f t="shared" si="298"/>
        <v>0</v>
      </c>
      <c r="W210" s="199">
        <f t="shared" si="298"/>
        <v>0</v>
      </c>
      <c r="X210" s="199">
        <f t="shared" si="298"/>
        <v>0</v>
      </c>
      <c r="Y210" s="199">
        <f t="shared" si="298"/>
        <v>0</v>
      </c>
      <c r="Z210" s="199">
        <f t="shared" si="298"/>
        <v>0</v>
      </c>
      <c r="AA210" s="199">
        <f t="shared" si="298"/>
        <v>0</v>
      </c>
      <c r="AB210" s="199">
        <f t="shared" si="298"/>
        <v>0</v>
      </c>
      <c r="AC210" s="199">
        <f t="shared" si="298"/>
        <v>0</v>
      </c>
      <c r="AD210" s="199">
        <f t="shared" si="298"/>
        <v>0</v>
      </c>
      <c r="AE210" s="198">
        <f>SUMIF(S210:AD210,"&gt;0",S210:AD210)</f>
        <v>0</v>
      </c>
      <c r="AF210" s="62"/>
    </row>
    <row r="211" spans="1:32" ht="28" x14ac:dyDescent="0.2">
      <c r="A211" s="295"/>
      <c r="B211" s="54" t="s">
        <v>47</v>
      </c>
      <c r="C211" s="197">
        <f>$D206*C$17</f>
        <v>0</v>
      </c>
      <c r="D211" s="197">
        <f t="shared" ref="D211:N211" si="299">$D206*D$17</f>
        <v>0</v>
      </c>
      <c r="E211" s="197">
        <f t="shared" si="299"/>
        <v>0</v>
      </c>
      <c r="F211" s="197">
        <f t="shared" si="299"/>
        <v>0</v>
      </c>
      <c r="G211" s="197">
        <f t="shared" si="299"/>
        <v>0</v>
      </c>
      <c r="H211" s="197">
        <f t="shared" si="299"/>
        <v>0</v>
      </c>
      <c r="I211" s="197">
        <f t="shared" si="299"/>
        <v>0</v>
      </c>
      <c r="J211" s="197">
        <f t="shared" si="299"/>
        <v>0</v>
      </c>
      <c r="K211" s="197">
        <f t="shared" si="299"/>
        <v>0</v>
      </c>
      <c r="L211" s="197">
        <f t="shared" si="299"/>
        <v>0</v>
      </c>
      <c r="M211" s="197">
        <f t="shared" si="299"/>
        <v>0</v>
      </c>
      <c r="N211" s="197">
        <f t="shared" si="299"/>
        <v>0</v>
      </c>
      <c r="O211" s="198">
        <f t="shared" ref="O211:O221" si="300">SUM(C211:N211)</f>
        <v>0</v>
      </c>
      <c r="Q211" s="295"/>
      <c r="R211" s="54" t="s">
        <v>47</v>
      </c>
      <c r="S211" s="199">
        <f>IF(ISNUMBER(S$17),C211*S$17,0)</f>
        <v>0</v>
      </c>
      <c r="T211" s="199">
        <f t="shared" ref="T211:AD211" si="301">IF(ISNUMBER(T$17),D211*T$17,0)</f>
        <v>0</v>
      </c>
      <c r="U211" s="199">
        <f t="shared" si="301"/>
        <v>0</v>
      </c>
      <c r="V211" s="199">
        <f t="shared" si="301"/>
        <v>0</v>
      </c>
      <c r="W211" s="199">
        <f t="shared" si="301"/>
        <v>0</v>
      </c>
      <c r="X211" s="199">
        <f t="shared" si="301"/>
        <v>0</v>
      </c>
      <c r="Y211" s="199">
        <f t="shared" si="301"/>
        <v>0</v>
      </c>
      <c r="Z211" s="199">
        <f t="shared" si="301"/>
        <v>0</v>
      </c>
      <c r="AA211" s="199">
        <f t="shared" si="301"/>
        <v>0</v>
      </c>
      <c r="AB211" s="199">
        <f t="shared" si="301"/>
        <v>0</v>
      </c>
      <c r="AC211" s="199">
        <f t="shared" si="301"/>
        <v>0</v>
      </c>
      <c r="AD211" s="199">
        <f t="shared" si="301"/>
        <v>0</v>
      </c>
      <c r="AE211" s="198">
        <f t="shared" ref="AE211:AE221" si="302">SUMIF(S211:AD211,"&gt;0",S211:AD211)</f>
        <v>0</v>
      </c>
      <c r="AF211" s="62"/>
    </row>
    <row r="212" spans="1:32" x14ac:dyDescent="0.2">
      <c r="A212" s="295"/>
      <c r="B212" s="55" t="s">
        <v>48</v>
      </c>
      <c r="C212" s="197">
        <f>$E206*C$18</f>
        <v>0</v>
      </c>
      <c r="D212" s="197">
        <f t="shared" ref="D212:N212" si="303">$E206*D$18</f>
        <v>0</v>
      </c>
      <c r="E212" s="197">
        <f t="shared" si="303"/>
        <v>0</v>
      </c>
      <c r="F212" s="197">
        <f t="shared" si="303"/>
        <v>0</v>
      </c>
      <c r="G212" s="197">
        <f t="shared" si="303"/>
        <v>0</v>
      </c>
      <c r="H212" s="197">
        <f t="shared" si="303"/>
        <v>0</v>
      </c>
      <c r="I212" s="197">
        <f t="shared" si="303"/>
        <v>0</v>
      </c>
      <c r="J212" s="197">
        <f t="shared" si="303"/>
        <v>0</v>
      </c>
      <c r="K212" s="197">
        <f t="shared" si="303"/>
        <v>0</v>
      </c>
      <c r="L212" s="197">
        <f t="shared" si="303"/>
        <v>0</v>
      </c>
      <c r="M212" s="197">
        <f t="shared" si="303"/>
        <v>0</v>
      </c>
      <c r="N212" s="197">
        <f t="shared" si="303"/>
        <v>0</v>
      </c>
      <c r="O212" s="198">
        <f t="shared" si="300"/>
        <v>0</v>
      </c>
      <c r="Q212" s="295"/>
      <c r="R212" s="55" t="s">
        <v>48</v>
      </c>
      <c r="S212" s="199">
        <f>IF(ISNUMBER(S$18),C212*S$18,0)</f>
        <v>0</v>
      </c>
      <c r="T212" s="199">
        <f t="shared" ref="T212:AD212" si="304">IF(ISNUMBER(T$18),D212*T$18,0)</f>
        <v>0</v>
      </c>
      <c r="U212" s="199">
        <f t="shared" si="304"/>
        <v>0</v>
      </c>
      <c r="V212" s="199">
        <f t="shared" si="304"/>
        <v>0</v>
      </c>
      <c r="W212" s="199">
        <f t="shared" si="304"/>
        <v>0</v>
      </c>
      <c r="X212" s="199">
        <f t="shared" si="304"/>
        <v>0</v>
      </c>
      <c r="Y212" s="199">
        <f t="shared" si="304"/>
        <v>0</v>
      </c>
      <c r="Z212" s="199">
        <f t="shared" si="304"/>
        <v>0</v>
      </c>
      <c r="AA212" s="199">
        <f t="shared" si="304"/>
        <v>0</v>
      </c>
      <c r="AB212" s="199">
        <f t="shared" si="304"/>
        <v>0</v>
      </c>
      <c r="AC212" s="199">
        <f t="shared" si="304"/>
        <v>0</v>
      </c>
      <c r="AD212" s="199">
        <f t="shared" si="304"/>
        <v>0</v>
      </c>
      <c r="AE212" s="198">
        <f t="shared" si="302"/>
        <v>0</v>
      </c>
      <c r="AF212" s="62"/>
    </row>
    <row r="213" spans="1:32" x14ac:dyDescent="0.2">
      <c r="A213" s="295"/>
      <c r="B213" s="54" t="s">
        <v>49</v>
      </c>
      <c r="C213" s="197">
        <f>$F206*C$19</f>
        <v>0</v>
      </c>
      <c r="D213" s="197">
        <f t="shared" ref="D213:N213" si="305">$F206*D$19</f>
        <v>0</v>
      </c>
      <c r="E213" s="197">
        <f t="shared" si="305"/>
        <v>0</v>
      </c>
      <c r="F213" s="197">
        <f t="shared" si="305"/>
        <v>0</v>
      </c>
      <c r="G213" s="197">
        <f t="shared" si="305"/>
        <v>0</v>
      </c>
      <c r="H213" s="197">
        <f t="shared" si="305"/>
        <v>0</v>
      </c>
      <c r="I213" s="197">
        <f t="shared" si="305"/>
        <v>0</v>
      </c>
      <c r="J213" s="197">
        <f t="shared" si="305"/>
        <v>0</v>
      </c>
      <c r="K213" s="197">
        <f t="shared" si="305"/>
        <v>0</v>
      </c>
      <c r="L213" s="197">
        <f t="shared" si="305"/>
        <v>0</v>
      </c>
      <c r="M213" s="197">
        <f t="shared" si="305"/>
        <v>0</v>
      </c>
      <c r="N213" s="197">
        <f t="shared" si="305"/>
        <v>0</v>
      </c>
      <c r="O213" s="198">
        <f t="shared" si="300"/>
        <v>0</v>
      </c>
      <c r="Q213" s="295"/>
      <c r="R213" s="54" t="s">
        <v>49</v>
      </c>
      <c r="S213" s="199">
        <f>IF(ISNUMBER(S$19),C213*S$19,0)</f>
        <v>0</v>
      </c>
      <c r="T213" s="199">
        <f t="shared" ref="T213:AD213" si="306">IF(ISNUMBER(T$19),D213*T$19,0)</f>
        <v>0</v>
      </c>
      <c r="U213" s="199">
        <f t="shared" si="306"/>
        <v>0</v>
      </c>
      <c r="V213" s="199">
        <f t="shared" si="306"/>
        <v>0</v>
      </c>
      <c r="W213" s="199">
        <f t="shared" si="306"/>
        <v>0</v>
      </c>
      <c r="X213" s="199">
        <f t="shared" si="306"/>
        <v>0</v>
      </c>
      <c r="Y213" s="199">
        <f t="shared" si="306"/>
        <v>0</v>
      </c>
      <c r="Z213" s="199">
        <f t="shared" si="306"/>
        <v>0</v>
      </c>
      <c r="AA213" s="199">
        <f t="shared" si="306"/>
        <v>0</v>
      </c>
      <c r="AB213" s="199">
        <f t="shared" si="306"/>
        <v>0</v>
      </c>
      <c r="AC213" s="199">
        <f t="shared" si="306"/>
        <v>0</v>
      </c>
      <c r="AD213" s="199">
        <f t="shared" si="306"/>
        <v>0</v>
      </c>
      <c r="AE213" s="198">
        <f t="shared" si="302"/>
        <v>0</v>
      </c>
      <c r="AF213" s="62"/>
    </row>
    <row r="214" spans="1:32" x14ac:dyDescent="0.2">
      <c r="A214" s="295"/>
      <c r="B214" s="172" t="s">
        <v>50</v>
      </c>
      <c r="C214" s="197">
        <f>$G206*C$20</f>
        <v>0</v>
      </c>
      <c r="D214" s="197">
        <f t="shared" ref="D214:N214" si="307">$G206*D$20</f>
        <v>0</v>
      </c>
      <c r="E214" s="197">
        <f t="shared" si="307"/>
        <v>0</v>
      </c>
      <c r="F214" s="197">
        <f t="shared" si="307"/>
        <v>0</v>
      </c>
      <c r="G214" s="197">
        <f t="shared" si="307"/>
        <v>0</v>
      </c>
      <c r="H214" s="197">
        <f t="shared" si="307"/>
        <v>0</v>
      </c>
      <c r="I214" s="197">
        <f t="shared" si="307"/>
        <v>0</v>
      </c>
      <c r="J214" s="197">
        <f t="shared" si="307"/>
        <v>0</v>
      </c>
      <c r="K214" s="197">
        <f t="shared" si="307"/>
        <v>0</v>
      </c>
      <c r="L214" s="197">
        <f t="shared" si="307"/>
        <v>0</v>
      </c>
      <c r="M214" s="197">
        <f t="shared" si="307"/>
        <v>0</v>
      </c>
      <c r="N214" s="197">
        <f t="shared" si="307"/>
        <v>0</v>
      </c>
      <c r="O214" s="198">
        <f t="shared" si="300"/>
        <v>0</v>
      </c>
      <c r="Q214" s="295"/>
      <c r="R214" s="172" t="s">
        <v>50</v>
      </c>
      <c r="S214" s="199">
        <f>IF(ISNUMBER(S$20),C214*S$20,0)</f>
        <v>0</v>
      </c>
      <c r="T214" s="199">
        <f t="shared" ref="T214:AD214" si="308">IF(ISNUMBER(T$20),D214*T$20,0)</f>
        <v>0</v>
      </c>
      <c r="U214" s="199">
        <f t="shared" si="308"/>
        <v>0</v>
      </c>
      <c r="V214" s="199">
        <f t="shared" si="308"/>
        <v>0</v>
      </c>
      <c r="W214" s="199">
        <f t="shared" si="308"/>
        <v>0</v>
      </c>
      <c r="X214" s="199">
        <f t="shared" si="308"/>
        <v>0</v>
      </c>
      <c r="Y214" s="199">
        <f t="shared" si="308"/>
        <v>0</v>
      </c>
      <c r="Z214" s="199">
        <f t="shared" si="308"/>
        <v>0</v>
      </c>
      <c r="AA214" s="199">
        <f t="shared" si="308"/>
        <v>0</v>
      </c>
      <c r="AB214" s="199">
        <f t="shared" si="308"/>
        <v>0</v>
      </c>
      <c r="AC214" s="199">
        <f t="shared" si="308"/>
        <v>0</v>
      </c>
      <c r="AD214" s="199">
        <f t="shared" si="308"/>
        <v>0</v>
      </c>
      <c r="AE214" s="198">
        <f t="shared" si="302"/>
        <v>0</v>
      </c>
      <c r="AF214" s="62"/>
    </row>
    <row r="215" spans="1:32" x14ac:dyDescent="0.2">
      <c r="A215" s="295"/>
      <c r="B215" s="172" t="s">
        <v>51</v>
      </c>
      <c r="C215" s="197">
        <f>$H206*C$21</f>
        <v>0</v>
      </c>
      <c r="D215" s="197">
        <f t="shared" ref="D215:N215" si="309">$H206*D$21</f>
        <v>0</v>
      </c>
      <c r="E215" s="197">
        <f t="shared" si="309"/>
        <v>0</v>
      </c>
      <c r="F215" s="197">
        <f t="shared" si="309"/>
        <v>0</v>
      </c>
      <c r="G215" s="197">
        <f t="shared" si="309"/>
        <v>0</v>
      </c>
      <c r="H215" s="197">
        <f t="shared" si="309"/>
        <v>0</v>
      </c>
      <c r="I215" s="197">
        <f t="shared" si="309"/>
        <v>0</v>
      </c>
      <c r="J215" s="197">
        <f t="shared" si="309"/>
        <v>0</v>
      </c>
      <c r="K215" s="197">
        <f t="shared" si="309"/>
        <v>0</v>
      </c>
      <c r="L215" s="197">
        <f t="shared" si="309"/>
        <v>0</v>
      </c>
      <c r="M215" s="197">
        <f t="shared" si="309"/>
        <v>0</v>
      </c>
      <c r="N215" s="197">
        <f t="shared" si="309"/>
        <v>0</v>
      </c>
      <c r="O215" s="198">
        <f t="shared" si="300"/>
        <v>0</v>
      </c>
      <c r="Q215" s="295"/>
      <c r="R215" s="172" t="s">
        <v>51</v>
      </c>
      <c r="S215" s="199">
        <f>IF(ISNUMBER(S$21),C215*S$21,0)</f>
        <v>0</v>
      </c>
      <c r="T215" s="199">
        <f t="shared" ref="T215:AD215" si="310">IF(ISNUMBER(T$21),D215*T$21,0)</f>
        <v>0</v>
      </c>
      <c r="U215" s="199">
        <f t="shared" si="310"/>
        <v>0</v>
      </c>
      <c r="V215" s="199">
        <f t="shared" si="310"/>
        <v>0</v>
      </c>
      <c r="W215" s="199">
        <f t="shared" si="310"/>
        <v>0</v>
      </c>
      <c r="X215" s="199">
        <f t="shared" si="310"/>
        <v>0</v>
      </c>
      <c r="Y215" s="199">
        <f t="shared" si="310"/>
        <v>0</v>
      </c>
      <c r="Z215" s="199">
        <f t="shared" si="310"/>
        <v>0</v>
      </c>
      <c r="AA215" s="199">
        <f t="shared" si="310"/>
        <v>0</v>
      </c>
      <c r="AB215" s="199">
        <f t="shared" si="310"/>
        <v>0</v>
      </c>
      <c r="AC215" s="199">
        <f t="shared" si="310"/>
        <v>0</v>
      </c>
      <c r="AD215" s="199">
        <f t="shared" si="310"/>
        <v>0</v>
      </c>
      <c r="AE215" s="198">
        <f t="shared" si="302"/>
        <v>0</v>
      </c>
      <c r="AF215" s="62"/>
    </row>
    <row r="216" spans="1:32" x14ac:dyDescent="0.2">
      <c r="A216" s="295"/>
      <c r="B216" s="172" t="s">
        <v>52</v>
      </c>
      <c r="C216" s="197">
        <f>$I206*C$22</f>
        <v>0</v>
      </c>
      <c r="D216" s="197">
        <f t="shared" ref="D216:N216" si="311">$I206*D$22</f>
        <v>0</v>
      </c>
      <c r="E216" s="197">
        <f t="shared" si="311"/>
        <v>0</v>
      </c>
      <c r="F216" s="197">
        <f t="shared" si="311"/>
        <v>0</v>
      </c>
      <c r="G216" s="197">
        <f t="shared" si="311"/>
        <v>0</v>
      </c>
      <c r="H216" s="197">
        <f t="shared" si="311"/>
        <v>0</v>
      </c>
      <c r="I216" s="197">
        <f t="shared" si="311"/>
        <v>0</v>
      </c>
      <c r="J216" s="197">
        <f t="shared" si="311"/>
        <v>0</v>
      </c>
      <c r="K216" s="197">
        <f t="shared" si="311"/>
        <v>0</v>
      </c>
      <c r="L216" s="197">
        <f t="shared" si="311"/>
        <v>0</v>
      </c>
      <c r="M216" s="197">
        <f t="shared" si="311"/>
        <v>0</v>
      </c>
      <c r="N216" s="197">
        <f t="shared" si="311"/>
        <v>0</v>
      </c>
      <c r="O216" s="198">
        <f t="shared" si="300"/>
        <v>0</v>
      </c>
      <c r="Q216" s="295"/>
      <c r="R216" s="172" t="s">
        <v>52</v>
      </c>
      <c r="S216" s="199">
        <f>IF(ISNUMBER(S$22),C216*S$22,0)</f>
        <v>0</v>
      </c>
      <c r="T216" s="199">
        <f t="shared" ref="T216:AD216" si="312">IF(ISNUMBER(T$22),D216*T$22,0)</f>
        <v>0</v>
      </c>
      <c r="U216" s="199">
        <f t="shared" si="312"/>
        <v>0</v>
      </c>
      <c r="V216" s="199">
        <f t="shared" si="312"/>
        <v>0</v>
      </c>
      <c r="W216" s="199">
        <f t="shared" si="312"/>
        <v>0</v>
      </c>
      <c r="X216" s="199">
        <f t="shared" si="312"/>
        <v>0</v>
      </c>
      <c r="Y216" s="199">
        <f t="shared" si="312"/>
        <v>0</v>
      </c>
      <c r="Z216" s="199">
        <f t="shared" si="312"/>
        <v>0</v>
      </c>
      <c r="AA216" s="199">
        <f t="shared" si="312"/>
        <v>0</v>
      </c>
      <c r="AB216" s="199">
        <f t="shared" si="312"/>
        <v>0</v>
      </c>
      <c r="AC216" s="199">
        <f t="shared" si="312"/>
        <v>0</v>
      </c>
      <c r="AD216" s="199">
        <f t="shared" si="312"/>
        <v>0</v>
      </c>
      <c r="AE216" s="198">
        <f t="shared" si="302"/>
        <v>0</v>
      </c>
      <c r="AF216" s="62"/>
    </row>
    <row r="217" spans="1:32" x14ac:dyDescent="0.2">
      <c r="A217" s="295"/>
      <c r="B217" s="172" t="s">
        <v>53</v>
      </c>
      <c r="C217" s="197">
        <f>$J206*C$23</f>
        <v>0</v>
      </c>
      <c r="D217" s="197">
        <f t="shared" ref="D217:N217" si="313">$J206*D$23</f>
        <v>0</v>
      </c>
      <c r="E217" s="197">
        <f t="shared" si="313"/>
        <v>0</v>
      </c>
      <c r="F217" s="197">
        <f t="shared" si="313"/>
        <v>0</v>
      </c>
      <c r="G217" s="197">
        <f t="shared" si="313"/>
        <v>0</v>
      </c>
      <c r="H217" s="197">
        <f t="shared" si="313"/>
        <v>0</v>
      </c>
      <c r="I217" s="197">
        <f t="shared" si="313"/>
        <v>0</v>
      </c>
      <c r="J217" s="197">
        <f t="shared" si="313"/>
        <v>0</v>
      </c>
      <c r="K217" s="197">
        <f t="shared" si="313"/>
        <v>0</v>
      </c>
      <c r="L217" s="197">
        <f t="shared" si="313"/>
        <v>0</v>
      </c>
      <c r="M217" s="197">
        <f t="shared" si="313"/>
        <v>0</v>
      </c>
      <c r="N217" s="197">
        <f t="shared" si="313"/>
        <v>0</v>
      </c>
      <c r="O217" s="198">
        <f t="shared" si="300"/>
        <v>0</v>
      </c>
      <c r="Q217" s="295"/>
      <c r="R217" s="172" t="s">
        <v>53</v>
      </c>
      <c r="S217" s="199">
        <f>IF(ISNUMBER(S$23),C217*S$23,0)</f>
        <v>0</v>
      </c>
      <c r="T217" s="199">
        <f t="shared" ref="T217:AD217" si="314">IF(ISNUMBER(T$23),D217*T$23,0)</f>
        <v>0</v>
      </c>
      <c r="U217" s="199">
        <f t="shared" si="314"/>
        <v>0</v>
      </c>
      <c r="V217" s="199">
        <f t="shared" si="314"/>
        <v>0</v>
      </c>
      <c r="W217" s="199">
        <f t="shared" si="314"/>
        <v>0</v>
      </c>
      <c r="X217" s="199">
        <f t="shared" si="314"/>
        <v>0</v>
      </c>
      <c r="Y217" s="199">
        <f t="shared" si="314"/>
        <v>0</v>
      </c>
      <c r="Z217" s="199">
        <f t="shared" si="314"/>
        <v>0</v>
      </c>
      <c r="AA217" s="199">
        <f t="shared" si="314"/>
        <v>0</v>
      </c>
      <c r="AB217" s="199">
        <f t="shared" si="314"/>
        <v>0</v>
      </c>
      <c r="AC217" s="199">
        <f t="shared" si="314"/>
        <v>0</v>
      </c>
      <c r="AD217" s="199">
        <f t="shared" si="314"/>
        <v>0</v>
      </c>
      <c r="AE217" s="198">
        <f t="shared" si="302"/>
        <v>0</v>
      </c>
      <c r="AF217" s="62"/>
    </row>
    <row r="218" spans="1:32" x14ac:dyDescent="0.2">
      <c r="A218" s="295"/>
      <c r="B218" s="172" t="s">
        <v>54</v>
      </c>
      <c r="C218" s="197">
        <f>$K206*C$24</f>
        <v>0</v>
      </c>
      <c r="D218" s="197">
        <f t="shared" ref="D218:N218" si="315">$K206*D$24</f>
        <v>0</v>
      </c>
      <c r="E218" s="197">
        <f t="shared" si="315"/>
        <v>0</v>
      </c>
      <c r="F218" s="197">
        <f t="shared" si="315"/>
        <v>0</v>
      </c>
      <c r="G218" s="197">
        <f t="shared" si="315"/>
        <v>0</v>
      </c>
      <c r="H218" s="197">
        <f t="shared" si="315"/>
        <v>0</v>
      </c>
      <c r="I218" s="197">
        <f t="shared" si="315"/>
        <v>0</v>
      </c>
      <c r="J218" s="197">
        <f t="shared" si="315"/>
        <v>0</v>
      </c>
      <c r="K218" s="197">
        <f t="shared" si="315"/>
        <v>0</v>
      </c>
      <c r="L218" s="197">
        <f t="shared" si="315"/>
        <v>0</v>
      </c>
      <c r="M218" s="197">
        <f t="shared" si="315"/>
        <v>0</v>
      </c>
      <c r="N218" s="197">
        <f t="shared" si="315"/>
        <v>0</v>
      </c>
      <c r="O218" s="198">
        <f t="shared" si="300"/>
        <v>0</v>
      </c>
      <c r="Q218" s="295"/>
      <c r="R218" s="172" t="s">
        <v>54</v>
      </c>
      <c r="S218" s="199">
        <f>IF(ISNUMBER(S$24),C218*S$24,0)</f>
        <v>0</v>
      </c>
      <c r="T218" s="199">
        <f t="shared" ref="T218:AD218" si="316">IF(ISNUMBER(T$24),D218*T$24,0)</f>
        <v>0</v>
      </c>
      <c r="U218" s="199">
        <f t="shared" si="316"/>
        <v>0</v>
      </c>
      <c r="V218" s="199">
        <f t="shared" si="316"/>
        <v>0</v>
      </c>
      <c r="W218" s="199">
        <f t="shared" si="316"/>
        <v>0</v>
      </c>
      <c r="X218" s="199">
        <f t="shared" si="316"/>
        <v>0</v>
      </c>
      <c r="Y218" s="199">
        <f t="shared" si="316"/>
        <v>0</v>
      </c>
      <c r="Z218" s="199">
        <f t="shared" si="316"/>
        <v>0</v>
      </c>
      <c r="AA218" s="199">
        <f t="shared" si="316"/>
        <v>0</v>
      </c>
      <c r="AB218" s="199">
        <f t="shared" si="316"/>
        <v>0</v>
      </c>
      <c r="AC218" s="199">
        <f t="shared" si="316"/>
        <v>0</v>
      </c>
      <c r="AD218" s="199">
        <f t="shared" si="316"/>
        <v>0</v>
      </c>
      <c r="AE218" s="198">
        <f t="shared" si="302"/>
        <v>0</v>
      </c>
      <c r="AF218" s="62"/>
    </row>
    <row r="219" spans="1:32" x14ac:dyDescent="0.2">
      <c r="A219" s="295"/>
      <c r="B219" s="172" t="s">
        <v>55</v>
      </c>
      <c r="C219" s="197">
        <f>$L206*C$25</f>
        <v>0</v>
      </c>
      <c r="D219" s="197">
        <f t="shared" ref="D219:N219" si="317">$L206*D$25</f>
        <v>0</v>
      </c>
      <c r="E219" s="197">
        <f t="shared" si="317"/>
        <v>0</v>
      </c>
      <c r="F219" s="197">
        <f t="shared" si="317"/>
        <v>0</v>
      </c>
      <c r="G219" s="197">
        <f t="shared" si="317"/>
        <v>0</v>
      </c>
      <c r="H219" s="197">
        <f t="shared" si="317"/>
        <v>0</v>
      </c>
      <c r="I219" s="197">
        <f t="shared" si="317"/>
        <v>0</v>
      </c>
      <c r="J219" s="197">
        <f t="shared" si="317"/>
        <v>0</v>
      </c>
      <c r="K219" s="197">
        <f t="shared" si="317"/>
        <v>0</v>
      </c>
      <c r="L219" s="197">
        <f t="shared" si="317"/>
        <v>0</v>
      </c>
      <c r="M219" s="197">
        <f t="shared" si="317"/>
        <v>0</v>
      </c>
      <c r="N219" s="197">
        <f t="shared" si="317"/>
        <v>0</v>
      </c>
      <c r="O219" s="198">
        <f t="shared" si="300"/>
        <v>0</v>
      </c>
      <c r="Q219" s="295"/>
      <c r="R219" s="172" t="s">
        <v>55</v>
      </c>
      <c r="S219" s="199">
        <f>IF(ISNUMBER(S$25),C219*S$25,0)</f>
        <v>0</v>
      </c>
      <c r="T219" s="199">
        <f t="shared" ref="T219:AD219" si="318">IF(ISNUMBER(T$25),D219*T$25,0)</f>
        <v>0</v>
      </c>
      <c r="U219" s="199">
        <f t="shared" si="318"/>
        <v>0</v>
      </c>
      <c r="V219" s="199">
        <f t="shared" si="318"/>
        <v>0</v>
      </c>
      <c r="W219" s="199">
        <f t="shared" si="318"/>
        <v>0</v>
      </c>
      <c r="X219" s="199">
        <f t="shared" si="318"/>
        <v>0</v>
      </c>
      <c r="Y219" s="199">
        <f t="shared" si="318"/>
        <v>0</v>
      </c>
      <c r="Z219" s="199">
        <f t="shared" si="318"/>
        <v>0</v>
      </c>
      <c r="AA219" s="199">
        <f t="shared" si="318"/>
        <v>0</v>
      </c>
      <c r="AB219" s="199">
        <f t="shared" si="318"/>
        <v>0</v>
      </c>
      <c r="AC219" s="199">
        <f t="shared" si="318"/>
        <v>0</v>
      </c>
      <c r="AD219" s="199">
        <f t="shared" si="318"/>
        <v>0</v>
      </c>
      <c r="AE219" s="198">
        <f t="shared" si="302"/>
        <v>0</v>
      </c>
      <c r="AF219" s="62"/>
    </row>
    <row r="220" spans="1:32" x14ac:dyDescent="0.2">
      <c r="A220" s="295"/>
      <c r="B220" s="172" t="s">
        <v>56</v>
      </c>
      <c r="C220" s="197">
        <f>$M206*C$26</f>
        <v>0</v>
      </c>
      <c r="D220" s="197">
        <f t="shared" ref="D220:N220" si="319">$M206*D$26</f>
        <v>0</v>
      </c>
      <c r="E220" s="197">
        <f t="shared" si="319"/>
        <v>0</v>
      </c>
      <c r="F220" s="197">
        <f t="shared" si="319"/>
        <v>0</v>
      </c>
      <c r="G220" s="197">
        <f t="shared" si="319"/>
        <v>0</v>
      </c>
      <c r="H220" s="197">
        <f t="shared" si="319"/>
        <v>0</v>
      </c>
      <c r="I220" s="197">
        <f t="shared" si="319"/>
        <v>0</v>
      </c>
      <c r="J220" s="197">
        <f t="shared" si="319"/>
        <v>0</v>
      </c>
      <c r="K220" s="197">
        <f t="shared" si="319"/>
        <v>0</v>
      </c>
      <c r="L220" s="197">
        <f t="shared" si="319"/>
        <v>0</v>
      </c>
      <c r="M220" s="197">
        <f t="shared" si="319"/>
        <v>0</v>
      </c>
      <c r="N220" s="197">
        <f t="shared" si="319"/>
        <v>0</v>
      </c>
      <c r="O220" s="198">
        <f t="shared" si="300"/>
        <v>0</v>
      </c>
      <c r="Q220" s="295"/>
      <c r="R220" s="172" t="s">
        <v>56</v>
      </c>
      <c r="S220" s="199">
        <f>IF(ISNUMBER(S$26),C220*S$26,0)</f>
        <v>0</v>
      </c>
      <c r="T220" s="199">
        <f t="shared" ref="T220:AD220" si="320">IF(ISNUMBER(T$26),D220*T$26,0)</f>
        <v>0</v>
      </c>
      <c r="U220" s="199">
        <f t="shared" si="320"/>
        <v>0</v>
      </c>
      <c r="V220" s="199">
        <f t="shared" si="320"/>
        <v>0</v>
      </c>
      <c r="W220" s="199">
        <f t="shared" si="320"/>
        <v>0</v>
      </c>
      <c r="X220" s="199">
        <f t="shared" si="320"/>
        <v>0</v>
      </c>
      <c r="Y220" s="199">
        <f t="shared" si="320"/>
        <v>0</v>
      </c>
      <c r="Z220" s="199">
        <f t="shared" si="320"/>
        <v>0</v>
      </c>
      <c r="AA220" s="199">
        <f t="shared" si="320"/>
        <v>0</v>
      </c>
      <c r="AB220" s="199">
        <f t="shared" si="320"/>
        <v>0</v>
      </c>
      <c r="AC220" s="199">
        <f t="shared" si="320"/>
        <v>0</v>
      </c>
      <c r="AD220" s="199">
        <f t="shared" si="320"/>
        <v>0</v>
      </c>
      <c r="AE220" s="198">
        <f t="shared" si="302"/>
        <v>0</v>
      </c>
      <c r="AF220" s="62"/>
    </row>
    <row r="221" spans="1:32" x14ac:dyDescent="0.2">
      <c r="A221" s="295"/>
      <c r="B221" s="172" t="s">
        <v>147</v>
      </c>
      <c r="C221" s="197">
        <f>$N206*C$27</f>
        <v>0</v>
      </c>
      <c r="D221" s="197">
        <f t="shared" ref="D221:N221" si="321">$N206*D$27</f>
        <v>0</v>
      </c>
      <c r="E221" s="197">
        <f t="shared" si="321"/>
        <v>0</v>
      </c>
      <c r="F221" s="197">
        <f t="shared" si="321"/>
        <v>0</v>
      </c>
      <c r="G221" s="197">
        <f t="shared" si="321"/>
        <v>0</v>
      </c>
      <c r="H221" s="197">
        <f t="shared" si="321"/>
        <v>0</v>
      </c>
      <c r="I221" s="197">
        <f t="shared" si="321"/>
        <v>0</v>
      </c>
      <c r="J221" s="197">
        <f t="shared" si="321"/>
        <v>0</v>
      </c>
      <c r="K221" s="197">
        <f t="shared" si="321"/>
        <v>0</v>
      </c>
      <c r="L221" s="197">
        <f t="shared" si="321"/>
        <v>0</v>
      </c>
      <c r="M221" s="197">
        <f t="shared" si="321"/>
        <v>0</v>
      </c>
      <c r="N221" s="197">
        <f t="shared" si="321"/>
        <v>0</v>
      </c>
      <c r="O221" s="198">
        <f t="shared" si="300"/>
        <v>0</v>
      </c>
      <c r="Q221" s="295"/>
      <c r="R221" s="172" t="s">
        <v>147</v>
      </c>
      <c r="S221" s="199">
        <f>IF(ISNUMBER(S$27),C221*S$27,0)</f>
        <v>0</v>
      </c>
      <c r="T221" s="199">
        <f t="shared" ref="T221:AD221" si="322">IF(ISNUMBER(T$27),D221*T$27,0)</f>
        <v>0</v>
      </c>
      <c r="U221" s="199">
        <f t="shared" si="322"/>
        <v>0</v>
      </c>
      <c r="V221" s="199">
        <f t="shared" si="322"/>
        <v>0</v>
      </c>
      <c r="W221" s="199">
        <f t="shared" si="322"/>
        <v>0</v>
      </c>
      <c r="X221" s="199">
        <f t="shared" si="322"/>
        <v>0</v>
      </c>
      <c r="Y221" s="199">
        <f t="shared" si="322"/>
        <v>0</v>
      </c>
      <c r="Z221" s="199">
        <f t="shared" si="322"/>
        <v>0</v>
      </c>
      <c r="AA221" s="199">
        <f t="shared" si="322"/>
        <v>0</v>
      </c>
      <c r="AB221" s="199">
        <f t="shared" si="322"/>
        <v>0</v>
      </c>
      <c r="AC221" s="199">
        <f t="shared" si="322"/>
        <v>0</v>
      </c>
      <c r="AD221" s="199">
        <f t="shared" si="322"/>
        <v>0</v>
      </c>
      <c r="AE221" s="198">
        <f t="shared" si="302"/>
        <v>0</v>
      </c>
      <c r="AF221" s="62"/>
    </row>
    <row r="222" spans="1:32" x14ac:dyDescent="0.2">
      <c r="A222" s="296"/>
      <c r="B222" s="54" t="s">
        <v>57</v>
      </c>
      <c r="C222" s="197">
        <f>+SUM(C210:C221)</f>
        <v>0</v>
      </c>
      <c r="D222" s="197">
        <f t="shared" ref="D222:N222" si="323">+SUM(D210:D221)</f>
        <v>0</v>
      </c>
      <c r="E222" s="197">
        <f t="shared" si="323"/>
        <v>0</v>
      </c>
      <c r="F222" s="197">
        <f t="shared" si="323"/>
        <v>0</v>
      </c>
      <c r="G222" s="197">
        <f t="shared" si="323"/>
        <v>0</v>
      </c>
      <c r="H222" s="197">
        <f t="shared" si="323"/>
        <v>0</v>
      </c>
      <c r="I222" s="197">
        <f t="shared" si="323"/>
        <v>0</v>
      </c>
      <c r="J222" s="197">
        <f t="shared" si="323"/>
        <v>0</v>
      </c>
      <c r="K222" s="197">
        <f t="shared" si="323"/>
        <v>0</v>
      </c>
      <c r="L222" s="197">
        <f t="shared" si="323"/>
        <v>0</v>
      </c>
      <c r="M222" s="197">
        <f t="shared" si="323"/>
        <v>0</v>
      </c>
      <c r="N222" s="197">
        <f t="shared" si="323"/>
        <v>0</v>
      </c>
      <c r="O222" s="198"/>
      <c r="Q222" s="296"/>
      <c r="R222" s="54" t="s">
        <v>57</v>
      </c>
      <c r="S222" s="197"/>
      <c r="T222" s="197"/>
      <c r="U222" s="197"/>
      <c r="V222" s="197"/>
      <c r="W222" s="197"/>
      <c r="X222" s="197"/>
      <c r="Y222" s="197"/>
      <c r="Z222" s="197"/>
      <c r="AA222" s="197"/>
      <c r="AB222" s="197"/>
      <c r="AC222" s="197"/>
      <c r="AD222" s="197"/>
      <c r="AE222" s="198">
        <f>SUM(AE210:AE221)</f>
        <v>0</v>
      </c>
      <c r="AF222" s="200">
        <f>AE222*44/12</f>
        <v>0</v>
      </c>
    </row>
  </sheetData>
  <sheetProtection algorithmName="SHA-512" hashValue="MXLU7m2QRib9eYxySp/31hnGuoMAHnXT0qpIVkJ19a+cJ4YAPI7Kd/xXBBeFgru8LiHBOHHB8TPY08XcJUrNEA==" saltValue="MjEIxviSTqONwjBiJ0hBqg==" spinCount="100000" sheet="1" objects="1" scenarios="1" formatCells="0" formatRows="0"/>
  <mergeCells count="109">
    <mergeCell ref="A4:B4"/>
    <mergeCell ref="C4:N4"/>
    <mergeCell ref="A5:B5"/>
    <mergeCell ref="C5:N5"/>
    <mergeCell ref="A6:B6"/>
    <mergeCell ref="C6:N6"/>
    <mergeCell ref="A13:B13"/>
    <mergeCell ref="C13:N13"/>
    <mergeCell ref="Q13:R13"/>
    <mergeCell ref="S13:AD13"/>
    <mergeCell ref="A14:B15"/>
    <mergeCell ref="C14:N14"/>
    <mergeCell ref="Q14:R15"/>
    <mergeCell ref="S14:AD14"/>
    <mergeCell ref="A7:B7"/>
    <mergeCell ref="A11:B11"/>
    <mergeCell ref="C11:N11"/>
    <mergeCell ref="Q11:R11"/>
    <mergeCell ref="S11:AD11"/>
    <mergeCell ref="A12:B12"/>
    <mergeCell ref="C12:N12"/>
    <mergeCell ref="Q12:R12"/>
    <mergeCell ref="S12:AD12"/>
    <mergeCell ref="A30:B30"/>
    <mergeCell ref="C30:O30"/>
    <mergeCell ref="Q30:R30"/>
    <mergeCell ref="S30:AE30"/>
    <mergeCell ref="A31:B31"/>
    <mergeCell ref="C31:O31"/>
    <mergeCell ref="Q31:R31"/>
    <mergeCell ref="S31:AE31"/>
    <mergeCell ref="A16:A27"/>
    <mergeCell ref="Q16:Q27"/>
    <mergeCell ref="A29:B29"/>
    <mergeCell ref="C29:O29"/>
    <mergeCell ref="Q29:R29"/>
    <mergeCell ref="S29:AE29"/>
    <mergeCell ref="A48:B49"/>
    <mergeCell ref="C48:O48"/>
    <mergeCell ref="Q48:R49"/>
    <mergeCell ref="S48:AE48"/>
    <mergeCell ref="A50:A62"/>
    <mergeCell ref="Q50:Q62"/>
    <mergeCell ref="A32:B33"/>
    <mergeCell ref="C32:O32"/>
    <mergeCell ref="Q32:R33"/>
    <mergeCell ref="S32:AE32"/>
    <mergeCell ref="A34:A46"/>
    <mergeCell ref="Q34:Q46"/>
    <mergeCell ref="A80:B81"/>
    <mergeCell ref="C80:O80"/>
    <mergeCell ref="Q80:R81"/>
    <mergeCell ref="S80:AE80"/>
    <mergeCell ref="A82:A94"/>
    <mergeCell ref="Q82:Q94"/>
    <mergeCell ref="A64:B65"/>
    <mergeCell ref="C64:O64"/>
    <mergeCell ref="Q64:R65"/>
    <mergeCell ref="S64:AE64"/>
    <mergeCell ref="A66:A78"/>
    <mergeCell ref="Q66:Q78"/>
    <mergeCell ref="A112:B113"/>
    <mergeCell ref="C112:O112"/>
    <mergeCell ref="Q112:R113"/>
    <mergeCell ref="S112:AE112"/>
    <mergeCell ref="A114:A126"/>
    <mergeCell ref="Q114:Q126"/>
    <mergeCell ref="A96:B97"/>
    <mergeCell ref="C96:O96"/>
    <mergeCell ref="Q96:R97"/>
    <mergeCell ref="S96:AE96"/>
    <mergeCell ref="A98:A110"/>
    <mergeCell ref="Q98:Q110"/>
    <mergeCell ref="A144:B145"/>
    <mergeCell ref="C144:O144"/>
    <mergeCell ref="Q144:R145"/>
    <mergeCell ref="S144:AE144"/>
    <mergeCell ref="A146:A158"/>
    <mergeCell ref="Q146:Q158"/>
    <mergeCell ref="A128:B129"/>
    <mergeCell ref="C128:O128"/>
    <mergeCell ref="Q128:R129"/>
    <mergeCell ref="S128:AE128"/>
    <mergeCell ref="A130:A142"/>
    <mergeCell ref="Q130:Q142"/>
    <mergeCell ref="A176:B177"/>
    <mergeCell ref="C176:O176"/>
    <mergeCell ref="Q176:R177"/>
    <mergeCell ref="S176:AE176"/>
    <mergeCell ref="A178:A190"/>
    <mergeCell ref="Q178:Q190"/>
    <mergeCell ref="A160:B161"/>
    <mergeCell ref="C160:O160"/>
    <mergeCell ref="Q160:R161"/>
    <mergeCell ref="S160:AE160"/>
    <mergeCell ref="A162:A174"/>
    <mergeCell ref="Q162:Q174"/>
    <mergeCell ref="A208:B209"/>
    <mergeCell ref="C208:O208"/>
    <mergeCell ref="Q208:R209"/>
    <mergeCell ref="S208:AE208"/>
    <mergeCell ref="A210:A222"/>
    <mergeCell ref="Q210:Q222"/>
    <mergeCell ref="A192:B193"/>
    <mergeCell ref="C192:O192"/>
    <mergeCell ref="Q192:R193"/>
    <mergeCell ref="S192:AE192"/>
    <mergeCell ref="A194:A206"/>
    <mergeCell ref="Q194:Q206"/>
  </mergeCells>
  <phoneticPr fontId="9"/>
  <pageMargins left="0.70866141732283472" right="0.70866141732283472" top="0.74803149606299213" bottom="0.74803149606299213" header="0.31496062992125984" footer="0.31496062992125984"/>
  <pageSetup scale="48" pageOrder="overThenDown" orientation="portrait" r:id="rId1"/>
  <rowBreaks count="3" manualBreakCount="3">
    <brk id="28" max="16383" man="1"/>
    <brk id="95" max="16383" man="1"/>
    <brk id="159" max="16383" man="1"/>
  </rowBreaks>
  <colBreaks count="1" manualBreakCount="1">
    <brk id="1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5953-288D-4C5F-B961-592DB2FFF54C}">
  <sheetPr>
    <tabColor theme="5" tint="0.59999389629810485"/>
  </sheetPr>
  <dimension ref="A1:AG197"/>
  <sheetViews>
    <sheetView view="pageBreakPreview" zoomScale="70" zoomScaleNormal="85" zoomScaleSheetLayoutView="70" workbookViewId="0"/>
  </sheetViews>
  <sheetFormatPr defaultColWidth="8.90625" defaultRowHeight="14" x14ac:dyDescent="0.2"/>
  <cols>
    <col min="1" max="1" width="6" style="49" customWidth="1"/>
    <col min="2" max="2" width="17.08984375" style="49" customWidth="1"/>
    <col min="3" max="15" width="10.6328125" style="50" customWidth="1"/>
    <col min="16" max="17" width="6.6328125" style="49" customWidth="1"/>
    <col min="18" max="18" width="16.453125" style="49" customWidth="1"/>
    <col min="19" max="31" width="10.6328125" style="49" customWidth="1"/>
    <col min="32" max="32" width="19.90625" style="49" customWidth="1"/>
    <col min="33" max="33" width="20.36328125" style="49" customWidth="1"/>
    <col min="34" max="34" width="14" style="49" customWidth="1"/>
    <col min="35" max="99" width="6.6328125" style="49" customWidth="1"/>
    <col min="100" max="16384" width="8.90625" style="49"/>
  </cols>
  <sheetData>
    <row r="1" spans="1:33" x14ac:dyDescent="0.2">
      <c r="AG1" s="4" t="str">
        <f>'MPS(input_Option1)'!K1</f>
        <v>Monitoring Spreadsheet: JCM_KH_AM004_ver01.0</v>
      </c>
    </row>
    <row r="2" spans="1:33" x14ac:dyDescent="0.2">
      <c r="AG2" s="4" t="str">
        <f>'MPS(input_Option1)'!K2</f>
        <v>Reference Number:</v>
      </c>
    </row>
    <row r="3" spans="1:33" x14ac:dyDescent="0.2">
      <c r="A3" s="79" t="s">
        <v>155</v>
      </c>
    </row>
    <row r="4" spans="1:33" ht="14.15" customHeight="1" x14ac:dyDescent="0.2">
      <c r="A4" s="256" t="s">
        <v>85</v>
      </c>
      <c r="B4" s="256"/>
      <c r="C4" s="260" t="s">
        <v>406</v>
      </c>
      <c r="D4" s="260"/>
      <c r="E4" s="260"/>
      <c r="F4" s="260"/>
      <c r="G4" s="260"/>
      <c r="H4" s="260"/>
      <c r="I4" s="260"/>
      <c r="J4" s="260"/>
      <c r="K4" s="260"/>
      <c r="L4" s="260"/>
      <c r="M4" s="260"/>
      <c r="N4" s="260"/>
      <c r="O4" s="260"/>
      <c r="Q4" s="256" t="s">
        <v>85</v>
      </c>
      <c r="R4" s="256"/>
      <c r="S4" s="260" t="s">
        <v>407</v>
      </c>
      <c r="T4" s="260"/>
      <c r="U4" s="260"/>
      <c r="V4" s="260"/>
      <c r="W4" s="260"/>
      <c r="X4" s="260"/>
      <c r="Y4" s="260"/>
      <c r="Z4" s="260"/>
      <c r="AA4" s="260"/>
      <c r="AB4" s="260"/>
      <c r="AC4" s="260"/>
      <c r="AD4" s="260"/>
      <c r="AE4" s="260"/>
      <c r="AF4" s="52" t="s">
        <v>311</v>
      </c>
      <c r="AG4" s="52" t="s">
        <v>312</v>
      </c>
    </row>
    <row r="5" spans="1:33" ht="42.5" x14ac:dyDescent="0.2">
      <c r="A5" s="256" t="s">
        <v>86</v>
      </c>
      <c r="B5" s="256"/>
      <c r="C5" s="260" t="s">
        <v>403</v>
      </c>
      <c r="D5" s="260"/>
      <c r="E5" s="260"/>
      <c r="F5" s="260"/>
      <c r="G5" s="260"/>
      <c r="H5" s="260"/>
      <c r="I5" s="260"/>
      <c r="J5" s="260"/>
      <c r="K5" s="260"/>
      <c r="L5" s="260"/>
      <c r="M5" s="260"/>
      <c r="N5" s="260"/>
      <c r="O5" s="260"/>
      <c r="Q5" s="256" t="s">
        <v>86</v>
      </c>
      <c r="R5" s="256"/>
      <c r="S5" s="260" t="s">
        <v>408</v>
      </c>
      <c r="T5" s="260"/>
      <c r="U5" s="260"/>
      <c r="V5" s="260"/>
      <c r="W5" s="260"/>
      <c r="X5" s="260"/>
      <c r="Y5" s="260"/>
      <c r="Z5" s="260"/>
      <c r="AA5" s="260"/>
      <c r="AB5" s="260"/>
      <c r="AC5" s="260"/>
      <c r="AD5" s="260"/>
      <c r="AE5" s="260"/>
      <c r="AF5" s="52" t="s">
        <v>409</v>
      </c>
      <c r="AG5" s="54" t="s">
        <v>315</v>
      </c>
    </row>
    <row r="6" spans="1:33" ht="16" x14ac:dyDescent="0.2">
      <c r="A6" s="256" t="s">
        <v>87</v>
      </c>
      <c r="B6" s="256"/>
      <c r="C6" s="260" t="s">
        <v>40</v>
      </c>
      <c r="D6" s="260"/>
      <c r="E6" s="260"/>
      <c r="F6" s="260"/>
      <c r="G6" s="260"/>
      <c r="H6" s="260"/>
      <c r="I6" s="260"/>
      <c r="J6" s="260"/>
      <c r="K6" s="260"/>
      <c r="L6" s="260"/>
      <c r="M6" s="260"/>
      <c r="N6" s="260"/>
      <c r="O6" s="260"/>
      <c r="Q6" s="256" t="s">
        <v>87</v>
      </c>
      <c r="R6" s="256"/>
      <c r="S6" s="260" t="s">
        <v>36</v>
      </c>
      <c r="T6" s="260"/>
      <c r="U6" s="260"/>
      <c r="V6" s="260"/>
      <c r="W6" s="260"/>
      <c r="X6" s="260"/>
      <c r="Y6" s="260"/>
      <c r="Z6" s="260"/>
      <c r="AA6" s="260"/>
      <c r="AB6" s="260"/>
      <c r="AC6" s="260"/>
      <c r="AD6" s="260"/>
      <c r="AE6" s="260"/>
      <c r="AF6" s="52" t="s">
        <v>303</v>
      </c>
      <c r="AG6" s="52" t="s">
        <v>303</v>
      </c>
    </row>
    <row r="7" spans="1:33" ht="15" customHeight="1" x14ac:dyDescent="0.2">
      <c r="A7" s="293" t="str">
        <f>'MRS(input_RL_Opt2)'!A32</f>
        <v>Year 2019</v>
      </c>
      <c r="B7" s="293"/>
      <c r="C7" s="261" t="str">
        <f>'MRS(input_RL_Opt2)'!C32</f>
        <v>Land use category in year 2019</v>
      </c>
      <c r="D7" s="261"/>
      <c r="E7" s="261"/>
      <c r="F7" s="261"/>
      <c r="G7" s="261"/>
      <c r="H7" s="261"/>
      <c r="I7" s="261"/>
      <c r="J7" s="261"/>
      <c r="K7" s="261"/>
      <c r="L7" s="261"/>
      <c r="M7" s="261"/>
      <c r="N7" s="261"/>
      <c r="O7" s="261"/>
      <c r="Q7" s="293" t="str">
        <f>'MRS(input_RL_Opt2)'!Q32</f>
        <v>Year 2019</v>
      </c>
      <c r="R7" s="293"/>
      <c r="S7" s="261" t="str">
        <f>'MRS(input_RL_Opt2)'!S32</f>
        <v>Land use category in year 2019</v>
      </c>
      <c r="T7" s="261"/>
      <c r="U7" s="261"/>
      <c r="V7" s="261"/>
      <c r="W7" s="261"/>
      <c r="X7" s="261"/>
      <c r="Y7" s="261"/>
      <c r="Z7" s="261"/>
      <c r="AA7" s="261"/>
      <c r="AB7" s="261"/>
      <c r="AC7" s="261"/>
      <c r="AD7" s="261"/>
      <c r="AE7" s="261"/>
      <c r="AF7" s="62"/>
      <c r="AG7" s="62"/>
    </row>
    <row r="8" spans="1:33" ht="42" x14ac:dyDescent="0.2">
      <c r="A8" s="293"/>
      <c r="B8" s="293"/>
      <c r="C8" s="54" t="s">
        <v>46</v>
      </c>
      <c r="D8" s="54" t="s">
        <v>47</v>
      </c>
      <c r="E8" s="55" t="s">
        <v>48</v>
      </c>
      <c r="F8" s="54" t="s">
        <v>49</v>
      </c>
      <c r="G8" s="54" t="s">
        <v>50</v>
      </c>
      <c r="H8" s="54" t="s">
        <v>51</v>
      </c>
      <c r="I8" s="54" t="s">
        <v>52</v>
      </c>
      <c r="J8" s="54" t="s">
        <v>53</v>
      </c>
      <c r="K8" s="54" t="s">
        <v>54</v>
      </c>
      <c r="L8" s="54" t="s">
        <v>55</v>
      </c>
      <c r="M8" s="54" t="s">
        <v>56</v>
      </c>
      <c r="N8" s="54" t="s">
        <v>39</v>
      </c>
      <c r="O8" s="172" t="s">
        <v>57</v>
      </c>
      <c r="Q8" s="293"/>
      <c r="R8" s="293"/>
      <c r="S8" s="54" t="s">
        <v>46</v>
      </c>
      <c r="T8" s="54" t="s">
        <v>47</v>
      </c>
      <c r="U8" s="55" t="s">
        <v>48</v>
      </c>
      <c r="V8" s="54" t="s">
        <v>49</v>
      </c>
      <c r="W8" s="54" t="s">
        <v>50</v>
      </c>
      <c r="X8" s="54" t="s">
        <v>51</v>
      </c>
      <c r="Y8" s="54" t="s">
        <v>52</v>
      </c>
      <c r="Z8" s="54" t="s">
        <v>53</v>
      </c>
      <c r="AA8" s="54" t="s">
        <v>54</v>
      </c>
      <c r="AB8" s="54" t="s">
        <v>55</v>
      </c>
      <c r="AC8" s="54" t="s">
        <v>56</v>
      </c>
      <c r="AD8" s="54" t="s">
        <v>39</v>
      </c>
      <c r="AE8" s="172" t="s">
        <v>57</v>
      </c>
      <c r="AF8" s="62"/>
      <c r="AG8" s="62"/>
    </row>
    <row r="9" spans="1:33" ht="14.15" customHeight="1" x14ac:dyDescent="0.2">
      <c r="A9" s="280" t="str">
        <f>'MRS(input_RL_Opt2)'!A34</f>
        <v>Land use category in year 2018</v>
      </c>
      <c r="B9" s="54" t="s">
        <v>46</v>
      </c>
      <c r="C9" s="201"/>
      <c r="D9" s="201"/>
      <c r="E9" s="201"/>
      <c r="F9" s="201"/>
      <c r="G9" s="201"/>
      <c r="H9" s="201"/>
      <c r="I9" s="201"/>
      <c r="J9" s="201"/>
      <c r="K9" s="201"/>
      <c r="L9" s="201"/>
      <c r="M9" s="201"/>
      <c r="N9" s="201"/>
      <c r="O9" s="198">
        <f>SUM(C9:N9)</f>
        <v>0</v>
      </c>
      <c r="Q9" s="280" t="str">
        <f>'MRS(input_RL_Opt2)'!Q34</f>
        <v>Land use category in year 2018</v>
      </c>
      <c r="R9" s="54" t="s">
        <v>46</v>
      </c>
      <c r="S9" s="199">
        <f>IF(ISNUMBER('MRS(input_RL_Opt2)'!S$16),C9*'MRS(input_RL_Opt2)'!S$16,0)</f>
        <v>0</v>
      </c>
      <c r="T9" s="199">
        <f>IF(ISNUMBER('MRS(input_RL_Opt2)'!T$16),D9*'MRS(input_RL_Opt2)'!T$16,0)</f>
        <v>0</v>
      </c>
      <c r="U9" s="199">
        <f>IF(ISNUMBER('MRS(input_RL_Opt2)'!U$16),E9*'MRS(input_RL_Opt2)'!U$16,0)</f>
        <v>0</v>
      </c>
      <c r="V9" s="199">
        <f>IF(ISNUMBER('MRS(input_RL_Opt2)'!V$16),F9*'MRS(input_RL_Opt2)'!V$16,0)</f>
        <v>0</v>
      </c>
      <c r="W9" s="199">
        <f>IF(ISNUMBER('MRS(input_RL_Opt2)'!W$16),G9*'MRS(input_RL_Opt2)'!W$16,0)</f>
        <v>0</v>
      </c>
      <c r="X9" s="199">
        <f>IF(ISNUMBER('MRS(input_RL_Opt2)'!X$16),H9*'MRS(input_RL_Opt2)'!X$16,0)</f>
        <v>0</v>
      </c>
      <c r="Y9" s="199">
        <f>IF(ISNUMBER('MRS(input_RL_Opt2)'!Y$16),I9*'MRS(input_RL_Opt2)'!Y$16,0)</f>
        <v>0</v>
      </c>
      <c r="Z9" s="199">
        <f>IF(ISNUMBER('MRS(input_RL_Opt2)'!Z$16),J9*'MRS(input_RL_Opt2)'!Z$16,0)</f>
        <v>0</v>
      </c>
      <c r="AA9" s="199">
        <f>IF(ISNUMBER('MRS(input_RL_Opt2)'!AA$16),K9*'MRS(input_RL_Opt2)'!AA$16,0)</f>
        <v>0</v>
      </c>
      <c r="AB9" s="199">
        <f>IF(ISNUMBER('MRS(input_RL_Opt2)'!AB$16),L9*'MRS(input_RL_Opt2)'!AB$16,0)</f>
        <v>0</v>
      </c>
      <c r="AC9" s="199">
        <f>IF(ISNUMBER('MRS(input_RL_Opt2)'!AC$16),M9*'MRS(input_RL_Opt2)'!AC$16,0)</f>
        <v>0</v>
      </c>
      <c r="AD9" s="199">
        <f>IF(ISNUMBER('MRS(input_RL_Opt2)'!AD$16),N9*'MRS(input_RL_Opt2)'!AD$16,0)</f>
        <v>0</v>
      </c>
      <c r="AE9" s="198">
        <f>SUMIF(S9:AD9,"&gt;0",S9:AD9)</f>
        <v>0</v>
      </c>
      <c r="AF9" s="62"/>
      <c r="AG9" s="62"/>
    </row>
    <row r="10" spans="1:33" ht="28" x14ac:dyDescent="0.2">
      <c r="A10" s="280"/>
      <c r="B10" s="54" t="s">
        <v>47</v>
      </c>
      <c r="C10" s="201"/>
      <c r="D10" s="201"/>
      <c r="E10" s="201"/>
      <c r="F10" s="201"/>
      <c r="G10" s="201"/>
      <c r="H10" s="201"/>
      <c r="I10" s="201"/>
      <c r="J10" s="201"/>
      <c r="K10" s="201"/>
      <c r="L10" s="201"/>
      <c r="M10" s="201"/>
      <c r="N10" s="201"/>
      <c r="O10" s="198">
        <f t="shared" ref="O10:O20" si="0">SUM(C10:N10)</f>
        <v>0</v>
      </c>
      <c r="Q10" s="280"/>
      <c r="R10" s="54" t="s">
        <v>47</v>
      </c>
      <c r="S10" s="199">
        <f>IF(ISNUMBER('MRS(input_RL_Opt2)'!S$17),C10*'MRS(input_RL_Opt2)'!S$17,0)</f>
        <v>0</v>
      </c>
      <c r="T10" s="199">
        <f>IF(ISNUMBER('MRS(input_RL_Opt2)'!T$17),D10*'MRS(input_RL_Opt2)'!T$17,0)</f>
        <v>0</v>
      </c>
      <c r="U10" s="199">
        <f>IF(ISNUMBER('MRS(input_RL_Opt2)'!U$17),E10*'MRS(input_RL_Opt2)'!U$17,0)</f>
        <v>0</v>
      </c>
      <c r="V10" s="199">
        <f>IF(ISNUMBER('MRS(input_RL_Opt2)'!V$17),F10*'MRS(input_RL_Opt2)'!V$17,0)</f>
        <v>0</v>
      </c>
      <c r="W10" s="199">
        <f>IF(ISNUMBER('MRS(input_RL_Opt2)'!W$17),G10*'MRS(input_RL_Opt2)'!W$17,0)</f>
        <v>0</v>
      </c>
      <c r="X10" s="199">
        <f>IF(ISNUMBER('MRS(input_RL_Opt2)'!X$17),H10*'MRS(input_RL_Opt2)'!X$17,0)</f>
        <v>0</v>
      </c>
      <c r="Y10" s="199">
        <f>IF(ISNUMBER('MRS(input_RL_Opt2)'!Y$17),I10*'MRS(input_RL_Opt2)'!Y$17,0)</f>
        <v>0</v>
      </c>
      <c r="Z10" s="199">
        <f>IF(ISNUMBER('MRS(input_RL_Opt2)'!Z$17),J10*'MRS(input_RL_Opt2)'!Z$17,0)</f>
        <v>0</v>
      </c>
      <c r="AA10" s="199">
        <f>IF(ISNUMBER('MRS(input_RL_Opt2)'!AA$17),K10*'MRS(input_RL_Opt2)'!AA$17,0)</f>
        <v>0</v>
      </c>
      <c r="AB10" s="199">
        <f>IF(ISNUMBER('MRS(input_RL_Opt2)'!AB$17),L10*'MRS(input_RL_Opt2)'!AB$17,0)</f>
        <v>0</v>
      </c>
      <c r="AC10" s="199">
        <f>IF(ISNUMBER('MRS(input_RL_Opt2)'!AC$17),M10*'MRS(input_RL_Opt2)'!AC$17,0)</f>
        <v>0</v>
      </c>
      <c r="AD10" s="199">
        <f>IF(ISNUMBER('MRS(input_RL_Opt2)'!AD$17),N10*'MRS(input_RL_Opt2)'!AD$17,0)</f>
        <v>0</v>
      </c>
      <c r="AE10" s="198">
        <f t="shared" ref="AE10:AE20" si="1">SUMIF(S10:AD10,"&gt;0",S10:AD10)</f>
        <v>0</v>
      </c>
      <c r="AF10" s="62"/>
      <c r="AG10" s="62"/>
    </row>
    <row r="11" spans="1:33" x14ac:dyDescent="0.2">
      <c r="A11" s="280"/>
      <c r="B11" s="55" t="s">
        <v>48</v>
      </c>
      <c r="C11" s="201"/>
      <c r="D11" s="201"/>
      <c r="E11" s="201"/>
      <c r="F11" s="201"/>
      <c r="G11" s="201"/>
      <c r="H11" s="201"/>
      <c r="I11" s="201"/>
      <c r="J11" s="201"/>
      <c r="K11" s="201"/>
      <c r="L11" s="201"/>
      <c r="M11" s="201"/>
      <c r="N11" s="201"/>
      <c r="O11" s="198">
        <f t="shared" si="0"/>
        <v>0</v>
      </c>
      <c r="Q11" s="280"/>
      <c r="R11" s="55" t="s">
        <v>48</v>
      </c>
      <c r="S11" s="199">
        <f>IF(ISNUMBER('MRS(input_RL_Opt2)'!S$18),C11*'MRS(input_RL_Opt2)'!S$18,0)</f>
        <v>0</v>
      </c>
      <c r="T11" s="199">
        <f>IF(ISNUMBER('MRS(input_RL_Opt2)'!T$18),D11*'MRS(input_RL_Opt2)'!T$18,0)</f>
        <v>0</v>
      </c>
      <c r="U11" s="199">
        <f>IF(ISNUMBER('MRS(input_RL_Opt2)'!U$18),E11*'MRS(input_RL_Opt2)'!U$18,0)</f>
        <v>0</v>
      </c>
      <c r="V11" s="199">
        <f>IF(ISNUMBER('MRS(input_RL_Opt2)'!V$18),F11*'MRS(input_RL_Opt2)'!V$18,0)</f>
        <v>0</v>
      </c>
      <c r="W11" s="199">
        <f>IF(ISNUMBER('MRS(input_RL_Opt2)'!W$18),G11*'MRS(input_RL_Opt2)'!W$18,0)</f>
        <v>0</v>
      </c>
      <c r="X11" s="199">
        <f>IF(ISNUMBER('MRS(input_RL_Opt2)'!X$18),H11*'MRS(input_RL_Opt2)'!X$18,0)</f>
        <v>0</v>
      </c>
      <c r="Y11" s="199">
        <f>IF(ISNUMBER('MRS(input_RL_Opt2)'!Y$18),I11*'MRS(input_RL_Opt2)'!Y$18,0)</f>
        <v>0</v>
      </c>
      <c r="Z11" s="199">
        <f>IF(ISNUMBER('MRS(input_RL_Opt2)'!Z$18),J11*'MRS(input_RL_Opt2)'!Z$18,0)</f>
        <v>0</v>
      </c>
      <c r="AA11" s="199">
        <f>IF(ISNUMBER('MRS(input_RL_Opt2)'!AA$18),K11*'MRS(input_RL_Opt2)'!AA$18,0)</f>
        <v>0</v>
      </c>
      <c r="AB11" s="199">
        <f>IF(ISNUMBER('MRS(input_RL_Opt2)'!AB$18),L11*'MRS(input_RL_Opt2)'!AB$18,0)</f>
        <v>0</v>
      </c>
      <c r="AC11" s="199">
        <f>IF(ISNUMBER('MRS(input_RL_Opt2)'!AC$18),M11*'MRS(input_RL_Opt2)'!AC$18,0)</f>
        <v>0</v>
      </c>
      <c r="AD11" s="199">
        <f>IF(ISNUMBER('MRS(input_RL_Opt2)'!AD$18),N11*'MRS(input_RL_Opt2)'!AD$18,0)</f>
        <v>0</v>
      </c>
      <c r="AE11" s="198">
        <f t="shared" si="1"/>
        <v>0</v>
      </c>
      <c r="AF11" s="62"/>
      <c r="AG11" s="62"/>
    </row>
    <row r="12" spans="1:33" x14ac:dyDescent="0.2">
      <c r="A12" s="280"/>
      <c r="B12" s="54" t="s">
        <v>49</v>
      </c>
      <c r="C12" s="201"/>
      <c r="D12" s="201"/>
      <c r="E12" s="201"/>
      <c r="F12" s="201"/>
      <c r="G12" s="201"/>
      <c r="H12" s="201"/>
      <c r="I12" s="201"/>
      <c r="J12" s="201"/>
      <c r="K12" s="201"/>
      <c r="L12" s="201"/>
      <c r="M12" s="201"/>
      <c r="N12" s="201"/>
      <c r="O12" s="198">
        <f t="shared" si="0"/>
        <v>0</v>
      </c>
      <c r="Q12" s="280"/>
      <c r="R12" s="54" t="s">
        <v>49</v>
      </c>
      <c r="S12" s="199">
        <f>IF(ISNUMBER('MRS(input_RL_Opt2)'!S$19),C12*'MRS(input_RL_Opt2)'!S$19,0)</f>
        <v>0</v>
      </c>
      <c r="T12" s="199">
        <f>IF(ISNUMBER('MRS(input_RL_Opt2)'!T$19),D12*'MRS(input_RL_Opt2)'!T$19,0)</f>
        <v>0</v>
      </c>
      <c r="U12" s="199">
        <f>IF(ISNUMBER('MRS(input_RL_Opt2)'!U$19),E12*'MRS(input_RL_Opt2)'!U$19,0)</f>
        <v>0</v>
      </c>
      <c r="V12" s="199">
        <f>IF(ISNUMBER('MRS(input_RL_Opt2)'!V$19),F12*'MRS(input_RL_Opt2)'!V$19,0)</f>
        <v>0</v>
      </c>
      <c r="W12" s="199">
        <f>IF(ISNUMBER('MRS(input_RL_Opt2)'!W$19),G12*'MRS(input_RL_Opt2)'!W$19,0)</f>
        <v>0</v>
      </c>
      <c r="X12" s="199">
        <f>IF(ISNUMBER('MRS(input_RL_Opt2)'!X$19),H12*'MRS(input_RL_Opt2)'!X$19,0)</f>
        <v>0</v>
      </c>
      <c r="Y12" s="199">
        <f>IF(ISNUMBER('MRS(input_RL_Opt2)'!Y$19),I12*'MRS(input_RL_Opt2)'!Y$19,0)</f>
        <v>0</v>
      </c>
      <c r="Z12" s="199">
        <f>IF(ISNUMBER('MRS(input_RL_Opt2)'!Z$19),J12*'MRS(input_RL_Opt2)'!Z$19,0)</f>
        <v>0</v>
      </c>
      <c r="AA12" s="199">
        <f>IF(ISNUMBER('MRS(input_RL_Opt2)'!AA$19),K12*'MRS(input_RL_Opt2)'!AA$19,0)</f>
        <v>0</v>
      </c>
      <c r="AB12" s="199">
        <f>IF(ISNUMBER('MRS(input_RL_Opt2)'!AB$19),L12*'MRS(input_RL_Opt2)'!AB$19,0)</f>
        <v>0</v>
      </c>
      <c r="AC12" s="199">
        <f>IF(ISNUMBER('MRS(input_RL_Opt2)'!AC$19),M12*'MRS(input_RL_Opt2)'!AC$19,0)</f>
        <v>0</v>
      </c>
      <c r="AD12" s="199">
        <f>IF(ISNUMBER('MRS(input_RL_Opt2)'!AD$19),N12*'MRS(input_RL_Opt2)'!AD$19,0)</f>
        <v>0</v>
      </c>
      <c r="AE12" s="198">
        <f t="shared" si="1"/>
        <v>0</v>
      </c>
      <c r="AF12" s="62"/>
      <c r="AG12" s="62"/>
    </row>
    <row r="13" spans="1:33" x14ac:dyDescent="0.2">
      <c r="A13" s="280"/>
      <c r="B13" s="172" t="s">
        <v>50</v>
      </c>
      <c r="C13" s="201"/>
      <c r="D13" s="201"/>
      <c r="E13" s="201"/>
      <c r="F13" s="201"/>
      <c r="G13" s="201"/>
      <c r="H13" s="201"/>
      <c r="I13" s="201"/>
      <c r="J13" s="201"/>
      <c r="K13" s="201"/>
      <c r="L13" s="201"/>
      <c r="M13" s="201"/>
      <c r="N13" s="201"/>
      <c r="O13" s="198">
        <f t="shared" si="0"/>
        <v>0</v>
      </c>
      <c r="Q13" s="280"/>
      <c r="R13" s="172" t="s">
        <v>50</v>
      </c>
      <c r="S13" s="199">
        <f>IF(ISNUMBER('MRS(input_RL_Opt2)'!S$20),C13*'MRS(input_RL_Opt2)'!S$20,0)</f>
        <v>0</v>
      </c>
      <c r="T13" s="199">
        <f>IF(ISNUMBER('MRS(input_RL_Opt2)'!T$20),D13*'MRS(input_RL_Opt2)'!T$20,0)</f>
        <v>0</v>
      </c>
      <c r="U13" s="199">
        <f>IF(ISNUMBER('MRS(input_RL_Opt2)'!U$20),E13*'MRS(input_RL_Opt2)'!U$20,0)</f>
        <v>0</v>
      </c>
      <c r="V13" s="199">
        <f>IF(ISNUMBER('MRS(input_RL_Opt2)'!V$20),F13*'MRS(input_RL_Opt2)'!V$20,0)</f>
        <v>0</v>
      </c>
      <c r="W13" s="199">
        <f>IF(ISNUMBER('MRS(input_RL_Opt2)'!W$20),G13*'MRS(input_RL_Opt2)'!W$20,0)</f>
        <v>0</v>
      </c>
      <c r="X13" s="199">
        <f>IF(ISNUMBER('MRS(input_RL_Opt2)'!X$20),H13*'MRS(input_RL_Opt2)'!X$20,0)</f>
        <v>0</v>
      </c>
      <c r="Y13" s="199">
        <f>IF(ISNUMBER('MRS(input_RL_Opt2)'!Y$20),I13*'MRS(input_RL_Opt2)'!Y$20,0)</f>
        <v>0</v>
      </c>
      <c r="Z13" s="199">
        <f>IF(ISNUMBER('MRS(input_RL_Opt2)'!Z$20),J13*'MRS(input_RL_Opt2)'!Z$20,0)</f>
        <v>0</v>
      </c>
      <c r="AA13" s="199">
        <f>IF(ISNUMBER('MRS(input_RL_Opt2)'!AA$20),K13*'MRS(input_RL_Opt2)'!AA$20,0)</f>
        <v>0</v>
      </c>
      <c r="AB13" s="199">
        <f>IF(ISNUMBER('MRS(input_RL_Opt2)'!AB$20),L13*'MRS(input_RL_Opt2)'!AB$20,0)</f>
        <v>0</v>
      </c>
      <c r="AC13" s="199">
        <f>IF(ISNUMBER('MRS(input_RL_Opt2)'!AC$20),M13*'MRS(input_RL_Opt2)'!AC$20,0)</f>
        <v>0</v>
      </c>
      <c r="AD13" s="199">
        <f>IF(ISNUMBER('MRS(input_RL_Opt2)'!AD$20),N13*'MRS(input_RL_Opt2)'!AD$20,0)</f>
        <v>0</v>
      </c>
      <c r="AE13" s="198">
        <f t="shared" si="1"/>
        <v>0</v>
      </c>
      <c r="AF13" s="62"/>
      <c r="AG13" s="62"/>
    </row>
    <row r="14" spans="1:33" x14ac:dyDescent="0.2">
      <c r="A14" s="280"/>
      <c r="B14" s="172" t="s">
        <v>51</v>
      </c>
      <c r="C14" s="201"/>
      <c r="D14" s="201"/>
      <c r="E14" s="201"/>
      <c r="F14" s="201"/>
      <c r="G14" s="201"/>
      <c r="H14" s="201"/>
      <c r="I14" s="201"/>
      <c r="J14" s="201"/>
      <c r="K14" s="201"/>
      <c r="L14" s="201"/>
      <c r="M14" s="201"/>
      <c r="N14" s="201"/>
      <c r="O14" s="198">
        <f t="shared" si="0"/>
        <v>0</v>
      </c>
      <c r="Q14" s="280"/>
      <c r="R14" s="172" t="s">
        <v>51</v>
      </c>
      <c r="S14" s="199">
        <f>IF(ISNUMBER('MRS(input_RL_Opt2)'!S$21),C14*'MRS(input_RL_Opt2)'!S$21,0)</f>
        <v>0</v>
      </c>
      <c r="T14" s="199">
        <f>IF(ISNUMBER('MRS(input_RL_Opt2)'!T$21),D14*'MRS(input_RL_Opt2)'!T$21,0)</f>
        <v>0</v>
      </c>
      <c r="U14" s="199">
        <f>IF(ISNUMBER('MRS(input_RL_Opt2)'!U$21),E14*'MRS(input_RL_Opt2)'!U$21,0)</f>
        <v>0</v>
      </c>
      <c r="V14" s="199">
        <f>IF(ISNUMBER('MRS(input_RL_Opt2)'!V$21),F14*'MRS(input_RL_Opt2)'!V$21,0)</f>
        <v>0</v>
      </c>
      <c r="W14" s="199">
        <f>IF(ISNUMBER('MRS(input_RL_Opt2)'!W$21),G14*'MRS(input_RL_Opt2)'!W$21,0)</f>
        <v>0</v>
      </c>
      <c r="X14" s="199">
        <f>IF(ISNUMBER('MRS(input_RL_Opt2)'!X$21),H14*'MRS(input_RL_Opt2)'!X$21,0)</f>
        <v>0</v>
      </c>
      <c r="Y14" s="199">
        <f>IF(ISNUMBER('MRS(input_RL_Opt2)'!Y$21),I14*'MRS(input_RL_Opt2)'!Y$21,0)</f>
        <v>0</v>
      </c>
      <c r="Z14" s="199">
        <f>IF(ISNUMBER('MRS(input_RL_Opt2)'!Z$21),J14*'MRS(input_RL_Opt2)'!Z$21,0)</f>
        <v>0</v>
      </c>
      <c r="AA14" s="199">
        <f>IF(ISNUMBER('MRS(input_RL_Opt2)'!AA$21),K14*'MRS(input_RL_Opt2)'!AA$21,0)</f>
        <v>0</v>
      </c>
      <c r="AB14" s="199">
        <f>IF(ISNUMBER('MRS(input_RL_Opt2)'!AB$21),L14*'MRS(input_RL_Opt2)'!AB$21,0)</f>
        <v>0</v>
      </c>
      <c r="AC14" s="199">
        <f>IF(ISNUMBER('MRS(input_RL_Opt2)'!AC$21),M14*'MRS(input_RL_Opt2)'!AC$21,0)</f>
        <v>0</v>
      </c>
      <c r="AD14" s="199">
        <f>IF(ISNUMBER('MRS(input_RL_Opt2)'!AD$21),N14*'MRS(input_RL_Opt2)'!AD$21,0)</f>
        <v>0</v>
      </c>
      <c r="AE14" s="198">
        <f t="shared" si="1"/>
        <v>0</v>
      </c>
      <c r="AF14" s="62"/>
      <c r="AG14" s="62"/>
    </row>
    <row r="15" spans="1:33" x14ac:dyDescent="0.2">
      <c r="A15" s="280"/>
      <c r="B15" s="172" t="s">
        <v>52</v>
      </c>
      <c r="C15" s="201"/>
      <c r="D15" s="201"/>
      <c r="E15" s="201"/>
      <c r="F15" s="201"/>
      <c r="G15" s="201"/>
      <c r="H15" s="201"/>
      <c r="I15" s="201"/>
      <c r="J15" s="201"/>
      <c r="K15" s="201"/>
      <c r="L15" s="201"/>
      <c r="M15" s="201"/>
      <c r="N15" s="201"/>
      <c r="O15" s="198">
        <f t="shared" si="0"/>
        <v>0</v>
      </c>
      <c r="Q15" s="280"/>
      <c r="R15" s="172" t="s">
        <v>52</v>
      </c>
      <c r="S15" s="199">
        <f>IF(ISNUMBER('MRS(input_RL_Opt2)'!S$22),C15*'MRS(input_RL_Opt2)'!S$22,0)</f>
        <v>0</v>
      </c>
      <c r="T15" s="199">
        <f>IF(ISNUMBER('MRS(input_RL_Opt2)'!T$22),D15*'MRS(input_RL_Opt2)'!T$22,0)</f>
        <v>0</v>
      </c>
      <c r="U15" s="199">
        <f>IF(ISNUMBER('MRS(input_RL_Opt2)'!U$22),E15*'MRS(input_RL_Opt2)'!U$22,0)</f>
        <v>0</v>
      </c>
      <c r="V15" s="199">
        <f>IF(ISNUMBER('MRS(input_RL_Opt2)'!V$22),F15*'MRS(input_RL_Opt2)'!V$22,0)</f>
        <v>0</v>
      </c>
      <c r="W15" s="199">
        <f>IF(ISNUMBER('MRS(input_RL_Opt2)'!W$22),G15*'MRS(input_RL_Opt2)'!W$22,0)</f>
        <v>0</v>
      </c>
      <c r="X15" s="199">
        <f>IF(ISNUMBER('MRS(input_RL_Opt2)'!X$22),H15*'MRS(input_RL_Opt2)'!X$22,0)</f>
        <v>0</v>
      </c>
      <c r="Y15" s="199">
        <f>IF(ISNUMBER('MRS(input_RL_Opt2)'!Y$22),I15*'MRS(input_RL_Opt2)'!Y$22,0)</f>
        <v>0</v>
      </c>
      <c r="Z15" s="199">
        <f>IF(ISNUMBER('MRS(input_RL_Opt2)'!Z$22),J15*'MRS(input_RL_Opt2)'!Z$22,0)</f>
        <v>0</v>
      </c>
      <c r="AA15" s="199">
        <f>IF(ISNUMBER('MRS(input_RL_Opt2)'!AA$22),K15*'MRS(input_RL_Opt2)'!AA$22,0)</f>
        <v>0</v>
      </c>
      <c r="AB15" s="199">
        <f>IF(ISNUMBER('MRS(input_RL_Opt2)'!AB$22),L15*'MRS(input_RL_Opt2)'!AB$22,0)</f>
        <v>0</v>
      </c>
      <c r="AC15" s="199">
        <f>IF(ISNUMBER('MRS(input_RL_Opt2)'!AC$22),M15*'MRS(input_RL_Opt2)'!AC$22,0)</f>
        <v>0</v>
      </c>
      <c r="AD15" s="199">
        <f>IF(ISNUMBER('MRS(input_RL_Opt2)'!AD$22),N15*'MRS(input_RL_Opt2)'!AD$22,0)</f>
        <v>0</v>
      </c>
      <c r="AE15" s="198">
        <f t="shared" si="1"/>
        <v>0</v>
      </c>
      <c r="AF15" s="62"/>
      <c r="AG15" s="62"/>
    </row>
    <row r="16" spans="1:33" x14ac:dyDescent="0.2">
      <c r="A16" s="280"/>
      <c r="B16" s="172" t="s">
        <v>53</v>
      </c>
      <c r="C16" s="201"/>
      <c r="D16" s="201"/>
      <c r="E16" s="201"/>
      <c r="F16" s="201"/>
      <c r="G16" s="201"/>
      <c r="H16" s="201"/>
      <c r="I16" s="201"/>
      <c r="J16" s="201"/>
      <c r="K16" s="201"/>
      <c r="L16" s="201"/>
      <c r="M16" s="201"/>
      <c r="N16" s="201"/>
      <c r="O16" s="198">
        <f t="shared" si="0"/>
        <v>0</v>
      </c>
      <c r="Q16" s="280"/>
      <c r="R16" s="172" t="s">
        <v>53</v>
      </c>
      <c r="S16" s="199">
        <f>IF(ISNUMBER('MRS(input_RL_Opt2)'!S$23),C16*'MRS(input_RL_Opt2)'!S$23,0)</f>
        <v>0</v>
      </c>
      <c r="T16" s="199">
        <f>IF(ISNUMBER('MRS(input_RL_Opt2)'!T$23),D16*'MRS(input_RL_Opt2)'!T$23,0)</f>
        <v>0</v>
      </c>
      <c r="U16" s="199">
        <f>IF(ISNUMBER('MRS(input_RL_Opt2)'!U$23),E16*'MRS(input_RL_Opt2)'!U$23,0)</f>
        <v>0</v>
      </c>
      <c r="V16" s="199">
        <f>IF(ISNUMBER('MRS(input_RL_Opt2)'!V$23),F16*'MRS(input_RL_Opt2)'!V$23,0)</f>
        <v>0</v>
      </c>
      <c r="W16" s="199">
        <f>IF(ISNUMBER('MRS(input_RL_Opt2)'!W$23),G16*'MRS(input_RL_Opt2)'!W$23,0)</f>
        <v>0</v>
      </c>
      <c r="X16" s="199">
        <f>IF(ISNUMBER('MRS(input_RL_Opt2)'!X$23),H16*'MRS(input_RL_Opt2)'!X$23,0)</f>
        <v>0</v>
      </c>
      <c r="Y16" s="199">
        <f>IF(ISNUMBER('MRS(input_RL_Opt2)'!Y$23),I16*'MRS(input_RL_Opt2)'!Y$23,0)</f>
        <v>0</v>
      </c>
      <c r="Z16" s="199">
        <f>IF(ISNUMBER('MRS(input_RL_Opt2)'!Z$23),J16*'MRS(input_RL_Opt2)'!Z$23,0)</f>
        <v>0</v>
      </c>
      <c r="AA16" s="199">
        <f>IF(ISNUMBER('MRS(input_RL_Opt2)'!AA$23),K16*'MRS(input_RL_Opt2)'!AA$23,0)</f>
        <v>0</v>
      </c>
      <c r="AB16" s="199">
        <f>IF(ISNUMBER('MRS(input_RL_Opt2)'!AB$23),L16*'MRS(input_RL_Opt2)'!AB$23,0)</f>
        <v>0</v>
      </c>
      <c r="AC16" s="199">
        <f>IF(ISNUMBER('MRS(input_RL_Opt2)'!AC$23),M16*'MRS(input_RL_Opt2)'!AC$23,0)</f>
        <v>0</v>
      </c>
      <c r="AD16" s="199">
        <f>IF(ISNUMBER('MRS(input_RL_Opt2)'!AD$23),N16*'MRS(input_RL_Opt2)'!AD$23,0)</f>
        <v>0</v>
      </c>
      <c r="AE16" s="198">
        <f t="shared" si="1"/>
        <v>0</v>
      </c>
      <c r="AF16" s="62"/>
      <c r="AG16" s="62"/>
    </row>
    <row r="17" spans="1:33" x14ac:dyDescent="0.2">
      <c r="A17" s="280"/>
      <c r="B17" s="172" t="s">
        <v>54</v>
      </c>
      <c r="C17" s="201"/>
      <c r="D17" s="201"/>
      <c r="E17" s="201"/>
      <c r="F17" s="201"/>
      <c r="G17" s="201"/>
      <c r="H17" s="201"/>
      <c r="I17" s="201"/>
      <c r="J17" s="201"/>
      <c r="K17" s="201"/>
      <c r="L17" s="201"/>
      <c r="M17" s="201"/>
      <c r="N17" s="201"/>
      <c r="O17" s="198">
        <f t="shared" si="0"/>
        <v>0</v>
      </c>
      <c r="Q17" s="280"/>
      <c r="R17" s="172" t="s">
        <v>54</v>
      </c>
      <c r="S17" s="199">
        <f>IF(ISNUMBER('MRS(input_RL_Opt2)'!S$24),C17*'MRS(input_RL_Opt2)'!S$24,0)</f>
        <v>0</v>
      </c>
      <c r="T17" s="199">
        <f>IF(ISNUMBER('MRS(input_RL_Opt2)'!T$24),D17*'MRS(input_RL_Opt2)'!T$24,0)</f>
        <v>0</v>
      </c>
      <c r="U17" s="199">
        <f>IF(ISNUMBER('MRS(input_RL_Opt2)'!U$24),E17*'MRS(input_RL_Opt2)'!U$24,0)</f>
        <v>0</v>
      </c>
      <c r="V17" s="199">
        <f>IF(ISNUMBER('MRS(input_RL_Opt2)'!V$24),F17*'MRS(input_RL_Opt2)'!V$24,0)</f>
        <v>0</v>
      </c>
      <c r="W17" s="199">
        <f>IF(ISNUMBER('MRS(input_RL_Opt2)'!W$24),G17*'MRS(input_RL_Opt2)'!W$24,0)</f>
        <v>0</v>
      </c>
      <c r="X17" s="199">
        <f>IF(ISNUMBER('MRS(input_RL_Opt2)'!X$24),H17*'MRS(input_RL_Opt2)'!X$24,0)</f>
        <v>0</v>
      </c>
      <c r="Y17" s="199">
        <f>IF(ISNUMBER('MRS(input_RL_Opt2)'!Y$24),I17*'MRS(input_RL_Opt2)'!Y$24,0)</f>
        <v>0</v>
      </c>
      <c r="Z17" s="199">
        <f>IF(ISNUMBER('MRS(input_RL_Opt2)'!Z$24),J17*'MRS(input_RL_Opt2)'!Z$24,0)</f>
        <v>0</v>
      </c>
      <c r="AA17" s="199">
        <f>IF(ISNUMBER('MRS(input_RL_Opt2)'!AA$24),K17*'MRS(input_RL_Opt2)'!AA$24,0)</f>
        <v>0</v>
      </c>
      <c r="AB17" s="199">
        <f>IF(ISNUMBER('MRS(input_RL_Opt2)'!AB$24),L17*'MRS(input_RL_Opt2)'!AB$24,0)</f>
        <v>0</v>
      </c>
      <c r="AC17" s="199">
        <f>IF(ISNUMBER('MRS(input_RL_Opt2)'!AC$24),M17*'MRS(input_RL_Opt2)'!AC$24,0)</f>
        <v>0</v>
      </c>
      <c r="AD17" s="199">
        <f>IF(ISNUMBER('MRS(input_RL_Opt2)'!AD$24),N17*'MRS(input_RL_Opt2)'!AD$24,0)</f>
        <v>0</v>
      </c>
      <c r="AE17" s="198">
        <f t="shared" si="1"/>
        <v>0</v>
      </c>
      <c r="AF17" s="62"/>
      <c r="AG17" s="62"/>
    </row>
    <row r="18" spans="1:33" x14ac:dyDescent="0.2">
      <c r="A18" s="280"/>
      <c r="B18" s="172" t="s">
        <v>55</v>
      </c>
      <c r="C18" s="201"/>
      <c r="D18" s="201"/>
      <c r="E18" s="201"/>
      <c r="F18" s="201"/>
      <c r="G18" s="201"/>
      <c r="H18" s="201"/>
      <c r="I18" s="201"/>
      <c r="J18" s="201"/>
      <c r="K18" s="201"/>
      <c r="L18" s="201"/>
      <c r="M18" s="201"/>
      <c r="N18" s="201"/>
      <c r="O18" s="198">
        <f t="shared" si="0"/>
        <v>0</v>
      </c>
      <c r="Q18" s="280"/>
      <c r="R18" s="172" t="s">
        <v>55</v>
      </c>
      <c r="S18" s="199">
        <f>IF(ISNUMBER('MRS(input_RL_Opt2)'!S$25),C18*'MRS(input_RL_Opt2)'!S$25,0)</f>
        <v>0</v>
      </c>
      <c r="T18" s="199">
        <f>IF(ISNUMBER('MRS(input_RL_Opt2)'!T$25),D18*'MRS(input_RL_Opt2)'!T$25,0)</f>
        <v>0</v>
      </c>
      <c r="U18" s="199">
        <f>IF(ISNUMBER('MRS(input_RL_Opt2)'!U$25),E18*'MRS(input_RL_Opt2)'!U$25,0)</f>
        <v>0</v>
      </c>
      <c r="V18" s="199">
        <f>IF(ISNUMBER('MRS(input_RL_Opt2)'!V$25),F18*'MRS(input_RL_Opt2)'!V$25,0)</f>
        <v>0</v>
      </c>
      <c r="W18" s="199">
        <f>IF(ISNUMBER('MRS(input_RL_Opt2)'!W$25),G18*'MRS(input_RL_Opt2)'!W$25,0)</f>
        <v>0</v>
      </c>
      <c r="X18" s="199">
        <f>IF(ISNUMBER('MRS(input_RL_Opt2)'!X$25),H18*'MRS(input_RL_Opt2)'!X$25,0)</f>
        <v>0</v>
      </c>
      <c r="Y18" s="199">
        <f>IF(ISNUMBER('MRS(input_RL_Opt2)'!Y$25),I18*'MRS(input_RL_Opt2)'!Y$25,0)</f>
        <v>0</v>
      </c>
      <c r="Z18" s="199">
        <f>IF(ISNUMBER('MRS(input_RL_Opt2)'!Z$25),J18*'MRS(input_RL_Opt2)'!Z$25,0)</f>
        <v>0</v>
      </c>
      <c r="AA18" s="199">
        <f>IF(ISNUMBER('MRS(input_RL_Opt2)'!AA$25),K18*'MRS(input_RL_Opt2)'!AA$25,0)</f>
        <v>0</v>
      </c>
      <c r="AB18" s="199">
        <f>IF(ISNUMBER('MRS(input_RL_Opt2)'!AB$25),L18*'MRS(input_RL_Opt2)'!AB$25,0)</f>
        <v>0</v>
      </c>
      <c r="AC18" s="199">
        <f>IF(ISNUMBER('MRS(input_RL_Opt2)'!AC$25),M18*'MRS(input_RL_Opt2)'!AC$25,0)</f>
        <v>0</v>
      </c>
      <c r="AD18" s="199">
        <f>IF(ISNUMBER('MRS(input_RL_Opt2)'!AD$25),N18*'MRS(input_RL_Opt2)'!AD$25,0)</f>
        <v>0</v>
      </c>
      <c r="AE18" s="198">
        <f t="shared" si="1"/>
        <v>0</v>
      </c>
      <c r="AF18" s="62"/>
      <c r="AG18" s="62"/>
    </row>
    <row r="19" spans="1:33" x14ac:dyDescent="0.2">
      <c r="A19" s="280"/>
      <c r="B19" s="172" t="s">
        <v>56</v>
      </c>
      <c r="C19" s="201"/>
      <c r="D19" s="201"/>
      <c r="E19" s="201"/>
      <c r="F19" s="201"/>
      <c r="G19" s="201"/>
      <c r="H19" s="201"/>
      <c r="I19" s="201"/>
      <c r="J19" s="201"/>
      <c r="K19" s="201"/>
      <c r="L19" s="201"/>
      <c r="M19" s="201"/>
      <c r="N19" s="201"/>
      <c r="O19" s="198">
        <f t="shared" si="0"/>
        <v>0</v>
      </c>
      <c r="Q19" s="280"/>
      <c r="R19" s="172" t="s">
        <v>56</v>
      </c>
      <c r="S19" s="199">
        <f>IF(ISNUMBER('MRS(input_RL_Opt2)'!S$26),C19*'MRS(input_RL_Opt2)'!S$26,0)</f>
        <v>0</v>
      </c>
      <c r="T19" s="199">
        <f>IF(ISNUMBER('MRS(input_RL_Opt2)'!T$26),D19*'MRS(input_RL_Opt2)'!T$26,0)</f>
        <v>0</v>
      </c>
      <c r="U19" s="199">
        <f>IF(ISNUMBER('MRS(input_RL_Opt2)'!U$26),E19*'MRS(input_RL_Opt2)'!U$26,0)</f>
        <v>0</v>
      </c>
      <c r="V19" s="199">
        <f>IF(ISNUMBER('MRS(input_RL_Opt2)'!V$26),F19*'MRS(input_RL_Opt2)'!V$26,0)</f>
        <v>0</v>
      </c>
      <c r="W19" s="199">
        <f>IF(ISNUMBER('MRS(input_RL_Opt2)'!W$26),G19*'MRS(input_RL_Opt2)'!W$26,0)</f>
        <v>0</v>
      </c>
      <c r="X19" s="199">
        <f>IF(ISNUMBER('MRS(input_RL_Opt2)'!X$26),H19*'MRS(input_RL_Opt2)'!X$26,0)</f>
        <v>0</v>
      </c>
      <c r="Y19" s="199">
        <f>IF(ISNUMBER('MRS(input_RL_Opt2)'!Y$26),I19*'MRS(input_RL_Opt2)'!Y$26,0)</f>
        <v>0</v>
      </c>
      <c r="Z19" s="199">
        <f>IF(ISNUMBER('MRS(input_RL_Opt2)'!Z$26),J19*'MRS(input_RL_Opt2)'!Z$26,0)</f>
        <v>0</v>
      </c>
      <c r="AA19" s="199">
        <f>IF(ISNUMBER('MRS(input_RL_Opt2)'!AA$26),K19*'MRS(input_RL_Opt2)'!AA$26,0)</f>
        <v>0</v>
      </c>
      <c r="AB19" s="199">
        <f>IF(ISNUMBER('MRS(input_RL_Opt2)'!AB$26),L19*'MRS(input_RL_Opt2)'!AB$26,0)</f>
        <v>0</v>
      </c>
      <c r="AC19" s="199">
        <f>IF(ISNUMBER('MRS(input_RL_Opt2)'!AC$26),M19*'MRS(input_RL_Opt2)'!AC$26,0)</f>
        <v>0</v>
      </c>
      <c r="AD19" s="199">
        <f>IF(ISNUMBER('MRS(input_RL_Opt2)'!AD$26),N19*'MRS(input_RL_Opt2)'!AD$26,0)</f>
        <v>0</v>
      </c>
      <c r="AE19" s="198">
        <f t="shared" si="1"/>
        <v>0</v>
      </c>
      <c r="AF19" s="62"/>
      <c r="AG19" s="62"/>
    </row>
    <row r="20" spans="1:33" x14ac:dyDescent="0.2">
      <c r="A20" s="280"/>
      <c r="B20" s="172" t="s">
        <v>147</v>
      </c>
      <c r="C20" s="201"/>
      <c r="D20" s="201"/>
      <c r="E20" s="201"/>
      <c r="F20" s="201"/>
      <c r="G20" s="201"/>
      <c r="H20" s="201"/>
      <c r="I20" s="201"/>
      <c r="J20" s="201"/>
      <c r="K20" s="201"/>
      <c r="L20" s="201"/>
      <c r="M20" s="201"/>
      <c r="N20" s="201"/>
      <c r="O20" s="198">
        <f t="shared" si="0"/>
        <v>0</v>
      </c>
      <c r="Q20" s="280"/>
      <c r="R20" s="172" t="s">
        <v>147</v>
      </c>
      <c r="S20" s="199">
        <f>IF(ISNUMBER('MRS(input_RL_Opt2)'!S$27),C20*'MRS(input_RL_Opt2)'!S$27,0)</f>
        <v>0</v>
      </c>
      <c r="T20" s="199">
        <f>IF(ISNUMBER('MRS(input_RL_Opt2)'!T$27),D20*'MRS(input_RL_Opt2)'!T$27,0)</f>
        <v>0</v>
      </c>
      <c r="U20" s="199">
        <f>IF(ISNUMBER('MRS(input_RL_Opt2)'!U$27),E20*'MRS(input_RL_Opt2)'!U$27,0)</f>
        <v>0</v>
      </c>
      <c r="V20" s="199">
        <f>IF(ISNUMBER('MRS(input_RL_Opt2)'!V$27),F20*'MRS(input_RL_Opt2)'!V$27,0)</f>
        <v>0</v>
      </c>
      <c r="W20" s="199">
        <f>IF(ISNUMBER('MRS(input_RL_Opt2)'!W$27),G20*'MRS(input_RL_Opt2)'!W$27,0)</f>
        <v>0</v>
      </c>
      <c r="X20" s="199">
        <f>IF(ISNUMBER('MRS(input_RL_Opt2)'!X$27),H20*'MRS(input_RL_Opt2)'!X$27,0)</f>
        <v>0</v>
      </c>
      <c r="Y20" s="199">
        <f>IF(ISNUMBER('MRS(input_RL_Opt2)'!Y$27),I20*'MRS(input_RL_Opt2)'!Y$27,0)</f>
        <v>0</v>
      </c>
      <c r="Z20" s="199">
        <f>IF(ISNUMBER('MRS(input_RL_Opt2)'!Z$27),J20*'MRS(input_RL_Opt2)'!Z$27,0)</f>
        <v>0</v>
      </c>
      <c r="AA20" s="199">
        <f>IF(ISNUMBER('MRS(input_RL_Opt2)'!AA$27),K20*'MRS(input_RL_Opt2)'!AA$27,0)</f>
        <v>0</v>
      </c>
      <c r="AB20" s="199">
        <f>IF(ISNUMBER('MRS(input_RL_Opt2)'!AB$27),L20*'MRS(input_RL_Opt2)'!AB$27,0)</f>
        <v>0</v>
      </c>
      <c r="AC20" s="199">
        <f>IF(ISNUMBER('MRS(input_RL_Opt2)'!AC$27),M20*'MRS(input_RL_Opt2)'!AC$27,0)</f>
        <v>0</v>
      </c>
      <c r="AD20" s="199">
        <f>IF(ISNUMBER('MRS(input_RL_Opt2)'!AD$27),N20*'MRS(input_RL_Opt2)'!AD$27,0)</f>
        <v>0</v>
      </c>
      <c r="AE20" s="198">
        <f t="shared" si="1"/>
        <v>0</v>
      </c>
      <c r="AF20" s="62"/>
      <c r="AG20" s="62"/>
    </row>
    <row r="21" spans="1:33" x14ac:dyDescent="0.2">
      <c r="A21" s="280"/>
      <c r="B21" s="54" t="s">
        <v>57</v>
      </c>
      <c r="C21" s="197">
        <f>+SUM(C9:C20)</f>
        <v>0</v>
      </c>
      <c r="D21" s="197">
        <f t="shared" ref="D21:N21" si="2">+SUM(D9:D20)</f>
        <v>0</v>
      </c>
      <c r="E21" s="197">
        <f t="shared" si="2"/>
        <v>0</v>
      </c>
      <c r="F21" s="197">
        <f t="shared" si="2"/>
        <v>0</v>
      </c>
      <c r="G21" s="197">
        <f t="shared" si="2"/>
        <v>0</v>
      </c>
      <c r="H21" s="197">
        <f t="shared" si="2"/>
        <v>0</v>
      </c>
      <c r="I21" s="197">
        <f t="shared" si="2"/>
        <v>0</v>
      </c>
      <c r="J21" s="197">
        <f t="shared" si="2"/>
        <v>0</v>
      </c>
      <c r="K21" s="197">
        <f t="shared" si="2"/>
        <v>0</v>
      </c>
      <c r="L21" s="197">
        <f t="shared" si="2"/>
        <v>0</v>
      </c>
      <c r="M21" s="197">
        <f t="shared" si="2"/>
        <v>0</v>
      </c>
      <c r="N21" s="197">
        <f t="shared" si="2"/>
        <v>0</v>
      </c>
      <c r="O21" s="198"/>
      <c r="Q21" s="280"/>
      <c r="R21" s="54" t="s">
        <v>57</v>
      </c>
      <c r="S21" s="197"/>
      <c r="T21" s="197"/>
      <c r="U21" s="197"/>
      <c r="V21" s="197"/>
      <c r="W21" s="197"/>
      <c r="X21" s="197"/>
      <c r="Y21" s="197"/>
      <c r="Z21" s="197"/>
      <c r="AA21" s="197"/>
      <c r="AB21" s="197"/>
      <c r="AC21" s="197"/>
      <c r="AD21" s="197"/>
      <c r="AE21" s="198">
        <f>SUM(AE9:AE20)</f>
        <v>0</v>
      </c>
      <c r="AF21" s="200">
        <f>AE21*44/12</f>
        <v>0</v>
      </c>
      <c r="AG21" s="60">
        <f>_xlfn.IFS(AF21-'MRS(input_PJ_DR_Opt2)'!AF46&gt;0,AF21-'MRS(input_PJ_DR_Opt2)'!AF46,TRUE,0)</f>
        <v>0</v>
      </c>
    </row>
    <row r="23" spans="1:33" ht="14.15" customHeight="1" x14ac:dyDescent="0.2">
      <c r="A23" s="293" t="str">
        <f>'MRS(input_RL_Opt2)'!A48</f>
        <v>Year 2020</v>
      </c>
      <c r="B23" s="293"/>
      <c r="C23" s="261" t="str">
        <f>'MRS(input_RL_Opt2)'!C48</f>
        <v>Land use category in year 2020</v>
      </c>
      <c r="D23" s="261"/>
      <c r="E23" s="261"/>
      <c r="F23" s="261"/>
      <c r="G23" s="261"/>
      <c r="H23" s="261"/>
      <c r="I23" s="261"/>
      <c r="J23" s="261"/>
      <c r="K23" s="261"/>
      <c r="L23" s="261"/>
      <c r="M23" s="261"/>
      <c r="N23" s="261"/>
      <c r="O23" s="261"/>
      <c r="Q23" s="293" t="str">
        <f>'MRS(input_RL_Opt2)'!Q48</f>
        <v>Year 2020</v>
      </c>
      <c r="R23" s="293"/>
      <c r="S23" s="261" t="str">
        <f>'MRS(input_RL_Opt2)'!S48</f>
        <v>Land use category in year 2020</v>
      </c>
      <c r="T23" s="261"/>
      <c r="U23" s="261"/>
      <c r="V23" s="261"/>
      <c r="W23" s="261"/>
      <c r="X23" s="261"/>
      <c r="Y23" s="261"/>
      <c r="Z23" s="261"/>
      <c r="AA23" s="261"/>
      <c r="AB23" s="261"/>
      <c r="AC23" s="261"/>
      <c r="AD23" s="261"/>
      <c r="AE23" s="261"/>
      <c r="AF23" s="62"/>
      <c r="AG23" s="62"/>
    </row>
    <row r="24" spans="1:33" ht="42" x14ac:dyDescent="0.2">
      <c r="A24" s="293"/>
      <c r="B24" s="293"/>
      <c r="C24" s="54" t="s">
        <v>46</v>
      </c>
      <c r="D24" s="54" t="s">
        <v>47</v>
      </c>
      <c r="E24" s="55" t="s">
        <v>48</v>
      </c>
      <c r="F24" s="54" t="s">
        <v>49</v>
      </c>
      <c r="G24" s="54" t="s">
        <v>50</v>
      </c>
      <c r="H24" s="54" t="s">
        <v>51</v>
      </c>
      <c r="I24" s="54" t="s">
        <v>52</v>
      </c>
      <c r="J24" s="54" t="s">
        <v>53</v>
      </c>
      <c r="K24" s="54" t="s">
        <v>54</v>
      </c>
      <c r="L24" s="54" t="s">
        <v>55</v>
      </c>
      <c r="M24" s="54" t="s">
        <v>56</v>
      </c>
      <c r="N24" s="54" t="s">
        <v>39</v>
      </c>
      <c r="O24" s="172" t="s">
        <v>57</v>
      </c>
      <c r="Q24" s="293"/>
      <c r="R24" s="293"/>
      <c r="S24" s="54" t="s">
        <v>46</v>
      </c>
      <c r="T24" s="54" t="s">
        <v>47</v>
      </c>
      <c r="U24" s="55" t="s">
        <v>48</v>
      </c>
      <c r="V24" s="54" t="s">
        <v>49</v>
      </c>
      <c r="W24" s="54" t="s">
        <v>50</v>
      </c>
      <c r="X24" s="54" t="s">
        <v>51</v>
      </c>
      <c r="Y24" s="54" t="s">
        <v>52</v>
      </c>
      <c r="Z24" s="54" t="s">
        <v>53</v>
      </c>
      <c r="AA24" s="54" t="s">
        <v>54</v>
      </c>
      <c r="AB24" s="54" t="s">
        <v>55</v>
      </c>
      <c r="AC24" s="54" t="s">
        <v>56</v>
      </c>
      <c r="AD24" s="54" t="s">
        <v>39</v>
      </c>
      <c r="AE24" s="172" t="s">
        <v>57</v>
      </c>
      <c r="AF24" s="62"/>
      <c r="AG24" s="62"/>
    </row>
    <row r="25" spans="1:33" ht="14.15" customHeight="1" x14ac:dyDescent="0.2">
      <c r="A25" s="280" t="str">
        <f>'MRS(input_RL_Opt2)'!A50</f>
        <v>Land use category in year 2019</v>
      </c>
      <c r="B25" s="54" t="s">
        <v>46</v>
      </c>
      <c r="C25" s="201"/>
      <c r="D25" s="201"/>
      <c r="E25" s="201"/>
      <c r="F25" s="201"/>
      <c r="G25" s="201"/>
      <c r="H25" s="201"/>
      <c r="I25" s="201"/>
      <c r="J25" s="201"/>
      <c r="K25" s="201"/>
      <c r="L25" s="201"/>
      <c r="M25" s="201"/>
      <c r="N25" s="201"/>
      <c r="O25" s="198">
        <f>SUM(C25:N25)</f>
        <v>0</v>
      </c>
      <c r="Q25" s="280" t="str">
        <f>'MRS(input_RL_Opt2)'!Q50</f>
        <v>Land use category in year 2019</v>
      </c>
      <c r="R25" s="54" t="s">
        <v>46</v>
      </c>
      <c r="S25" s="199">
        <f>IF(ISNUMBER('MRS(input_RL_Opt2)'!S$16),C25*'MRS(input_RL_Opt2)'!S$16,0)</f>
        <v>0</v>
      </c>
      <c r="T25" s="199">
        <f>IF(ISNUMBER('MRS(input_RL_Opt2)'!T$16),D25*'MRS(input_RL_Opt2)'!T$16,0)</f>
        <v>0</v>
      </c>
      <c r="U25" s="199">
        <f>IF(ISNUMBER('MRS(input_RL_Opt2)'!U$16),E25*'MRS(input_RL_Opt2)'!U$16,0)</f>
        <v>0</v>
      </c>
      <c r="V25" s="199">
        <f>IF(ISNUMBER('MRS(input_RL_Opt2)'!V$16),F25*'MRS(input_RL_Opt2)'!V$16,0)</f>
        <v>0</v>
      </c>
      <c r="W25" s="199">
        <f>IF(ISNUMBER('MRS(input_RL_Opt2)'!W$16),G25*'MRS(input_RL_Opt2)'!W$16,0)</f>
        <v>0</v>
      </c>
      <c r="X25" s="199">
        <f>IF(ISNUMBER('MRS(input_RL_Opt2)'!X$16),H25*'MRS(input_RL_Opt2)'!X$16,0)</f>
        <v>0</v>
      </c>
      <c r="Y25" s="199">
        <f>IF(ISNUMBER('MRS(input_RL_Opt2)'!Y$16),I25*'MRS(input_RL_Opt2)'!Y$16,0)</f>
        <v>0</v>
      </c>
      <c r="Z25" s="199">
        <f>IF(ISNUMBER('MRS(input_RL_Opt2)'!Z$16),J25*'MRS(input_RL_Opt2)'!Z$16,0)</f>
        <v>0</v>
      </c>
      <c r="AA25" s="199">
        <f>IF(ISNUMBER('MRS(input_RL_Opt2)'!AA$16),K25*'MRS(input_RL_Opt2)'!AA$16,0)</f>
        <v>0</v>
      </c>
      <c r="AB25" s="199">
        <f>IF(ISNUMBER('MRS(input_RL_Opt2)'!AB$16),L25*'MRS(input_RL_Opt2)'!AB$16,0)</f>
        <v>0</v>
      </c>
      <c r="AC25" s="199">
        <f>IF(ISNUMBER('MRS(input_RL_Opt2)'!AC$16),M25*'MRS(input_RL_Opt2)'!AC$16,0)</f>
        <v>0</v>
      </c>
      <c r="AD25" s="199">
        <f>IF(ISNUMBER('MRS(input_RL_Opt2)'!AD$16),N25*'MRS(input_RL_Opt2)'!AD$16,0)</f>
        <v>0</v>
      </c>
      <c r="AE25" s="198">
        <f>SUMIF(S25:AD25,"&gt;0",S25:AD25)</f>
        <v>0</v>
      </c>
      <c r="AF25" s="62"/>
      <c r="AG25" s="62"/>
    </row>
    <row r="26" spans="1:33" ht="28" x14ac:dyDescent="0.2">
      <c r="A26" s="280"/>
      <c r="B26" s="54" t="s">
        <v>47</v>
      </c>
      <c r="C26" s="201"/>
      <c r="D26" s="201"/>
      <c r="E26" s="201"/>
      <c r="F26" s="201"/>
      <c r="G26" s="201"/>
      <c r="H26" s="201"/>
      <c r="I26" s="201"/>
      <c r="J26" s="201"/>
      <c r="K26" s="201"/>
      <c r="L26" s="201"/>
      <c r="M26" s="201"/>
      <c r="N26" s="201"/>
      <c r="O26" s="198">
        <f t="shared" ref="O26:O36" si="3">SUM(C26:N26)</f>
        <v>0</v>
      </c>
      <c r="Q26" s="280"/>
      <c r="R26" s="54" t="s">
        <v>47</v>
      </c>
      <c r="S26" s="199">
        <f>IF(ISNUMBER('MRS(input_RL_Opt2)'!S$17),C26*'MRS(input_RL_Opt2)'!S$17,0)</f>
        <v>0</v>
      </c>
      <c r="T26" s="199">
        <f>IF(ISNUMBER('MRS(input_RL_Opt2)'!T$17),D26*'MRS(input_RL_Opt2)'!T$17,0)</f>
        <v>0</v>
      </c>
      <c r="U26" s="199">
        <f>IF(ISNUMBER('MRS(input_RL_Opt2)'!U$17),E26*'MRS(input_RL_Opt2)'!U$17,0)</f>
        <v>0</v>
      </c>
      <c r="V26" s="199">
        <f>IF(ISNUMBER('MRS(input_RL_Opt2)'!V$17),F26*'MRS(input_RL_Opt2)'!V$17,0)</f>
        <v>0</v>
      </c>
      <c r="W26" s="199">
        <f>IF(ISNUMBER('MRS(input_RL_Opt2)'!W$17),G26*'MRS(input_RL_Opt2)'!W$17,0)</f>
        <v>0</v>
      </c>
      <c r="X26" s="199">
        <f>IF(ISNUMBER('MRS(input_RL_Opt2)'!X$17),H26*'MRS(input_RL_Opt2)'!X$17,0)</f>
        <v>0</v>
      </c>
      <c r="Y26" s="199">
        <f>IF(ISNUMBER('MRS(input_RL_Opt2)'!Y$17),I26*'MRS(input_RL_Opt2)'!Y$17,0)</f>
        <v>0</v>
      </c>
      <c r="Z26" s="199">
        <f>IF(ISNUMBER('MRS(input_RL_Opt2)'!Z$17),J26*'MRS(input_RL_Opt2)'!Z$17,0)</f>
        <v>0</v>
      </c>
      <c r="AA26" s="199">
        <f>IF(ISNUMBER('MRS(input_RL_Opt2)'!AA$17),K26*'MRS(input_RL_Opt2)'!AA$17,0)</f>
        <v>0</v>
      </c>
      <c r="AB26" s="199">
        <f>IF(ISNUMBER('MRS(input_RL_Opt2)'!AB$17),L26*'MRS(input_RL_Opt2)'!AB$17,0)</f>
        <v>0</v>
      </c>
      <c r="AC26" s="199">
        <f>IF(ISNUMBER('MRS(input_RL_Opt2)'!AC$17),M26*'MRS(input_RL_Opt2)'!AC$17,0)</f>
        <v>0</v>
      </c>
      <c r="AD26" s="199">
        <f>IF(ISNUMBER('MRS(input_RL_Opt2)'!AD$17),N26*'MRS(input_RL_Opt2)'!AD$17,0)</f>
        <v>0</v>
      </c>
      <c r="AE26" s="198">
        <f t="shared" ref="AE26:AE36" si="4">SUMIF(S26:AD26,"&gt;0",S26:AD26)</f>
        <v>0</v>
      </c>
      <c r="AF26" s="62"/>
      <c r="AG26" s="62"/>
    </row>
    <row r="27" spans="1:33" x14ac:dyDescent="0.2">
      <c r="A27" s="280"/>
      <c r="B27" s="55" t="s">
        <v>48</v>
      </c>
      <c r="C27" s="201"/>
      <c r="D27" s="201"/>
      <c r="E27" s="201"/>
      <c r="F27" s="201"/>
      <c r="G27" s="201"/>
      <c r="H27" s="201"/>
      <c r="I27" s="201"/>
      <c r="J27" s="201"/>
      <c r="K27" s="201"/>
      <c r="L27" s="201"/>
      <c r="M27" s="201"/>
      <c r="N27" s="201"/>
      <c r="O27" s="198">
        <f t="shared" si="3"/>
        <v>0</v>
      </c>
      <c r="Q27" s="280"/>
      <c r="R27" s="55" t="s">
        <v>48</v>
      </c>
      <c r="S27" s="199">
        <f>IF(ISNUMBER('MRS(input_RL_Opt2)'!S$18),C27*'MRS(input_RL_Opt2)'!S$18,0)</f>
        <v>0</v>
      </c>
      <c r="T27" s="199">
        <f>IF(ISNUMBER('MRS(input_RL_Opt2)'!T$18),D27*'MRS(input_RL_Opt2)'!T$18,0)</f>
        <v>0</v>
      </c>
      <c r="U27" s="199">
        <f>IF(ISNUMBER('MRS(input_RL_Opt2)'!U$18),E27*'MRS(input_RL_Opt2)'!U$18,0)</f>
        <v>0</v>
      </c>
      <c r="V27" s="199">
        <f>IF(ISNUMBER('MRS(input_RL_Opt2)'!V$18),F27*'MRS(input_RL_Opt2)'!V$18,0)</f>
        <v>0</v>
      </c>
      <c r="W27" s="199">
        <f>IF(ISNUMBER('MRS(input_RL_Opt2)'!W$18),G27*'MRS(input_RL_Opt2)'!W$18,0)</f>
        <v>0</v>
      </c>
      <c r="X27" s="199">
        <f>IF(ISNUMBER('MRS(input_RL_Opt2)'!X$18),H27*'MRS(input_RL_Opt2)'!X$18,0)</f>
        <v>0</v>
      </c>
      <c r="Y27" s="199">
        <f>IF(ISNUMBER('MRS(input_RL_Opt2)'!Y$18),I27*'MRS(input_RL_Opt2)'!Y$18,0)</f>
        <v>0</v>
      </c>
      <c r="Z27" s="199">
        <f>IF(ISNUMBER('MRS(input_RL_Opt2)'!Z$18),J27*'MRS(input_RL_Opt2)'!Z$18,0)</f>
        <v>0</v>
      </c>
      <c r="AA27" s="199">
        <f>IF(ISNUMBER('MRS(input_RL_Opt2)'!AA$18),K27*'MRS(input_RL_Opt2)'!AA$18,0)</f>
        <v>0</v>
      </c>
      <c r="AB27" s="199">
        <f>IF(ISNUMBER('MRS(input_RL_Opt2)'!AB$18),L27*'MRS(input_RL_Opt2)'!AB$18,0)</f>
        <v>0</v>
      </c>
      <c r="AC27" s="199">
        <f>IF(ISNUMBER('MRS(input_RL_Opt2)'!AC$18),M27*'MRS(input_RL_Opt2)'!AC$18,0)</f>
        <v>0</v>
      </c>
      <c r="AD27" s="199">
        <f>IF(ISNUMBER('MRS(input_RL_Opt2)'!AD$18),N27*'MRS(input_RL_Opt2)'!AD$18,0)</f>
        <v>0</v>
      </c>
      <c r="AE27" s="198">
        <f t="shared" si="4"/>
        <v>0</v>
      </c>
      <c r="AF27" s="62"/>
      <c r="AG27" s="62"/>
    </row>
    <row r="28" spans="1:33" x14ac:dyDescent="0.2">
      <c r="A28" s="280"/>
      <c r="B28" s="54" t="s">
        <v>49</v>
      </c>
      <c r="C28" s="201"/>
      <c r="D28" s="201"/>
      <c r="E28" s="201"/>
      <c r="F28" s="201"/>
      <c r="G28" s="201"/>
      <c r="H28" s="201"/>
      <c r="I28" s="201"/>
      <c r="J28" s="201"/>
      <c r="K28" s="201"/>
      <c r="L28" s="201"/>
      <c r="M28" s="201"/>
      <c r="N28" s="201"/>
      <c r="O28" s="198">
        <f t="shared" si="3"/>
        <v>0</v>
      </c>
      <c r="Q28" s="280"/>
      <c r="R28" s="54" t="s">
        <v>49</v>
      </c>
      <c r="S28" s="199">
        <f>IF(ISNUMBER('MRS(input_RL_Opt2)'!S$19),C28*'MRS(input_RL_Opt2)'!S$19,0)</f>
        <v>0</v>
      </c>
      <c r="T28" s="199">
        <f>IF(ISNUMBER('MRS(input_RL_Opt2)'!T$19),D28*'MRS(input_RL_Opt2)'!T$19,0)</f>
        <v>0</v>
      </c>
      <c r="U28" s="199">
        <f>IF(ISNUMBER('MRS(input_RL_Opt2)'!U$19),E28*'MRS(input_RL_Opt2)'!U$19,0)</f>
        <v>0</v>
      </c>
      <c r="V28" s="199">
        <f>IF(ISNUMBER('MRS(input_RL_Opt2)'!V$19),F28*'MRS(input_RL_Opt2)'!V$19,0)</f>
        <v>0</v>
      </c>
      <c r="W28" s="199">
        <f>IF(ISNUMBER('MRS(input_RL_Opt2)'!W$19),G28*'MRS(input_RL_Opt2)'!W$19,0)</f>
        <v>0</v>
      </c>
      <c r="X28" s="199">
        <f>IF(ISNUMBER('MRS(input_RL_Opt2)'!X$19),H28*'MRS(input_RL_Opt2)'!X$19,0)</f>
        <v>0</v>
      </c>
      <c r="Y28" s="199">
        <f>IF(ISNUMBER('MRS(input_RL_Opt2)'!Y$19),I28*'MRS(input_RL_Opt2)'!Y$19,0)</f>
        <v>0</v>
      </c>
      <c r="Z28" s="199">
        <f>IF(ISNUMBER('MRS(input_RL_Opt2)'!Z$19),J28*'MRS(input_RL_Opt2)'!Z$19,0)</f>
        <v>0</v>
      </c>
      <c r="AA28" s="199">
        <f>IF(ISNUMBER('MRS(input_RL_Opt2)'!AA$19),K28*'MRS(input_RL_Opt2)'!AA$19,0)</f>
        <v>0</v>
      </c>
      <c r="AB28" s="199">
        <f>IF(ISNUMBER('MRS(input_RL_Opt2)'!AB$19),L28*'MRS(input_RL_Opt2)'!AB$19,0)</f>
        <v>0</v>
      </c>
      <c r="AC28" s="199">
        <f>IF(ISNUMBER('MRS(input_RL_Opt2)'!AC$19),M28*'MRS(input_RL_Opt2)'!AC$19,0)</f>
        <v>0</v>
      </c>
      <c r="AD28" s="199">
        <f>IF(ISNUMBER('MRS(input_RL_Opt2)'!AD$19),N28*'MRS(input_RL_Opt2)'!AD$19,0)</f>
        <v>0</v>
      </c>
      <c r="AE28" s="198">
        <f t="shared" si="4"/>
        <v>0</v>
      </c>
      <c r="AF28" s="62"/>
      <c r="AG28" s="62"/>
    </row>
    <row r="29" spans="1:33" x14ac:dyDescent="0.2">
      <c r="A29" s="280"/>
      <c r="B29" s="172" t="s">
        <v>50</v>
      </c>
      <c r="C29" s="201"/>
      <c r="D29" s="201"/>
      <c r="E29" s="201"/>
      <c r="F29" s="201"/>
      <c r="G29" s="201"/>
      <c r="H29" s="201"/>
      <c r="I29" s="201"/>
      <c r="J29" s="201"/>
      <c r="K29" s="201"/>
      <c r="L29" s="201"/>
      <c r="M29" s="201"/>
      <c r="N29" s="201"/>
      <c r="O29" s="198">
        <f t="shared" si="3"/>
        <v>0</v>
      </c>
      <c r="Q29" s="280"/>
      <c r="R29" s="172" t="s">
        <v>50</v>
      </c>
      <c r="S29" s="199">
        <f>IF(ISNUMBER('MRS(input_RL_Opt2)'!S$20),C29*'MRS(input_RL_Opt2)'!S$20,0)</f>
        <v>0</v>
      </c>
      <c r="T29" s="199">
        <f>IF(ISNUMBER('MRS(input_RL_Opt2)'!T$20),D29*'MRS(input_RL_Opt2)'!T$20,0)</f>
        <v>0</v>
      </c>
      <c r="U29" s="199">
        <f>IF(ISNUMBER('MRS(input_RL_Opt2)'!U$20),E29*'MRS(input_RL_Opt2)'!U$20,0)</f>
        <v>0</v>
      </c>
      <c r="V29" s="199">
        <f>IF(ISNUMBER('MRS(input_RL_Opt2)'!V$20),F29*'MRS(input_RL_Opt2)'!V$20,0)</f>
        <v>0</v>
      </c>
      <c r="W29" s="199">
        <f>IF(ISNUMBER('MRS(input_RL_Opt2)'!W$20),G29*'MRS(input_RL_Opt2)'!W$20,0)</f>
        <v>0</v>
      </c>
      <c r="X29" s="199">
        <f>IF(ISNUMBER('MRS(input_RL_Opt2)'!X$20),H29*'MRS(input_RL_Opt2)'!X$20,0)</f>
        <v>0</v>
      </c>
      <c r="Y29" s="199">
        <f>IF(ISNUMBER('MRS(input_RL_Opt2)'!Y$20),I29*'MRS(input_RL_Opt2)'!Y$20,0)</f>
        <v>0</v>
      </c>
      <c r="Z29" s="199">
        <f>IF(ISNUMBER('MRS(input_RL_Opt2)'!Z$20),J29*'MRS(input_RL_Opt2)'!Z$20,0)</f>
        <v>0</v>
      </c>
      <c r="AA29" s="199">
        <f>IF(ISNUMBER('MRS(input_RL_Opt2)'!AA$20),K29*'MRS(input_RL_Opt2)'!AA$20,0)</f>
        <v>0</v>
      </c>
      <c r="AB29" s="199">
        <f>IF(ISNUMBER('MRS(input_RL_Opt2)'!AB$20),L29*'MRS(input_RL_Opt2)'!AB$20,0)</f>
        <v>0</v>
      </c>
      <c r="AC29" s="199">
        <f>IF(ISNUMBER('MRS(input_RL_Opt2)'!AC$20),M29*'MRS(input_RL_Opt2)'!AC$20,0)</f>
        <v>0</v>
      </c>
      <c r="AD29" s="199">
        <f>IF(ISNUMBER('MRS(input_RL_Opt2)'!AD$20),N29*'MRS(input_RL_Opt2)'!AD$20,0)</f>
        <v>0</v>
      </c>
      <c r="AE29" s="198">
        <f t="shared" si="4"/>
        <v>0</v>
      </c>
      <c r="AF29" s="62"/>
      <c r="AG29" s="62"/>
    </row>
    <row r="30" spans="1:33" x14ac:dyDescent="0.2">
      <c r="A30" s="280"/>
      <c r="B30" s="172" t="s">
        <v>51</v>
      </c>
      <c r="C30" s="201"/>
      <c r="D30" s="201"/>
      <c r="E30" s="201"/>
      <c r="F30" s="201"/>
      <c r="G30" s="201"/>
      <c r="H30" s="201"/>
      <c r="I30" s="201"/>
      <c r="J30" s="201"/>
      <c r="K30" s="201"/>
      <c r="L30" s="201"/>
      <c r="M30" s="201"/>
      <c r="N30" s="201"/>
      <c r="O30" s="198">
        <f t="shared" si="3"/>
        <v>0</v>
      </c>
      <c r="Q30" s="280"/>
      <c r="R30" s="172" t="s">
        <v>51</v>
      </c>
      <c r="S30" s="199">
        <f>IF(ISNUMBER('MRS(input_RL_Opt2)'!S$21),C30*'MRS(input_RL_Opt2)'!S$21,0)</f>
        <v>0</v>
      </c>
      <c r="T30" s="199">
        <f>IF(ISNUMBER('MRS(input_RL_Opt2)'!T$21),D30*'MRS(input_RL_Opt2)'!T$21,0)</f>
        <v>0</v>
      </c>
      <c r="U30" s="199">
        <f>IF(ISNUMBER('MRS(input_RL_Opt2)'!U$21),E30*'MRS(input_RL_Opt2)'!U$21,0)</f>
        <v>0</v>
      </c>
      <c r="V30" s="199">
        <f>IF(ISNUMBER('MRS(input_RL_Opt2)'!V$21),F30*'MRS(input_RL_Opt2)'!V$21,0)</f>
        <v>0</v>
      </c>
      <c r="W30" s="199">
        <f>IF(ISNUMBER('MRS(input_RL_Opt2)'!W$21),G30*'MRS(input_RL_Opt2)'!W$21,0)</f>
        <v>0</v>
      </c>
      <c r="X30" s="199">
        <f>IF(ISNUMBER('MRS(input_RL_Opt2)'!X$21),H30*'MRS(input_RL_Opt2)'!X$21,0)</f>
        <v>0</v>
      </c>
      <c r="Y30" s="199">
        <f>IF(ISNUMBER('MRS(input_RL_Opt2)'!Y$21),I30*'MRS(input_RL_Opt2)'!Y$21,0)</f>
        <v>0</v>
      </c>
      <c r="Z30" s="199">
        <f>IF(ISNUMBER('MRS(input_RL_Opt2)'!Z$21),J30*'MRS(input_RL_Opt2)'!Z$21,0)</f>
        <v>0</v>
      </c>
      <c r="AA30" s="199">
        <f>IF(ISNUMBER('MRS(input_RL_Opt2)'!AA$21),K30*'MRS(input_RL_Opt2)'!AA$21,0)</f>
        <v>0</v>
      </c>
      <c r="AB30" s="199">
        <f>IF(ISNUMBER('MRS(input_RL_Opt2)'!AB$21),L30*'MRS(input_RL_Opt2)'!AB$21,0)</f>
        <v>0</v>
      </c>
      <c r="AC30" s="199">
        <f>IF(ISNUMBER('MRS(input_RL_Opt2)'!AC$21),M30*'MRS(input_RL_Opt2)'!AC$21,0)</f>
        <v>0</v>
      </c>
      <c r="AD30" s="199">
        <f>IF(ISNUMBER('MRS(input_RL_Opt2)'!AD$21),N30*'MRS(input_RL_Opt2)'!AD$21,0)</f>
        <v>0</v>
      </c>
      <c r="AE30" s="198">
        <f t="shared" si="4"/>
        <v>0</v>
      </c>
      <c r="AF30" s="62"/>
      <c r="AG30" s="62"/>
    </row>
    <row r="31" spans="1:33" x14ac:dyDescent="0.2">
      <c r="A31" s="280"/>
      <c r="B31" s="172" t="s">
        <v>52</v>
      </c>
      <c r="C31" s="201"/>
      <c r="D31" s="201"/>
      <c r="E31" s="201"/>
      <c r="F31" s="201"/>
      <c r="G31" s="201"/>
      <c r="H31" s="201"/>
      <c r="I31" s="201"/>
      <c r="J31" s="201"/>
      <c r="K31" s="201"/>
      <c r="L31" s="201"/>
      <c r="M31" s="201"/>
      <c r="N31" s="201"/>
      <c r="O31" s="198">
        <f t="shared" si="3"/>
        <v>0</v>
      </c>
      <c r="Q31" s="280"/>
      <c r="R31" s="172" t="s">
        <v>52</v>
      </c>
      <c r="S31" s="199">
        <f>IF(ISNUMBER('MRS(input_RL_Opt2)'!S$22),C31*'MRS(input_RL_Opt2)'!S$22,0)</f>
        <v>0</v>
      </c>
      <c r="T31" s="199">
        <f>IF(ISNUMBER('MRS(input_RL_Opt2)'!T$22),D31*'MRS(input_RL_Opt2)'!T$22,0)</f>
        <v>0</v>
      </c>
      <c r="U31" s="199">
        <f>IF(ISNUMBER('MRS(input_RL_Opt2)'!U$22),E31*'MRS(input_RL_Opt2)'!U$22,0)</f>
        <v>0</v>
      </c>
      <c r="V31" s="199">
        <f>IF(ISNUMBER('MRS(input_RL_Opt2)'!V$22),F31*'MRS(input_RL_Opt2)'!V$22,0)</f>
        <v>0</v>
      </c>
      <c r="W31" s="199">
        <f>IF(ISNUMBER('MRS(input_RL_Opt2)'!W$22),G31*'MRS(input_RL_Opt2)'!W$22,0)</f>
        <v>0</v>
      </c>
      <c r="X31" s="199">
        <f>IF(ISNUMBER('MRS(input_RL_Opt2)'!X$22),H31*'MRS(input_RL_Opt2)'!X$22,0)</f>
        <v>0</v>
      </c>
      <c r="Y31" s="199">
        <f>IF(ISNUMBER('MRS(input_RL_Opt2)'!Y$22),I31*'MRS(input_RL_Opt2)'!Y$22,0)</f>
        <v>0</v>
      </c>
      <c r="Z31" s="199">
        <f>IF(ISNUMBER('MRS(input_RL_Opt2)'!Z$22),J31*'MRS(input_RL_Opt2)'!Z$22,0)</f>
        <v>0</v>
      </c>
      <c r="AA31" s="199">
        <f>IF(ISNUMBER('MRS(input_RL_Opt2)'!AA$22),K31*'MRS(input_RL_Opt2)'!AA$22,0)</f>
        <v>0</v>
      </c>
      <c r="AB31" s="199">
        <f>IF(ISNUMBER('MRS(input_RL_Opt2)'!AB$22),L31*'MRS(input_RL_Opt2)'!AB$22,0)</f>
        <v>0</v>
      </c>
      <c r="AC31" s="199">
        <f>IF(ISNUMBER('MRS(input_RL_Opt2)'!AC$22),M31*'MRS(input_RL_Opt2)'!AC$22,0)</f>
        <v>0</v>
      </c>
      <c r="AD31" s="199">
        <f>IF(ISNUMBER('MRS(input_RL_Opt2)'!AD$22),N31*'MRS(input_RL_Opt2)'!AD$22,0)</f>
        <v>0</v>
      </c>
      <c r="AE31" s="198">
        <f t="shared" si="4"/>
        <v>0</v>
      </c>
      <c r="AF31" s="62"/>
      <c r="AG31" s="62"/>
    </row>
    <row r="32" spans="1:33" x14ac:dyDescent="0.2">
      <c r="A32" s="280"/>
      <c r="B32" s="172" t="s">
        <v>53</v>
      </c>
      <c r="C32" s="201"/>
      <c r="D32" s="201"/>
      <c r="E32" s="201"/>
      <c r="F32" s="201"/>
      <c r="G32" s="201"/>
      <c r="H32" s="201"/>
      <c r="I32" s="201"/>
      <c r="J32" s="201"/>
      <c r="K32" s="201"/>
      <c r="L32" s="201"/>
      <c r="M32" s="201"/>
      <c r="N32" s="201"/>
      <c r="O32" s="198">
        <f t="shared" si="3"/>
        <v>0</v>
      </c>
      <c r="Q32" s="280"/>
      <c r="R32" s="172" t="s">
        <v>53</v>
      </c>
      <c r="S32" s="199">
        <f>IF(ISNUMBER('MRS(input_RL_Opt2)'!S$23),C32*'MRS(input_RL_Opt2)'!S$23,0)</f>
        <v>0</v>
      </c>
      <c r="T32" s="199">
        <f>IF(ISNUMBER('MRS(input_RL_Opt2)'!T$23),D32*'MRS(input_RL_Opt2)'!T$23,0)</f>
        <v>0</v>
      </c>
      <c r="U32" s="199">
        <f>IF(ISNUMBER('MRS(input_RL_Opt2)'!U$23),E32*'MRS(input_RL_Opt2)'!U$23,0)</f>
        <v>0</v>
      </c>
      <c r="V32" s="199">
        <f>IF(ISNUMBER('MRS(input_RL_Opt2)'!V$23),F32*'MRS(input_RL_Opt2)'!V$23,0)</f>
        <v>0</v>
      </c>
      <c r="W32" s="199">
        <f>IF(ISNUMBER('MRS(input_RL_Opt2)'!W$23),G32*'MRS(input_RL_Opt2)'!W$23,0)</f>
        <v>0</v>
      </c>
      <c r="X32" s="199">
        <f>IF(ISNUMBER('MRS(input_RL_Opt2)'!X$23),H32*'MRS(input_RL_Opt2)'!X$23,0)</f>
        <v>0</v>
      </c>
      <c r="Y32" s="199">
        <f>IF(ISNUMBER('MRS(input_RL_Opt2)'!Y$23),I32*'MRS(input_RL_Opt2)'!Y$23,0)</f>
        <v>0</v>
      </c>
      <c r="Z32" s="199">
        <f>IF(ISNUMBER('MRS(input_RL_Opt2)'!Z$23),J32*'MRS(input_RL_Opt2)'!Z$23,0)</f>
        <v>0</v>
      </c>
      <c r="AA32" s="199">
        <f>IF(ISNUMBER('MRS(input_RL_Opt2)'!AA$23),K32*'MRS(input_RL_Opt2)'!AA$23,0)</f>
        <v>0</v>
      </c>
      <c r="AB32" s="199">
        <f>IF(ISNUMBER('MRS(input_RL_Opt2)'!AB$23),L32*'MRS(input_RL_Opt2)'!AB$23,0)</f>
        <v>0</v>
      </c>
      <c r="AC32" s="199">
        <f>IF(ISNUMBER('MRS(input_RL_Opt2)'!AC$23),M32*'MRS(input_RL_Opt2)'!AC$23,0)</f>
        <v>0</v>
      </c>
      <c r="AD32" s="199">
        <f>IF(ISNUMBER('MRS(input_RL_Opt2)'!AD$23),N32*'MRS(input_RL_Opt2)'!AD$23,0)</f>
        <v>0</v>
      </c>
      <c r="AE32" s="198">
        <f t="shared" si="4"/>
        <v>0</v>
      </c>
      <c r="AF32" s="62"/>
      <c r="AG32" s="62"/>
    </row>
    <row r="33" spans="1:33" x14ac:dyDescent="0.2">
      <c r="A33" s="280"/>
      <c r="B33" s="172" t="s">
        <v>54</v>
      </c>
      <c r="C33" s="201"/>
      <c r="D33" s="201"/>
      <c r="E33" s="201"/>
      <c r="F33" s="201"/>
      <c r="G33" s="201"/>
      <c r="H33" s="201"/>
      <c r="I33" s="201"/>
      <c r="J33" s="201"/>
      <c r="K33" s="201"/>
      <c r="L33" s="201"/>
      <c r="M33" s="201"/>
      <c r="N33" s="201"/>
      <c r="O33" s="198">
        <f t="shared" si="3"/>
        <v>0</v>
      </c>
      <c r="Q33" s="280"/>
      <c r="R33" s="172" t="s">
        <v>54</v>
      </c>
      <c r="S33" s="199">
        <f>IF(ISNUMBER('MRS(input_RL_Opt2)'!S$24),C33*'MRS(input_RL_Opt2)'!S$24,0)</f>
        <v>0</v>
      </c>
      <c r="T33" s="199">
        <f>IF(ISNUMBER('MRS(input_RL_Opt2)'!T$24),D33*'MRS(input_RL_Opt2)'!T$24,0)</f>
        <v>0</v>
      </c>
      <c r="U33" s="199">
        <f>IF(ISNUMBER('MRS(input_RL_Opt2)'!U$24),E33*'MRS(input_RL_Opt2)'!U$24,0)</f>
        <v>0</v>
      </c>
      <c r="V33" s="199">
        <f>IF(ISNUMBER('MRS(input_RL_Opt2)'!V$24),F33*'MRS(input_RL_Opt2)'!V$24,0)</f>
        <v>0</v>
      </c>
      <c r="W33" s="199">
        <f>IF(ISNUMBER('MRS(input_RL_Opt2)'!W$24),G33*'MRS(input_RL_Opt2)'!W$24,0)</f>
        <v>0</v>
      </c>
      <c r="X33" s="199">
        <f>IF(ISNUMBER('MRS(input_RL_Opt2)'!X$24),H33*'MRS(input_RL_Opt2)'!X$24,0)</f>
        <v>0</v>
      </c>
      <c r="Y33" s="199">
        <f>IF(ISNUMBER('MRS(input_RL_Opt2)'!Y$24),I33*'MRS(input_RL_Opt2)'!Y$24,0)</f>
        <v>0</v>
      </c>
      <c r="Z33" s="199">
        <f>IF(ISNUMBER('MRS(input_RL_Opt2)'!Z$24),J33*'MRS(input_RL_Opt2)'!Z$24,0)</f>
        <v>0</v>
      </c>
      <c r="AA33" s="199">
        <f>IF(ISNUMBER('MRS(input_RL_Opt2)'!AA$24),K33*'MRS(input_RL_Opt2)'!AA$24,0)</f>
        <v>0</v>
      </c>
      <c r="AB33" s="199">
        <f>IF(ISNUMBER('MRS(input_RL_Opt2)'!AB$24),L33*'MRS(input_RL_Opt2)'!AB$24,0)</f>
        <v>0</v>
      </c>
      <c r="AC33" s="199">
        <f>IF(ISNUMBER('MRS(input_RL_Opt2)'!AC$24),M33*'MRS(input_RL_Opt2)'!AC$24,0)</f>
        <v>0</v>
      </c>
      <c r="AD33" s="199">
        <f>IF(ISNUMBER('MRS(input_RL_Opt2)'!AD$24),N33*'MRS(input_RL_Opt2)'!AD$24,0)</f>
        <v>0</v>
      </c>
      <c r="AE33" s="198">
        <f t="shared" si="4"/>
        <v>0</v>
      </c>
      <c r="AF33" s="62"/>
      <c r="AG33" s="62"/>
    </row>
    <row r="34" spans="1:33" x14ac:dyDescent="0.2">
      <c r="A34" s="280"/>
      <c r="B34" s="172" t="s">
        <v>55</v>
      </c>
      <c r="C34" s="201"/>
      <c r="D34" s="201"/>
      <c r="E34" s="201"/>
      <c r="F34" s="201"/>
      <c r="G34" s="201"/>
      <c r="H34" s="201"/>
      <c r="I34" s="201"/>
      <c r="J34" s="201"/>
      <c r="K34" s="201"/>
      <c r="L34" s="201"/>
      <c r="M34" s="201"/>
      <c r="N34" s="201"/>
      <c r="O34" s="198">
        <f t="shared" si="3"/>
        <v>0</v>
      </c>
      <c r="Q34" s="280"/>
      <c r="R34" s="172" t="s">
        <v>55</v>
      </c>
      <c r="S34" s="199">
        <f>IF(ISNUMBER('MRS(input_RL_Opt2)'!S$25),C34*'MRS(input_RL_Opt2)'!S$25,0)</f>
        <v>0</v>
      </c>
      <c r="T34" s="199">
        <f>IF(ISNUMBER('MRS(input_RL_Opt2)'!T$25),D34*'MRS(input_RL_Opt2)'!T$25,0)</f>
        <v>0</v>
      </c>
      <c r="U34" s="199">
        <f>IF(ISNUMBER('MRS(input_RL_Opt2)'!U$25),E34*'MRS(input_RL_Opt2)'!U$25,0)</f>
        <v>0</v>
      </c>
      <c r="V34" s="199">
        <f>IF(ISNUMBER('MRS(input_RL_Opt2)'!V$25),F34*'MRS(input_RL_Opt2)'!V$25,0)</f>
        <v>0</v>
      </c>
      <c r="W34" s="199">
        <f>IF(ISNUMBER('MRS(input_RL_Opt2)'!W$25),G34*'MRS(input_RL_Opt2)'!W$25,0)</f>
        <v>0</v>
      </c>
      <c r="X34" s="199">
        <f>IF(ISNUMBER('MRS(input_RL_Opt2)'!X$25),H34*'MRS(input_RL_Opt2)'!X$25,0)</f>
        <v>0</v>
      </c>
      <c r="Y34" s="199">
        <f>IF(ISNUMBER('MRS(input_RL_Opt2)'!Y$25),I34*'MRS(input_RL_Opt2)'!Y$25,0)</f>
        <v>0</v>
      </c>
      <c r="Z34" s="199">
        <f>IF(ISNUMBER('MRS(input_RL_Opt2)'!Z$25),J34*'MRS(input_RL_Opt2)'!Z$25,0)</f>
        <v>0</v>
      </c>
      <c r="AA34" s="199">
        <f>IF(ISNUMBER('MRS(input_RL_Opt2)'!AA$25),K34*'MRS(input_RL_Opt2)'!AA$25,0)</f>
        <v>0</v>
      </c>
      <c r="AB34" s="199">
        <f>IF(ISNUMBER('MRS(input_RL_Opt2)'!AB$25),L34*'MRS(input_RL_Opt2)'!AB$25,0)</f>
        <v>0</v>
      </c>
      <c r="AC34" s="199">
        <f>IF(ISNUMBER('MRS(input_RL_Opt2)'!AC$25),M34*'MRS(input_RL_Opt2)'!AC$25,0)</f>
        <v>0</v>
      </c>
      <c r="AD34" s="199">
        <f>IF(ISNUMBER('MRS(input_RL_Opt2)'!AD$25),N34*'MRS(input_RL_Opt2)'!AD$25,0)</f>
        <v>0</v>
      </c>
      <c r="AE34" s="198">
        <f t="shared" si="4"/>
        <v>0</v>
      </c>
      <c r="AF34" s="62"/>
      <c r="AG34" s="62"/>
    </row>
    <row r="35" spans="1:33" x14ac:dyDescent="0.2">
      <c r="A35" s="280"/>
      <c r="B35" s="172" t="s">
        <v>56</v>
      </c>
      <c r="C35" s="201"/>
      <c r="D35" s="201"/>
      <c r="E35" s="201"/>
      <c r="F35" s="201"/>
      <c r="G35" s="201"/>
      <c r="H35" s="201"/>
      <c r="I35" s="201"/>
      <c r="J35" s="201"/>
      <c r="K35" s="201"/>
      <c r="L35" s="201"/>
      <c r="M35" s="201"/>
      <c r="N35" s="201"/>
      <c r="O35" s="198">
        <f t="shared" si="3"/>
        <v>0</v>
      </c>
      <c r="Q35" s="280"/>
      <c r="R35" s="172" t="s">
        <v>56</v>
      </c>
      <c r="S35" s="199">
        <f>IF(ISNUMBER('MRS(input_RL_Opt2)'!S$26),C35*'MRS(input_RL_Opt2)'!S$26,0)</f>
        <v>0</v>
      </c>
      <c r="T35" s="199">
        <f>IF(ISNUMBER('MRS(input_RL_Opt2)'!T$26),D35*'MRS(input_RL_Opt2)'!T$26,0)</f>
        <v>0</v>
      </c>
      <c r="U35" s="199">
        <f>IF(ISNUMBER('MRS(input_RL_Opt2)'!U$26),E35*'MRS(input_RL_Opt2)'!U$26,0)</f>
        <v>0</v>
      </c>
      <c r="V35" s="199">
        <f>IF(ISNUMBER('MRS(input_RL_Opt2)'!V$26),F35*'MRS(input_RL_Opt2)'!V$26,0)</f>
        <v>0</v>
      </c>
      <c r="W35" s="199">
        <f>IF(ISNUMBER('MRS(input_RL_Opt2)'!W$26),G35*'MRS(input_RL_Opt2)'!W$26,0)</f>
        <v>0</v>
      </c>
      <c r="X35" s="199">
        <f>IF(ISNUMBER('MRS(input_RL_Opt2)'!X$26),H35*'MRS(input_RL_Opt2)'!X$26,0)</f>
        <v>0</v>
      </c>
      <c r="Y35" s="199">
        <f>IF(ISNUMBER('MRS(input_RL_Opt2)'!Y$26),I35*'MRS(input_RL_Opt2)'!Y$26,0)</f>
        <v>0</v>
      </c>
      <c r="Z35" s="199">
        <f>IF(ISNUMBER('MRS(input_RL_Opt2)'!Z$26),J35*'MRS(input_RL_Opt2)'!Z$26,0)</f>
        <v>0</v>
      </c>
      <c r="AA35" s="199">
        <f>IF(ISNUMBER('MRS(input_RL_Opt2)'!AA$26),K35*'MRS(input_RL_Opt2)'!AA$26,0)</f>
        <v>0</v>
      </c>
      <c r="AB35" s="199">
        <f>IF(ISNUMBER('MRS(input_RL_Opt2)'!AB$26),L35*'MRS(input_RL_Opt2)'!AB$26,0)</f>
        <v>0</v>
      </c>
      <c r="AC35" s="199">
        <f>IF(ISNUMBER('MRS(input_RL_Opt2)'!AC$26),M35*'MRS(input_RL_Opt2)'!AC$26,0)</f>
        <v>0</v>
      </c>
      <c r="AD35" s="199">
        <f>IF(ISNUMBER('MRS(input_RL_Opt2)'!AD$26),N35*'MRS(input_RL_Opt2)'!AD$26,0)</f>
        <v>0</v>
      </c>
      <c r="AE35" s="198">
        <f t="shared" si="4"/>
        <v>0</v>
      </c>
      <c r="AF35" s="62"/>
      <c r="AG35" s="62"/>
    </row>
    <row r="36" spans="1:33" x14ac:dyDescent="0.2">
      <c r="A36" s="280"/>
      <c r="B36" s="172" t="s">
        <v>147</v>
      </c>
      <c r="C36" s="201"/>
      <c r="D36" s="201"/>
      <c r="E36" s="201"/>
      <c r="F36" s="201"/>
      <c r="G36" s="201"/>
      <c r="H36" s="201"/>
      <c r="I36" s="201"/>
      <c r="J36" s="201"/>
      <c r="K36" s="201"/>
      <c r="L36" s="201"/>
      <c r="M36" s="201"/>
      <c r="N36" s="201"/>
      <c r="O36" s="198">
        <f t="shared" si="3"/>
        <v>0</v>
      </c>
      <c r="Q36" s="280"/>
      <c r="R36" s="172" t="s">
        <v>147</v>
      </c>
      <c r="S36" s="199">
        <f>IF(ISNUMBER('MRS(input_RL_Opt2)'!S$27),C36*'MRS(input_RL_Opt2)'!S$27,0)</f>
        <v>0</v>
      </c>
      <c r="T36" s="199">
        <f>IF(ISNUMBER('MRS(input_RL_Opt2)'!T$27),D36*'MRS(input_RL_Opt2)'!T$27,0)</f>
        <v>0</v>
      </c>
      <c r="U36" s="199">
        <f>IF(ISNUMBER('MRS(input_RL_Opt2)'!U$27),E36*'MRS(input_RL_Opt2)'!U$27,0)</f>
        <v>0</v>
      </c>
      <c r="V36" s="199">
        <f>IF(ISNUMBER('MRS(input_RL_Opt2)'!V$27),F36*'MRS(input_RL_Opt2)'!V$27,0)</f>
        <v>0</v>
      </c>
      <c r="W36" s="199">
        <f>IF(ISNUMBER('MRS(input_RL_Opt2)'!W$27),G36*'MRS(input_RL_Opt2)'!W$27,0)</f>
        <v>0</v>
      </c>
      <c r="X36" s="199">
        <f>IF(ISNUMBER('MRS(input_RL_Opt2)'!X$27),H36*'MRS(input_RL_Opt2)'!X$27,0)</f>
        <v>0</v>
      </c>
      <c r="Y36" s="199">
        <f>IF(ISNUMBER('MRS(input_RL_Opt2)'!Y$27),I36*'MRS(input_RL_Opt2)'!Y$27,0)</f>
        <v>0</v>
      </c>
      <c r="Z36" s="199">
        <f>IF(ISNUMBER('MRS(input_RL_Opt2)'!Z$27),J36*'MRS(input_RL_Opt2)'!Z$27,0)</f>
        <v>0</v>
      </c>
      <c r="AA36" s="199">
        <f>IF(ISNUMBER('MRS(input_RL_Opt2)'!AA$27),K36*'MRS(input_RL_Opt2)'!AA$27,0)</f>
        <v>0</v>
      </c>
      <c r="AB36" s="199">
        <f>IF(ISNUMBER('MRS(input_RL_Opt2)'!AB$27),L36*'MRS(input_RL_Opt2)'!AB$27,0)</f>
        <v>0</v>
      </c>
      <c r="AC36" s="199">
        <f>IF(ISNUMBER('MRS(input_RL_Opt2)'!AC$27),M36*'MRS(input_RL_Opt2)'!AC$27,0)</f>
        <v>0</v>
      </c>
      <c r="AD36" s="199">
        <f>IF(ISNUMBER('MRS(input_RL_Opt2)'!AD$27),N36*'MRS(input_RL_Opt2)'!AD$27,0)</f>
        <v>0</v>
      </c>
      <c r="AE36" s="198">
        <f t="shared" si="4"/>
        <v>0</v>
      </c>
      <c r="AF36" s="62"/>
      <c r="AG36" s="62"/>
    </row>
    <row r="37" spans="1:33" x14ac:dyDescent="0.2">
      <c r="A37" s="280"/>
      <c r="B37" s="54" t="s">
        <v>57</v>
      </c>
      <c r="C37" s="197">
        <f>+SUM(C25:C36)</f>
        <v>0</v>
      </c>
      <c r="D37" s="197">
        <f t="shared" ref="D37:N37" si="5">+SUM(D25:D36)</f>
        <v>0</v>
      </c>
      <c r="E37" s="197">
        <f t="shared" si="5"/>
        <v>0</v>
      </c>
      <c r="F37" s="197">
        <f t="shared" si="5"/>
        <v>0</v>
      </c>
      <c r="G37" s="197">
        <f t="shared" si="5"/>
        <v>0</v>
      </c>
      <c r="H37" s="197">
        <f t="shared" si="5"/>
        <v>0</v>
      </c>
      <c r="I37" s="197">
        <f t="shared" si="5"/>
        <v>0</v>
      </c>
      <c r="J37" s="197">
        <f t="shared" si="5"/>
        <v>0</v>
      </c>
      <c r="K37" s="197">
        <f t="shared" si="5"/>
        <v>0</v>
      </c>
      <c r="L37" s="197">
        <f t="shared" si="5"/>
        <v>0</v>
      </c>
      <c r="M37" s="197">
        <f t="shared" si="5"/>
        <v>0</v>
      </c>
      <c r="N37" s="197">
        <f t="shared" si="5"/>
        <v>0</v>
      </c>
      <c r="O37" s="198"/>
      <c r="Q37" s="280"/>
      <c r="R37" s="54" t="s">
        <v>57</v>
      </c>
      <c r="S37" s="197"/>
      <c r="T37" s="197"/>
      <c r="U37" s="197"/>
      <c r="V37" s="197"/>
      <c r="W37" s="197"/>
      <c r="X37" s="197"/>
      <c r="Y37" s="197"/>
      <c r="Z37" s="197"/>
      <c r="AA37" s="197"/>
      <c r="AB37" s="197"/>
      <c r="AC37" s="197"/>
      <c r="AD37" s="197"/>
      <c r="AE37" s="198">
        <f>SUM(AE25:AE36)</f>
        <v>0</v>
      </c>
      <c r="AF37" s="200">
        <f>AE37*44/12</f>
        <v>0</v>
      </c>
      <c r="AG37" s="60">
        <f>_xlfn.IFS(AF37-'MRS(input_PJ_DR_Opt2)'!AF62&gt;0,AF37-'MRS(input_PJ_DR_Opt2)'!AF62,TRUE,0)</f>
        <v>0</v>
      </c>
    </row>
    <row r="38" spans="1:33" x14ac:dyDescent="0.2">
      <c r="S38" s="50"/>
      <c r="T38" s="50"/>
      <c r="U38" s="50"/>
      <c r="V38" s="50"/>
      <c r="W38" s="50"/>
      <c r="X38" s="50"/>
      <c r="Y38" s="50"/>
      <c r="Z38" s="50"/>
      <c r="AA38" s="50"/>
      <c r="AB38" s="50"/>
      <c r="AC38" s="50"/>
      <c r="AD38" s="50"/>
      <c r="AE38" s="50"/>
    </row>
    <row r="39" spans="1:33" ht="14.15" customHeight="1" x14ac:dyDescent="0.2">
      <c r="A39" s="293" t="str">
        <f>'MRS(input_RL_Opt2)'!A64</f>
        <v>Year 2021</v>
      </c>
      <c r="B39" s="293"/>
      <c r="C39" s="261" t="str">
        <f>'MRS(input_RL_Opt2)'!C64</f>
        <v>Land use category in year 2021</v>
      </c>
      <c r="D39" s="261"/>
      <c r="E39" s="261"/>
      <c r="F39" s="261"/>
      <c r="G39" s="261"/>
      <c r="H39" s="261"/>
      <c r="I39" s="261"/>
      <c r="J39" s="261"/>
      <c r="K39" s="261"/>
      <c r="L39" s="261"/>
      <c r="M39" s="261"/>
      <c r="N39" s="261"/>
      <c r="O39" s="261"/>
      <c r="Q39" s="293" t="str">
        <f>'MRS(input_RL_Opt2)'!Q64</f>
        <v>Year 2021</v>
      </c>
      <c r="R39" s="293"/>
      <c r="S39" s="261" t="str">
        <f>'MRS(input_RL_Opt2)'!S64</f>
        <v>Land use category in year 2021</v>
      </c>
      <c r="T39" s="261"/>
      <c r="U39" s="261"/>
      <c r="V39" s="261"/>
      <c r="W39" s="261"/>
      <c r="X39" s="261"/>
      <c r="Y39" s="261"/>
      <c r="Z39" s="261"/>
      <c r="AA39" s="261"/>
      <c r="AB39" s="261"/>
      <c r="AC39" s="261"/>
      <c r="AD39" s="261"/>
      <c r="AE39" s="261"/>
      <c r="AF39" s="62"/>
      <c r="AG39" s="62"/>
    </row>
    <row r="40" spans="1:33" ht="42" x14ac:dyDescent="0.2">
      <c r="A40" s="293"/>
      <c r="B40" s="293"/>
      <c r="C40" s="54" t="s">
        <v>46</v>
      </c>
      <c r="D40" s="54" t="s">
        <v>47</v>
      </c>
      <c r="E40" s="55" t="s">
        <v>48</v>
      </c>
      <c r="F40" s="54" t="s">
        <v>49</v>
      </c>
      <c r="G40" s="54" t="s">
        <v>50</v>
      </c>
      <c r="H40" s="54" t="s">
        <v>51</v>
      </c>
      <c r="I40" s="54" t="s">
        <v>52</v>
      </c>
      <c r="J40" s="54" t="s">
        <v>53</v>
      </c>
      <c r="K40" s="54" t="s">
        <v>54</v>
      </c>
      <c r="L40" s="54" t="s">
        <v>55</v>
      </c>
      <c r="M40" s="54" t="s">
        <v>56</v>
      </c>
      <c r="N40" s="54" t="s">
        <v>39</v>
      </c>
      <c r="O40" s="172" t="s">
        <v>57</v>
      </c>
      <c r="Q40" s="293"/>
      <c r="R40" s="293"/>
      <c r="S40" s="54" t="s">
        <v>46</v>
      </c>
      <c r="T40" s="54" t="s">
        <v>47</v>
      </c>
      <c r="U40" s="55" t="s">
        <v>48</v>
      </c>
      <c r="V40" s="54" t="s">
        <v>49</v>
      </c>
      <c r="W40" s="54" t="s">
        <v>50</v>
      </c>
      <c r="X40" s="54" t="s">
        <v>51</v>
      </c>
      <c r="Y40" s="54" t="s">
        <v>52</v>
      </c>
      <c r="Z40" s="54" t="s">
        <v>53</v>
      </c>
      <c r="AA40" s="54" t="s">
        <v>54</v>
      </c>
      <c r="AB40" s="54" t="s">
        <v>55</v>
      </c>
      <c r="AC40" s="54" t="s">
        <v>56</v>
      </c>
      <c r="AD40" s="54" t="s">
        <v>39</v>
      </c>
      <c r="AE40" s="172" t="s">
        <v>57</v>
      </c>
      <c r="AF40" s="62"/>
      <c r="AG40" s="62"/>
    </row>
    <row r="41" spans="1:33" ht="14.15" customHeight="1" x14ac:dyDescent="0.2">
      <c r="A41" s="280" t="str">
        <f>'MRS(input_RL_Opt2)'!A66</f>
        <v>Land use category in year 2020</v>
      </c>
      <c r="B41" s="54" t="s">
        <v>46</v>
      </c>
      <c r="C41" s="201"/>
      <c r="D41" s="201"/>
      <c r="E41" s="201"/>
      <c r="F41" s="201"/>
      <c r="G41" s="201"/>
      <c r="H41" s="201"/>
      <c r="I41" s="201"/>
      <c r="J41" s="201"/>
      <c r="K41" s="201"/>
      <c r="L41" s="201"/>
      <c r="M41" s="201"/>
      <c r="N41" s="201"/>
      <c r="O41" s="198">
        <f>SUM(C41:N41)</f>
        <v>0</v>
      </c>
      <c r="Q41" s="280" t="str">
        <f>'MRS(input_RL_Opt2)'!Q66</f>
        <v>Land use category in year 2020</v>
      </c>
      <c r="R41" s="54" t="s">
        <v>46</v>
      </c>
      <c r="S41" s="199">
        <f>IF(ISNUMBER('MRS(input_RL_Opt2)'!S$16),C41*'MRS(input_RL_Opt2)'!S$16,0)</f>
        <v>0</v>
      </c>
      <c r="T41" s="199">
        <f>IF(ISNUMBER('MRS(input_RL_Opt2)'!T$16),D41*'MRS(input_RL_Opt2)'!T$16,0)</f>
        <v>0</v>
      </c>
      <c r="U41" s="199">
        <f>IF(ISNUMBER('MRS(input_RL_Opt2)'!U$16),E41*'MRS(input_RL_Opt2)'!U$16,0)</f>
        <v>0</v>
      </c>
      <c r="V41" s="199">
        <f>IF(ISNUMBER('MRS(input_RL_Opt2)'!V$16),F41*'MRS(input_RL_Opt2)'!V$16,0)</f>
        <v>0</v>
      </c>
      <c r="W41" s="199">
        <f>IF(ISNUMBER('MRS(input_RL_Opt2)'!W$16),G41*'MRS(input_RL_Opt2)'!W$16,0)</f>
        <v>0</v>
      </c>
      <c r="X41" s="199">
        <f>IF(ISNUMBER('MRS(input_RL_Opt2)'!X$16),H41*'MRS(input_RL_Opt2)'!X$16,0)</f>
        <v>0</v>
      </c>
      <c r="Y41" s="199">
        <f>IF(ISNUMBER('MRS(input_RL_Opt2)'!Y$16),I41*'MRS(input_RL_Opt2)'!Y$16,0)</f>
        <v>0</v>
      </c>
      <c r="Z41" s="199">
        <f>IF(ISNUMBER('MRS(input_RL_Opt2)'!Z$16),J41*'MRS(input_RL_Opt2)'!Z$16,0)</f>
        <v>0</v>
      </c>
      <c r="AA41" s="199">
        <f>IF(ISNUMBER('MRS(input_RL_Opt2)'!AA$16),K41*'MRS(input_RL_Opt2)'!AA$16,0)</f>
        <v>0</v>
      </c>
      <c r="AB41" s="199">
        <f>IF(ISNUMBER('MRS(input_RL_Opt2)'!AB$16),L41*'MRS(input_RL_Opt2)'!AB$16,0)</f>
        <v>0</v>
      </c>
      <c r="AC41" s="199">
        <f>IF(ISNUMBER('MRS(input_RL_Opt2)'!AC$16),M41*'MRS(input_RL_Opt2)'!AC$16,0)</f>
        <v>0</v>
      </c>
      <c r="AD41" s="199">
        <f>IF(ISNUMBER('MRS(input_RL_Opt2)'!AD$16),N41*'MRS(input_RL_Opt2)'!AD$16,0)</f>
        <v>0</v>
      </c>
      <c r="AE41" s="198">
        <f>SUMIF(S41:AD41,"&gt;0",S41:AD41)</f>
        <v>0</v>
      </c>
      <c r="AF41" s="62"/>
      <c r="AG41" s="62"/>
    </row>
    <row r="42" spans="1:33" ht="28" x14ac:dyDescent="0.2">
      <c r="A42" s="280"/>
      <c r="B42" s="54" t="s">
        <v>47</v>
      </c>
      <c r="C42" s="201"/>
      <c r="D42" s="201"/>
      <c r="E42" s="201"/>
      <c r="F42" s="201"/>
      <c r="G42" s="201"/>
      <c r="H42" s="201"/>
      <c r="I42" s="201"/>
      <c r="J42" s="201"/>
      <c r="K42" s="201"/>
      <c r="L42" s="201"/>
      <c r="M42" s="201"/>
      <c r="N42" s="201"/>
      <c r="O42" s="198">
        <f t="shared" ref="O42:O52" si="6">SUM(C42:N42)</f>
        <v>0</v>
      </c>
      <c r="Q42" s="280"/>
      <c r="R42" s="54" t="s">
        <v>47</v>
      </c>
      <c r="S42" s="199">
        <f>IF(ISNUMBER('MRS(input_RL_Opt2)'!S$17),C42*'MRS(input_RL_Opt2)'!S$17,0)</f>
        <v>0</v>
      </c>
      <c r="T42" s="199">
        <f>IF(ISNUMBER('MRS(input_RL_Opt2)'!T$17),D42*'MRS(input_RL_Opt2)'!T$17,0)</f>
        <v>0</v>
      </c>
      <c r="U42" s="199">
        <f>IF(ISNUMBER('MRS(input_RL_Opt2)'!U$17),E42*'MRS(input_RL_Opt2)'!U$17,0)</f>
        <v>0</v>
      </c>
      <c r="V42" s="199">
        <f>IF(ISNUMBER('MRS(input_RL_Opt2)'!V$17),F42*'MRS(input_RL_Opt2)'!V$17,0)</f>
        <v>0</v>
      </c>
      <c r="W42" s="199">
        <f>IF(ISNUMBER('MRS(input_RL_Opt2)'!W$17),G42*'MRS(input_RL_Opt2)'!W$17,0)</f>
        <v>0</v>
      </c>
      <c r="X42" s="199">
        <f>IF(ISNUMBER('MRS(input_RL_Opt2)'!X$17),H42*'MRS(input_RL_Opt2)'!X$17,0)</f>
        <v>0</v>
      </c>
      <c r="Y42" s="199">
        <f>IF(ISNUMBER('MRS(input_RL_Opt2)'!Y$17),I42*'MRS(input_RL_Opt2)'!Y$17,0)</f>
        <v>0</v>
      </c>
      <c r="Z42" s="199">
        <f>IF(ISNUMBER('MRS(input_RL_Opt2)'!Z$17),J42*'MRS(input_RL_Opt2)'!Z$17,0)</f>
        <v>0</v>
      </c>
      <c r="AA42" s="199">
        <f>IF(ISNUMBER('MRS(input_RL_Opt2)'!AA$17),K42*'MRS(input_RL_Opt2)'!AA$17,0)</f>
        <v>0</v>
      </c>
      <c r="AB42" s="199">
        <f>IF(ISNUMBER('MRS(input_RL_Opt2)'!AB$17),L42*'MRS(input_RL_Opt2)'!AB$17,0)</f>
        <v>0</v>
      </c>
      <c r="AC42" s="199">
        <f>IF(ISNUMBER('MRS(input_RL_Opt2)'!AC$17),M42*'MRS(input_RL_Opt2)'!AC$17,0)</f>
        <v>0</v>
      </c>
      <c r="AD42" s="199">
        <f>IF(ISNUMBER('MRS(input_RL_Opt2)'!AD$17),N42*'MRS(input_RL_Opt2)'!AD$17,0)</f>
        <v>0</v>
      </c>
      <c r="AE42" s="198">
        <f t="shared" ref="AE42:AE52" si="7">SUMIF(S42:AD42,"&gt;0",S42:AD42)</f>
        <v>0</v>
      </c>
      <c r="AF42" s="62"/>
      <c r="AG42" s="62"/>
    </row>
    <row r="43" spans="1:33" x14ac:dyDescent="0.2">
      <c r="A43" s="280"/>
      <c r="B43" s="55" t="s">
        <v>48</v>
      </c>
      <c r="C43" s="201"/>
      <c r="D43" s="201"/>
      <c r="E43" s="201"/>
      <c r="F43" s="201"/>
      <c r="G43" s="201"/>
      <c r="H43" s="201"/>
      <c r="I43" s="201"/>
      <c r="J43" s="201"/>
      <c r="K43" s="201"/>
      <c r="L43" s="201"/>
      <c r="M43" s="201"/>
      <c r="N43" s="201"/>
      <c r="O43" s="198">
        <f t="shared" si="6"/>
        <v>0</v>
      </c>
      <c r="Q43" s="280"/>
      <c r="R43" s="55" t="s">
        <v>48</v>
      </c>
      <c r="S43" s="199">
        <f>IF(ISNUMBER('MRS(input_RL_Opt2)'!S$18),C43*'MRS(input_RL_Opt2)'!S$18,0)</f>
        <v>0</v>
      </c>
      <c r="T43" s="199">
        <f>IF(ISNUMBER('MRS(input_RL_Opt2)'!T$18),D43*'MRS(input_RL_Opt2)'!T$18,0)</f>
        <v>0</v>
      </c>
      <c r="U43" s="199">
        <f>IF(ISNUMBER('MRS(input_RL_Opt2)'!U$18),E43*'MRS(input_RL_Opt2)'!U$18,0)</f>
        <v>0</v>
      </c>
      <c r="V43" s="199">
        <f>IF(ISNUMBER('MRS(input_RL_Opt2)'!V$18),F43*'MRS(input_RL_Opt2)'!V$18,0)</f>
        <v>0</v>
      </c>
      <c r="W43" s="199">
        <f>IF(ISNUMBER('MRS(input_RL_Opt2)'!W$18),G43*'MRS(input_RL_Opt2)'!W$18,0)</f>
        <v>0</v>
      </c>
      <c r="X43" s="199">
        <f>IF(ISNUMBER('MRS(input_RL_Opt2)'!X$18),H43*'MRS(input_RL_Opt2)'!X$18,0)</f>
        <v>0</v>
      </c>
      <c r="Y43" s="199">
        <f>IF(ISNUMBER('MRS(input_RL_Opt2)'!Y$18),I43*'MRS(input_RL_Opt2)'!Y$18,0)</f>
        <v>0</v>
      </c>
      <c r="Z43" s="199">
        <f>IF(ISNUMBER('MRS(input_RL_Opt2)'!Z$18),J43*'MRS(input_RL_Opt2)'!Z$18,0)</f>
        <v>0</v>
      </c>
      <c r="AA43" s="199">
        <f>IF(ISNUMBER('MRS(input_RL_Opt2)'!AA$18),K43*'MRS(input_RL_Opt2)'!AA$18,0)</f>
        <v>0</v>
      </c>
      <c r="AB43" s="199">
        <f>IF(ISNUMBER('MRS(input_RL_Opt2)'!AB$18),L43*'MRS(input_RL_Opt2)'!AB$18,0)</f>
        <v>0</v>
      </c>
      <c r="AC43" s="199">
        <f>IF(ISNUMBER('MRS(input_RL_Opt2)'!AC$18),M43*'MRS(input_RL_Opt2)'!AC$18,0)</f>
        <v>0</v>
      </c>
      <c r="AD43" s="199">
        <f>IF(ISNUMBER('MRS(input_RL_Opt2)'!AD$18),N43*'MRS(input_RL_Opt2)'!AD$18,0)</f>
        <v>0</v>
      </c>
      <c r="AE43" s="198">
        <f t="shared" si="7"/>
        <v>0</v>
      </c>
      <c r="AF43" s="62"/>
      <c r="AG43" s="62"/>
    </row>
    <row r="44" spans="1:33" x14ac:dyDescent="0.2">
      <c r="A44" s="280"/>
      <c r="B44" s="54" t="s">
        <v>49</v>
      </c>
      <c r="C44" s="201"/>
      <c r="D44" s="201"/>
      <c r="E44" s="201"/>
      <c r="F44" s="201"/>
      <c r="G44" s="201"/>
      <c r="H44" s="201"/>
      <c r="I44" s="201"/>
      <c r="J44" s="201"/>
      <c r="K44" s="201"/>
      <c r="L44" s="201"/>
      <c r="M44" s="201"/>
      <c r="N44" s="201"/>
      <c r="O44" s="198">
        <f t="shared" si="6"/>
        <v>0</v>
      </c>
      <c r="Q44" s="280"/>
      <c r="R44" s="54" t="s">
        <v>49</v>
      </c>
      <c r="S44" s="199">
        <f>IF(ISNUMBER('MRS(input_RL_Opt2)'!S$19),C44*'MRS(input_RL_Opt2)'!S$19,0)</f>
        <v>0</v>
      </c>
      <c r="T44" s="199">
        <f>IF(ISNUMBER('MRS(input_RL_Opt2)'!T$19),D44*'MRS(input_RL_Opt2)'!T$19,0)</f>
        <v>0</v>
      </c>
      <c r="U44" s="199">
        <f>IF(ISNUMBER('MRS(input_RL_Opt2)'!U$19),E44*'MRS(input_RL_Opt2)'!U$19,0)</f>
        <v>0</v>
      </c>
      <c r="V44" s="199">
        <f>IF(ISNUMBER('MRS(input_RL_Opt2)'!V$19),F44*'MRS(input_RL_Opt2)'!V$19,0)</f>
        <v>0</v>
      </c>
      <c r="W44" s="199">
        <f>IF(ISNUMBER('MRS(input_RL_Opt2)'!W$19),G44*'MRS(input_RL_Opt2)'!W$19,0)</f>
        <v>0</v>
      </c>
      <c r="X44" s="199">
        <f>IF(ISNUMBER('MRS(input_RL_Opt2)'!X$19),H44*'MRS(input_RL_Opt2)'!X$19,0)</f>
        <v>0</v>
      </c>
      <c r="Y44" s="199">
        <f>IF(ISNUMBER('MRS(input_RL_Opt2)'!Y$19),I44*'MRS(input_RL_Opt2)'!Y$19,0)</f>
        <v>0</v>
      </c>
      <c r="Z44" s="199">
        <f>IF(ISNUMBER('MRS(input_RL_Opt2)'!Z$19),J44*'MRS(input_RL_Opt2)'!Z$19,0)</f>
        <v>0</v>
      </c>
      <c r="AA44" s="199">
        <f>IF(ISNUMBER('MRS(input_RL_Opt2)'!AA$19),K44*'MRS(input_RL_Opt2)'!AA$19,0)</f>
        <v>0</v>
      </c>
      <c r="AB44" s="199">
        <f>IF(ISNUMBER('MRS(input_RL_Opt2)'!AB$19),L44*'MRS(input_RL_Opt2)'!AB$19,0)</f>
        <v>0</v>
      </c>
      <c r="AC44" s="199">
        <f>IF(ISNUMBER('MRS(input_RL_Opt2)'!AC$19),M44*'MRS(input_RL_Opt2)'!AC$19,0)</f>
        <v>0</v>
      </c>
      <c r="AD44" s="199">
        <f>IF(ISNUMBER('MRS(input_RL_Opt2)'!AD$19),N44*'MRS(input_RL_Opt2)'!AD$19,0)</f>
        <v>0</v>
      </c>
      <c r="AE44" s="198">
        <f t="shared" si="7"/>
        <v>0</v>
      </c>
      <c r="AF44" s="62"/>
      <c r="AG44" s="62"/>
    </row>
    <row r="45" spans="1:33" x14ac:dyDescent="0.2">
      <c r="A45" s="280"/>
      <c r="B45" s="172" t="s">
        <v>50</v>
      </c>
      <c r="C45" s="201"/>
      <c r="D45" s="201"/>
      <c r="E45" s="201"/>
      <c r="F45" s="201"/>
      <c r="G45" s="201"/>
      <c r="H45" s="201"/>
      <c r="I45" s="201"/>
      <c r="J45" s="201"/>
      <c r="K45" s="201"/>
      <c r="L45" s="201"/>
      <c r="M45" s="201"/>
      <c r="N45" s="201"/>
      <c r="O45" s="198">
        <f t="shared" si="6"/>
        <v>0</v>
      </c>
      <c r="Q45" s="280"/>
      <c r="R45" s="172" t="s">
        <v>50</v>
      </c>
      <c r="S45" s="199">
        <f>IF(ISNUMBER('MRS(input_RL_Opt2)'!S$20),C45*'MRS(input_RL_Opt2)'!S$20,0)</f>
        <v>0</v>
      </c>
      <c r="T45" s="199">
        <f>IF(ISNUMBER('MRS(input_RL_Opt2)'!T$20),D45*'MRS(input_RL_Opt2)'!T$20,0)</f>
        <v>0</v>
      </c>
      <c r="U45" s="199">
        <f>IF(ISNUMBER('MRS(input_RL_Opt2)'!U$20),E45*'MRS(input_RL_Opt2)'!U$20,0)</f>
        <v>0</v>
      </c>
      <c r="V45" s="199">
        <f>IF(ISNUMBER('MRS(input_RL_Opt2)'!V$20),F45*'MRS(input_RL_Opt2)'!V$20,0)</f>
        <v>0</v>
      </c>
      <c r="W45" s="199">
        <f>IF(ISNUMBER('MRS(input_RL_Opt2)'!W$20),G45*'MRS(input_RL_Opt2)'!W$20,0)</f>
        <v>0</v>
      </c>
      <c r="X45" s="199">
        <f>IF(ISNUMBER('MRS(input_RL_Opt2)'!X$20),H45*'MRS(input_RL_Opt2)'!X$20,0)</f>
        <v>0</v>
      </c>
      <c r="Y45" s="199">
        <f>IF(ISNUMBER('MRS(input_RL_Opt2)'!Y$20),I45*'MRS(input_RL_Opt2)'!Y$20,0)</f>
        <v>0</v>
      </c>
      <c r="Z45" s="199">
        <f>IF(ISNUMBER('MRS(input_RL_Opt2)'!Z$20),J45*'MRS(input_RL_Opt2)'!Z$20,0)</f>
        <v>0</v>
      </c>
      <c r="AA45" s="199">
        <f>IF(ISNUMBER('MRS(input_RL_Opt2)'!AA$20),K45*'MRS(input_RL_Opt2)'!AA$20,0)</f>
        <v>0</v>
      </c>
      <c r="AB45" s="199">
        <f>IF(ISNUMBER('MRS(input_RL_Opt2)'!AB$20),L45*'MRS(input_RL_Opt2)'!AB$20,0)</f>
        <v>0</v>
      </c>
      <c r="AC45" s="199">
        <f>IF(ISNUMBER('MRS(input_RL_Opt2)'!AC$20),M45*'MRS(input_RL_Opt2)'!AC$20,0)</f>
        <v>0</v>
      </c>
      <c r="AD45" s="199">
        <f>IF(ISNUMBER('MRS(input_RL_Opt2)'!AD$20),N45*'MRS(input_RL_Opt2)'!AD$20,0)</f>
        <v>0</v>
      </c>
      <c r="AE45" s="198">
        <f t="shared" si="7"/>
        <v>0</v>
      </c>
      <c r="AF45" s="62"/>
      <c r="AG45" s="62"/>
    </row>
    <row r="46" spans="1:33" x14ac:dyDescent="0.2">
      <c r="A46" s="280"/>
      <c r="B46" s="172" t="s">
        <v>51</v>
      </c>
      <c r="C46" s="201"/>
      <c r="D46" s="201"/>
      <c r="E46" s="201"/>
      <c r="F46" s="201"/>
      <c r="G46" s="201"/>
      <c r="H46" s="201"/>
      <c r="I46" s="201"/>
      <c r="J46" s="201"/>
      <c r="K46" s="201"/>
      <c r="L46" s="201"/>
      <c r="M46" s="201"/>
      <c r="N46" s="201"/>
      <c r="O46" s="198">
        <f t="shared" si="6"/>
        <v>0</v>
      </c>
      <c r="Q46" s="280"/>
      <c r="R46" s="172" t="s">
        <v>51</v>
      </c>
      <c r="S46" s="199">
        <f>IF(ISNUMBER('MRS(input_RL_Opt2)'!S$21),C46*'MRS(input_RL_Opt2)'!S$21,0)</f>
        <v>0</v>
      </c>
      <c r="T46" s="199">
        <f>IF(ISNUMBER('MRS(input_RL_Opt2)'!T$21),D46*'MRS(input_RL_Opt2)'!T$21,0)</f>
        <v>0</v>
      </c>
      <c r="U46" s="199">
        <f>IF(ISNUMBER('MRS(input_RL_Opt2)'!U$21),E46*'MRS(input_RL_Opt2)'!U$21,0)</f>
        <v>0</v>
      </c>
      <c r="V46" s="199">
        <f>IF(ISNUMBER('MRS(input_RL_Opt2)'!V$21),F46*'MRS(input_RL_Opt2)'!V$21,0)</f>
        <v>0</v>
      </c>
      <c r="W46" s="199">
        <f>IF(ISNUMBER('MRS(input_RL_Opt2)'!W$21),G46*'MRS(input_RL_Opt2)'!W$21,0)</f>
        <v>0</v>
      </c>
      <c r="X46" s="199">
        <f>IF(ISNUMBER('MRS(input_RL_Opt2)'!X$21),H46*'MRS(input_RL_Opt2)'!X$21,0)</f>
        <v>0</v>
      </c>
      <c r="Y46" s="199">
        <f>IF(ISNUMBER('MRS(input_RL_Opt2)'!Y$21),I46*'MRS(input_RL_Opt2)'!Y$21,0)</f>
        <v>0</v>
      </c>
      <c r="Z46" s="199">
        <f>IF(ISNUMBER('MRS(input_RL_Opt2)'!Z$21),J46*'MRS(input_RL_Opt2)'!Z$21,0)</f>
        <v>0</v>
      </c>
      <c r="AA46" s="199">
        <f>IF(ISNUMBER('MRS(input_RL_Opt2)'!AA$21),K46*'MRS(input_RL_Opt2)'!AA$21,0)</f>
        <v>0</v>
      </c>
      <c r="AB46" s="199">
        <f>IF(ISNUMBER('MRS(input_RL_Opt2)'!AB$21),L46*'MRS(input_RL_Opt2)'!AB$21,0)</f>
        <v>0</v>
      </c>
      <c r="AC46" s="199">
        <f>IF(ISNUMBER('MRS(input_RL_Opt2)'!AC$21),M46*'MRS(input_RL_Opt2)'!AC$21,0)</f>
        <v>0</v>
      </c>
      <c r="AD46" s="199">
        <f>IF(ISNUMBER('MRS(input_RL_Opt2)'!AD$21),N46*'MRS(input_RL_Opt2)'!AD$21,0)</f>
        <v>0</v>
      </c>
      <c r="AE46" s="198">
        <f t="shared" si="7"/>
        <v>0</v>
      </c>
      <c r="AF46" s="62"/>
      <c r="AG46" s="62"/>
    </row>
    <row r="47" spans="1:33" x14ac:dyDescent="0.2">
      <c r="A47" s="280"/>
      <c r="B47" s="172" t="s">
        <v>52</v>
      </c>
      <c r="C47" s="201"/>
      <c r="D47" s="201"/>
      <c r="E47" s="201"/>
      <c r="F47" s="201"/>
      <c r="G47" s="201"/>
      <c r="H47" s="201"/>
      <c r="I47" s="201"/>
      <c r="J47" s="201"/>
      <c r="K47" s="201"/>
      <c r="L47" s="201"/>
      <c r="M47" s="201"/>
      <c r="N47" s="201"/>
      <c r="O47" s="198">
        <f t="shared" si="6"/>
        <v>0</v>
      </c>
      <c r="Q47" s="280"/>
      <c r="R47" s="172" t="s">
        <v>52</v>
      </c>
      <c r="S47" s="199">
        <f>IF(ISNUMBER('MRS(input_RL_Opt2)'!S$22),C47*'MRS(input_RL_Opt2)'!S$22,0)</f>
        <v>0</v>
      </c>
      <c r="T47" s="199">
        <f>IF(ISNUMBER('MRS(input_RL_Opt2)'!T$22),D47*'MRS(input_RL_Opt2)'!T$22,0)</f>
        <v>0</v>
      </c>
      <c r="U47" s="199">
        <f>IF(ISNUMBER('MRS(input_RL_Opt2)'!U$22),E47*'MRS(input_RL_Opt2)'!U$22,0)</f>
        <v>0</v>
      </c>
      <c r="V47" s="199">
        <f>IF(ISNUMBER('MRS(input_RL_Opt2)'!V$22),F47*'MRS(input_RL_Opt2)'!V$22,0)</f>
        <v>0</v>
      </c>
      <c r="W47" s="199">
        <f>IF(ISNUMBER('MRS(input_RL_Opt2)'!W$22),G47*'MRS(input_RL_Opt2)'!W$22,0)</f>
        <v>0</v>
      </c>
      <c r="X47" s="199">
        <f>IF(ISNUMBER('MRS(input_RL_Opt2)'!X$22),H47*'MRS(input_RL_Opt2)'!X$22,0)</f>
        <v>0</v>
      </c>
      <c r="Y47" s="199">
        <f>IF(ISNUMBER('MRS(input_RL_Opt2)'!Y$22),I47*'MRS(input_RL_Opt2)'!Y$22,0)</f>
        <v>0</v>
      </c>
      <c r="Z47" s="199">
        <f>IF(ISNUMBER('MRS(input_RL_Opt2)'!Z$22),J47*'MRS(input_RL_Opt2)'!Z$22,0)</f>
        <v>0</v>
      </c>
      <c r="AA47" s="199">
        <f>IF(ISNUMBER('MRS(input_RL_Opt2)'!AA$22),K47*'MRS(input_RL_Opt2)'!AA$22,0)</f>
        <v>0</v>
      </c>
      <c r="AB47" s="199">
        <f>IF(ISNUMBER('MRS(input_RL_Opt2)'!AB$22),L47*'MRS(input_RL_Opt2)'!AB$22,0)</f>
        <v>0</v>
      </c>
      <c r="AC47" s="199">
        <f>IF(ISNUMBER('MRS(input_RL_Opt2)'!AC$22),M47*'MRS(input_RL_Opt2)'!AC$22,0)</f>
        <v>0</v>
      </c>
      <c r="AD47" s="199">
        <f>IF(ISNUMBER('MRS(input_RL_Opt2)'!AD$22),N47*'MRS(input_RL_Opt2)'!AD$22,0)</f>
        <v>0</v>
      </c>
      <c r="AE47" s="198">
        <f t="shared" si="7"/>
        <v>0</v>
      </c>
      <c r="AF47" s="62"/>
      <c r="AG47" s="62"/>
    </row>
    <row r="48" spans="1:33" x14ac:dyDescent="0.2">
      <c r="A48" s="280"/>
      <c r="B48" s="172" t="s">
        <v>53</v>
      </c>
      <c r="C48" s="201"/>
      <c r="D48" s="201"/>
      <c r="E48" s="201"/>
      <c r="F48" s="201"/>
      <c r="G48" s="201"/>
      <c r="H48" s="201"/>
      <c r="I48" s="201"/>
      <c r="J48" s="201"/>
      <c r="K48" s="201"/>
      <c r="L48" s="201"/>
      <c r="M48" s="201"/>
      <c r="N48" s="201"/>
      <c r="O48" s="198">
        <f t="shared" si="6"/>
        <v>0</v>
      </c>
      <c r="Q48" s="280"/>
      <c r="R48" s="172" t="s">
        <v>53</v>
      </c>
      <c r="S48" s="199">
        <f>IF(ISNUMBER('MRS(input_RL_Opt2)'!S$23),C48*'MRS(input_RL_Opt2)'!S$23,0)</f>
        <v>0</v>
      </c>
      <c r="T48" s="199">
        <f>IF(ISNUMBER('MRS(input_RL_Opt2)'!T$23),D48*'MRS(input_RL_Opt2)'!T$23,0)</f>
        <v>0</v>
      </c>
      <c r="U48" s="199">
        <f>IF(ISNUMBER('MRS(input_RL_Opt2)'!U$23),E48*'MRS(input_RL_Opt2)'!U$23,0)</f>
        <v>0</v>
      </c>
      <c r="V48" s="199">
        <f>IF(ISNUMBER('MRS(input_RL_Opt2)'!V$23),F48*'MRS(input_RL_Opt2)'!V$23,0)</f>
        <v>0</v>
      </c>
      <c r="W48" s="199">
        <f>IF(ISNUMBER('MRS(input_RL_Opt2)'!W$23),G48*'MRS(input_RL_Opt2)'!W$23,0)</f>
        <v>0</v>
      </c>
      <c r="X48" s="199">
        <f>IF(ISNUMBER('MRS(input_RL_Opt2)'!X$23),H48*'MRS(input_RL_Opt2)'!X$23,0)</f>
        <v>0</v>
      </c>
      <c r="Y48" s="199">
        <f>IF(ISNUMBER('MRS(input_RL_Opt2)'!Y$23),I48*'MRS(input_RL_Opt2)'!Y$23,0)</f>
        <v>0</v>
      </c>
      <c r="Z48" s="199">
        <f>IF(ISNUMBER('MRS(input_RL_Opt2)'!Z$23),J48*'MRS(input_RL_Opt2)'!Z$23,0)</f>
        <v>0</v>
      </c>
      <c r="AA48" s="199">
        <f>IF(ISNUMBER('MRS(input_RL_Opt2)'!AA$23),K48*'MRS(input_RL_Opt2)'!AA$23,0)</f>
        <v>0</v>
      </c>
      <c r="AB48" s="199">
        <f>IF(ISNUMBER('MRS(input_RL_Opt2)'!AB$23),L48*'MRS(input_RL_Opt2)'!AB$23,0)</f>
        <v>0</v>
      </c>
      <c r="AC48" s="199">
        <f>IF(ISNUMBER('MRS(input_RL_Opt2)'!AC$23),M48*'MRS(input_RL_Opt2)'!AC$23,0)</f>
        <v>0</v>
      </c>
      <c r="AD48" s="199">
        <f>IF(ISNUMBER('MRS(input_RL_Opt2)'!AD$23),N48*'MRS(input_RL_Opt2)'!AD$23,0)</f>
        <v>0</v>
      </c>
      <c r="AE48" s="198">
        <f t="shared" si="7"/>
        <v>0</v>
      </c>
      <c r="AF48" s="62"/>
      <c r="AG48" s="62"/>
    </row>
    <row r="49" spans="1:33" x14ac:dyDescent="0.2">
      <c r="A49" s="280"/>
      <c r="B49" s="172" t="s">
        <v>54</v>
      </c>
      <c r="C49" s="201"/>
      <c r="D49" s="201"/>
      <c r="E49" s="201"/>
      <c r="F49" s="201"/>
      <c r="G49" s="201"/>
      <c r="H49" s="201"/>
      <c r="I49" s="201"/>
      <c r="J49" s="201"/>
      <c r="K49" s="201"/>
      <c r="L49" s="201"/>
      <c r="M49" s="201"/>
      <c r="N49" s="201"/>
      <c r="O49" s="198">
        <f t="shared" si="6"/>
        <v>0</v>
      </c>
      <c r="Q49" s="280"/>
      <c r="R49" s="172" t="s">
        <v>54</v>
      </c>
      <c r="S49" s="199">
        <f>IF(ISNUMBER('MRS(input_RL_Opt2)'!S$24),C49*'MRS(input_RL_Opt2)'!S$24,0)</f>
        <v>0</v>
      </c>
      <c r="T49" s="199">
        <f>IF(ISNUMBER('MRS(input_RL_Opt2)'!T$24),D49*'MRS(input_RL_Opt2)'!T$24,0)</f>
        <v>0</v>
      </c>
      <c r="U49" s="199">
        <f>IF(ISNUMBER('MRS(input_RL_Opt2)'!U$24),E49*'MRS(input_RL_Opt2)'!U$24,0)</f>
        <v>0</v>
      </c>
      <c r="V49" s="199">
        <f>IF(ISNUMBER('MRS(input_RL_Opt2)'!V$24),F49*'MRS(input_RL_Opt2)'!V$24,0)</f>
        <v>0</v>
      </c>
      <c r="W49" s="199">
        <f>IF(ISNUMBER('MRS(input_RL_Opt2)'!W$24),G49*'MRS(input_RL_Opt2)'!W$24,0)</f>
        <v>0</v>
      </c>
      <c r="X49" s="199">
        <f>IF(ISNUMBER('MRS(input_RL_Opt2)'!X$24),H49*'MRS(input_RL_Opt2)'!X$24,0)</f>
        <v>0</v>
      </c>
      <c r="Y49" s="199">
        <f>IF(ISNUMBER('MRS(input_RL_Opt2)'!Y$24),I49*'MRS(input_RL_Opt2)'!Y$24,0)</f>
        <v>0</v>
      </c>
      <c r="Z49" s="199">
        <f>IF(ISNUMBER('MRS(input_RL_Opt2)'!Z$24),J49*'MRS(input_RL_Opt2)'!Z$24,0)</f>
        <v>0</v>
      </c>
      <c r="AA49" s="199">
        <f>IF(ISNUMBER('MRS(input_RL_Opt2)'!AA$24),K49*'MRS(input_RL_Opt2)'!AA$24,0)</f>
        <v>0</v>
      </c>
      <c r="AB49" s="199">
        <f>IF(ISNUMBER('MRS(input_RL_Opt2)'!AB$24),L49*'MRS(input_RL_Opt2)'!AB$24,0)</f>
        <v>0</v>
      </c>
      <c r="AC49" s="199">
        <f>IF(ISNUMBER('MRS(input_RL_Opt2)'!AC$24),M49*'MRS(input_RL_Opt2)'!AC$24,0)</f>
        <v>0</v>
      </c>
      <c r="AD49" s="199">
        <f>IF(ISNUMBER('MRS(input_RL_Opt2)'!AD$24),N49*'MRS(input_RL_Opt2)'!AD$24,0)</f>
        <v>0</v>
      </c>
      <c r="AE49" s="198">
        <f t="shared" si="7"/>
        <v>0</v>
      </c>
      <c r="AF49" s="62"/>
      <c r="AG49" s="62"/>
    </row>
    <row r="50" spans="1:33" x14ac:dyDescent="0.2">
      <c r="A50" s="280"/>
      <c r="B50" s="172" t="s">
        <v>55</v>
      </c>
      <c r="C50" s="201"/>
      <c r="D50" s="201"/>
      <c r="E50" s="201"/>
      <c r="F50" s="201"/>
      <c r="G50" s="201"/>
      <c r="H50" s="201"/>
      <c r="I50" s="201"/>
      <c r="J50" s="201"/>
      <c r="K50" s="201"/>
      <c r="L50" s="201"/>
      <c r="M50" s="201"/>
      <c r="N50" s="201"/>
      <c r="O50" s="198">
        <f t="shared" si="6"/>
        <v>0</v>
      </c>
      <c r="Q50" s="280"/>
      <c r="R50" s="172" t="s">
        <v>55</v>
      </c>
      <c r="S50" s="199">
        <f>IF(ISNUMBER('MRS(input_RL_Opt2)'!S$25),C50*'MRS(input_RL_Opt2)'!S$25,0)</f>
        <v>0</v>
      </c>
      <c r="T50" s="199">
        <f>IF(ISNUMBER('MRS(input_RL_Opt2)'!T$25),D50*'MRS(input_RL_Opt2)'!T$25,0)</f>
        <v>0</v>
      </c>
      <c r="U50" s="199">
        <f>IF(ISNUMBER('MRS(input_RL_Opt2)'!U$25),E50*'MRS(input_RL_Opt2)'!U$25,0)</f>
        <v>0</v>
      </c>
      <c r="V50" s="199">
        <f>IF(ISNUMBER('MRS(input_RL_Opt2)'!V$25),F50*'MRS(input_RL_Opt2)'!V$25,0)</f>
        <v>0</v>
      </c>
      <c r="W50" s="199">
        <f>IF(ISNUMBER('MRS(input_RL_Opt2)'!W$25),G50*'MRS(input_RL_Opt2)'!W$25,0)</f>
        <v>0</v>
      </c>
      <c r="X50" s="199">
        <f>IF(ISNUMBER('MRS(input_RL_Opt2)'!X$25),H50*'MRS(input_RL_Opt2)'!X$25,0)</f>
        <v>0</v>
      </c>
      <c r="Y50" s="199">
        <f>IF(ISNUMBER('MRS(input_RL_Opt2)'!Y$25),I50*'MRS(input_RL_Opt2)'!Y$25,0)</f>
        <v>0</v>
      </c>
      <c r="Z50" s="199">
        <f>IF(ISNUMBER('MRS(input_RL_Opt2)'!Z$25),J50*'MRS(input_RL_Opt2)'!Z$25,0)</f>
        <v>0</v>
      </c>
      <c r="AA50" s="199">
        <f>IF(ISNUMBER('MRS(input_RL_Opt2)'!AA$25),K50*'MRS(input_RL_Opt2)'!AA$25,0)</f>
        <v>0</v>
      </c>
      <c r="AB50" s="199">
        <f>IF(ISNUMBER('MRS(input_RL_Opt2)'!AB$25),L50*'MRS(input_RL_Opt2)'!AB$25,0)</f>
        <v>0</v>
      </c>
      <c r="AC50" s="199">
        <f>IF(ISNUMBER('MRS(input_RL_Opt2)'!AC$25),M50*'MRS(input_RL_Opt2)'!AC$25,0)</f>
        <v>0</v>
      </c>
      <c r="AD50" s="199">
        <f>IF(ISNUMBER('MRS(input_RL_Opt2)'!AD$25),N50*'MRS(input_RL_Opt2)'!AD$25,0)</f>
        <v>0</v>
      </c>
      <c r="AE50" s="198">
        <f t="shared" si="7"/>
        <v>0</v>
      </c>
      <c r="AF50" s="62"/>
      <c r="AG50" s="62"/>
    </row>
    <row r="51" spans="1:33" x14ac:dyDescent="0.2">
      <c r="A51" s="280"/>
      <c r="B51" s="172" t="s">
        <v>56</v>
      </c>
      <c r="C51" s="201"/>
      <c r="D51" s="201"/>
      <c r="E51" s="201"/>
      <c r="F51" s="201"/>
      <c r="G51" s="201"/>
      <c r="H51" s="201"/>
      <c r="I51" s="201"/>
      <c r="J51" s="201"/>
      <c r="K51" s="201"/>
      <c r="L51" s="201"/>
      <c r="M51" s="201"/>
      <c r="N51" s="201"/>
      <c r="O51" s="198">
        <f t="shared" si="6"/>
        <v>0</v>
      </c>
      <c r="Q51" s="280"/>
      <c r="R51" s="172" t="s">
        <v>56</v>
      </c>
      <c r="S51" s="199">
        <f>IF(ISNUMBER('MRS(input_RL_Opt2)'!S$26),C51*'MRS(input_RL_Opt2)'!S$26,0)</f>
        <v>0</v>
      </c>
      <c r="T51" s="199">
        <f>IF(ISNUMBER('MRS(input_RL_Opt2)'!T$26),D51*'MRS(input_RL_Opt2)'!T$26,0)</f>
        <v>0</v>
      </c>
      <c r="U51" s="199">
        <f>IF(ISNUMBER('MRS(input_RL_Opt2)'!U$26),E51*'MRS(input_RL_Opt2)'!U$26,0)</f>
        <v>0</v>
      </c>
      <c r="V51" s="199">
        <f>IF(ISNUMBER('MRS(input_RL_Opt2)'!V$26),F51*'MRS(input_RL_Opt2)'!V$26,0)</f>
        <v>0</v>
      </c>
      <c r="W51" s="199">
        <f>IF(ISNUMBER('MRS(input_RL_Opt2)'!W$26),G51*'MRS(input_RL_Opt2)'!W$26,0)</f>
        <v>0</v>
      </c>
      <c r="X51" s="199">
        <f>IF(ISNUMBER('MRS(input_RL_Opt2)'!X$26),H51*'MRS(input_RL_Opt2)'!X$26,0)</f>
        <v>0</v>
      </c>
      <c r="Y51" s="199">
        <f>IF(ISNUMBER('MRS(input_RL_Opt2)'!Y$26),I51*'MRS(input_RL_Opt2)'!Y$26,0)</f>
        <v>0</v>
      </c>
      <c r="Z51" s="199">
        <f>IF(ISNUMBER('MRS(input_RL_Opt2)'!Z$26),J51*'MRS(input_RL_Opt2)'!Z$26,0)</f>
        <v>0</v>
      </c>
      <c r="AA51" s="199">
        <f>IF(ISNUMBER('MRS(input_RL_Opt2)'!AA$26),K51*'MRS(input_RL_Opt2)'!AA$26,0)</f>
        <v>0</v>
      </c>
      <c r="AB51" s="199">
        <f>IF(ISNUMBER('MRS(input_RL_Opt2)'!AB$26),L51*'MRS(input_RL_Opt2)'!AB$26,0)</f>
        <v>0</v>
      </c>
      <c r="AC51" s="199">
        <f>IF(ISNUMBER('MRS(input_RL_Opt2)'!AC$26),M51*'MRS(input_RL_Opt2)'!AC$26,0)</f>
        <v>0</v>
      </c>
      <c r="AD51" s="199">
        <f>IF(ISNUMBER('MRS(input_RL_Opt2)'!AD$26),N51*'MRS(input_RL_Opt2)'!AD$26,0)</f>
        <v>0</v>
      </c>
      <c r="AE51" s="198">
        <f t="shared" si="7"/>
        <v>0</v>
      </c>
      <c r="AF51" s="62"/>
      <c r="AG51" s="62"/>
    </row>
    <row r="52" spans="1:33" x14ac:dyDescent="0.2">
      <c r="A52" s="280"/>
      <c r="B52" s="172" t="s">
        <v>147</v>
      </c>
      <c r="C52" s="201"/>
      <c r="D52" s="201"/>
      <c r="E52" s="201"/>
      <c r="F52" s="201"/>
      <c r="G52" s="201"/>
      <c r="H52" s="201"/>
      <c r="I52" s="201"/>
      <c r="J52" s="201"/>
      <c r="K52" s="201"/>
      <c r="L52" s="201"/>
      <c r="M52" s="201"/>
      <c r="N52" s="201"/>
      <c r="O52" s="198">
        <f t="shared" si="6"/>
        <v>0</v>
      </c>
      <c r="Q52" s="280"/>
      <c r="R52" s="172" t="s">
        <v>147</v>
      </c>
      <c r="S52" s="199">
        <f>IF(ISNUMBER('MRS(input_RL_Opt2)'!S$27),C52*'MRS(input_RL_Opt2)'!S$27,0)</f>
        <v>0</v>
      </c>
      <c r="T52" s="199">
        <f>IF(ISNUMBER('MRS(input_RL_Opt2)'!T$27),D52*'MRS(input_RL_Opt2)'!T$27,0)</f>
        <v>0</v>
      </c>
      <c r="U52" s="199">
        <f>IF(ISNUMBER('MRS(input_RL_Opt2)'!U$27),E52*'MRS(input_RL_Opt2)'!U$27,0)</f>
        <v>0</v>
      </c>
      <c r="V52" s="199">
        <f>IF(ISNUMBER('MRS(input_RL_Opt2)'!V$27),F52*'MRS(input_RL_Opt2)'!V$27,0)</f>
        <v>0</v>
      </c>
      <c r="W52" s="199">
        <f>IF(ISNUMBER('MRS(input_RL_Opt2)'!W$27),G52*'MRS(input_RL_Opt2)'!W$27,0)</f>
        <v>0</v>
      </c>
      <c r="X52" s="199">
        <f>IF(ISNUMBER('MRS(input_RL_Opt2)'!X$27),H52*'MRS(input_RL_Opt2)'!X$27,0)</f>
        <v>0</v>
      </c>
      <c r="Y52" s="199">
        <f>IF(ISNUMBER('MRS(input_RL_Opt2)'!Y$27),I52*'MRS(input_RL_Opt2)'!Y$27,0)</f>
        <v>0</v>
      </c>
      <c r="Z52" s="199">
        <f>IF(ISNUMBER('MRS(input_RL_Opt2)'!Z$27),J52*'MRS(input_RL_Opt2)'!Z$27,0)</f>
        <v>0</v>
      </c>
      <c r="AA52" s="199">
        <f>IF(ISNUMBER('MRS(input_RL_Opt2)'!AA$27),K52*'MRS(input_RL_Opt2)'!AA$27,0)</f>
        <v>0</v>
      </c>
      <c r="AB52" s="199">
        <f>IF(ISNUMBER('MRS(input_RL_Opt2)'!AB$27),L52*'MRS(input_RL_Opt2)'!AB$27,0)</f>
        <v>0</v>
      </c>
      <c r="AC52" s="199">
        <f>IF(ISNUMBER('MRS(input_RL_Opt2)'!AC$27),M52*'MRS(input_RL_Opt2)'!AC$27,0)</f>
        <v>0</v>
      </c>
      <c r="AD52" s="199">
        <f>IF(ISNUMBER('MRS(input_RL_Opt2)'!AD$27),N52*'MRS(input_RL_Opt2)'!AD$27,0)</f>
        <v>0</v>
      </c>
      <c r="AE52" s="198">
        <f t="shared" si="7"/>
        <v>0</v>
      </c>
      <c r="AF52" s="62"/>
      <c r="AG52" s="62"/>
    </row>
    <row r="53" spans="1:33" x14ac:dyDescent="0.2">
      <c r="A53" s="280"/>
      <c r="B53" s="54" t="s">
        <v>57</v>
      </c>
      <c r="C53" s="197">
        <f>+SUM(C41:C52)</f>
        <v>0</v>
      </c>
      <c r="D53" s="197">
        <f t="shared" ref="D53:N53" si="8">+SUM(D41:D52)</f>
        <v>0</v>
      </c>
      <c r="E53" s="197">
        <f t="shared" si="8"/>
        <v>0</v>
      </c>
      <c r="F53" s="197">
        <f t="shared" si="8"/>
        <v>0</v>
      </c>
      <c r="G53" s="197">
        <f t="shared" si="8"/>
        <v>0</v>
      </c>
      <c r="H53" s="197">
        <f t="shared" si="8"/>
        <v>0</v>
      </c>
      <c r="I53" s="197">
        <f t="shared" si="8"/>
        <v>0</v>
      </c>
      <c r="J53" s="197">
        <f t="shared" si="8"/>
        <v>0</v>
      </c>
      <c r="K53" s="197">
        <f t="shared" si="8"/>
        <v>0</v>
      </c>
      <c r="L53" s="197">
        <f t="shared" si="8"/>
        <v>0</v>
      </c>
      <c r="M53" s="197">
        <f t="shared" si="8"/>
        <v>0</v>
      </c>
      <c r="N53" s="197">
        <f t="shared" si="8"/>
        <v>0</v>
      </c>
      <c r="O53" s="198"/>
      <c r="Q53" s="280"/>
      <c r="R53" s="54" t="s">
        <v>57</v>
      </c>
      <c r="S53" s="197"/>
      <c r="T53" s="197"/>
      <c r="U53" s="197"/>
      <c r="V53" s="197"/>
      <c r="W53" s="197"/>
      <c r="X53" s="197"/>
      <c r="Y53" s="197"/>
      <c r="Z53" s="197"/>
      <c r="AA53" s="197"/>
      <c r="AB53" s="197"/>
      <c r="AC53" s="197"/>
      <c r="AD53" s="197"/>
      <c r="AE53" s="198">
        <f>SUM(AE41:AE52)</f>
        <v>0</v>
      </c>
      <c r="AF53" s="200">
        <f>AE53*44/12</f>
        <v>0</v>
      </c>
      <c r="AG53" s="60">
        <f>_xlfn.IFS(AF53-'MRS(input_PJ_DR_Opt2)'!AF78&gt;0,AF53-'MRS(input_PJ_DR_Opt2)'!AF78,TRUE,0)</f>
        <v>0</v>
      </c>
    </row>
    <row r="54" spans="1:33" x14ac:dyDescent="0.2">
      <c r="S54" s="50"/>
      <c r="T54" s="50"/>
      <c r="U54" s="50"/>
      <c r="V54" s="50"/>
      <c r="W54" s="50"/>
      <c r="X54" s="50"/>
      <c r="Y54" s="50"/>
      <c r="Z54" s="50"/>
      <c r="AA54" s="50"/>
      <c r="AB54" s="50"/>
      <c r="AC54" s="50"/>
      <c r="AD54" s="50"/>
      <c r="AE54" s="50"/>
    </row>
    <row r="55" spans="1:33" ht="14.15" customHeight="1" x14ac:dyDescent="0.2">
      <c r="A55" s="293" t="str">
        <f>'MRS(input_RL_Opt2)'!A80</f>
        <v>Year 2022</v>
      </c>
      <c r="B55" s="293"/>
      <c r="C55" s="261" t="str">
        <f>'MRS(input_RL_Opt2)'!C80</f>
        <v>Land use category in year 2022</v>
      </c>
      <c r="D55" s="261"/>
      <c r="E55" s="261"/>
      <c r="F55" s="261"/>
      <c r="G55" s="261"/>
      <c r="H55" s="261"/>
      <c r="I55" s="261"/>
      <c r="J55" s="261"/>
      <c r="K55" s="261"/>
      <c r="L55" s="261"/>
      <c r="M55" s="261"/>
      <c r="N55" s="261"/>
      <c r="O55" s="261"/>
      <c r="Q55" s="293" t="str">
        <f>'MRS(input_RL_Opt2)'!Q80</f>
        <v>Year 2022</v>
      </c>
      <c r="R55" s="293"/>
      <c r="S55" s="261" t="str">
        <f>'MRS(input_RL_Opt2)'!S80</f>
        <v>Land use category in year 2022</v>
      </c>
      <c r="T55" s="261"/>
      <c r="U55" s="261"/>
      <c r="V55" s="261"/>
      <c r="W55" s="261"/>
      <c r="X55" s="261"/>
      <c r="Y55" s="261"/>
      <c r="Z55" s="261"/>
      <c r="AA55" s="261"/>
      <c r="AB55" s="261"/>
      <c r="AC55" s="261"/>
      <c r="AD55" s="261"/>
      <c r="AE55" s="261"/>
      <c r="AF55" s="62"/>
      <c r="AG55" s="62"/>
    </row>
    <row r="56" spans="1:33" ht="42" x14ac:dyDescent="0.2">
      <c r="A56" s="293"/>
      <c r="B56" s="293"/>
      <c r="C56" s="54" t="s">
        <v>46</v>
      </c>
      <c r="D56" s="54" t="s">
        <v>47</v>
      </c>
      <c r="E56" s="55" t="s">
        <v>48</v>
      </c>
      <c r="F56" s="54" t="s">
        <v>49</v>
      </c>
      <c r="G56" s="54" t="s">
        <v>50</v>
      </c>
      <c r="H56" s="54" t="s">
        <v>51</v>
      </c>
      <c r="I56" s="54" t="s">
        <v>52</v>
      </c>
      <c r="J56" s="54" t="s">
        <v>53</v>
      </c>
      <c r="K56" s="54" t="s">
        <v>54</v>
      </c>
      <c r="L56" s="54" t="s">
        <v>55</v>
      </c>
      <c r="M56" s="54" t="s">
        <v>56</v>
      </c>
      <c r="N56" s="54" t="s">
        <v>39</v>
      </c>
      <c r="O56" s="172" t="s">
        <v>57</v>
      </c>
      <c r="Q56" s="293"/>
      <c r="R56" s="293"/>
      <c r="S56" s="54" t="s">
        <v>46</v>
      </c>
      <c r="T56" s="54" t="s">
        <v>47</v>
      </c>
      <c r="U56" s="55" t="s">
        <v>48</v>
      </c>
      <c r="V56" s="54" t="s">
        <v>49</v>
      </c>
      <c r="W56" s="54" t="s">
        <v>50</v>
      </c>
      <c r="X56" s="54" t="s">
        <v>51</v>
      </c>
      <c r="Y56" s="54" t="s">
        <v>52</v>
      </c>
      <c r="Z56" s="54" t="s">
        <v>53</v>
      </c>
      <c r="AA56" s="54" t="s">
        <v>54</v>
      </c>
      <c r="AB56" s="54" t="s">
        <v>55</v>
      </c>
      <c r="AC56" s="54" t="s">
        <v>56</v>
      </c>
      <c r="AD56" s="54" t="s">
        <v>39</v>
      </c>
      <c r="AE56" s="172" t="s">
        <v>57</v>
      </c>
      <c r="AF56" s="62"/>
      <c r="AG56" s="62"/>
    </row>
    <row r="57" spans="1:33" ht="14.15" customHeight="1" x14ac:dyDescent="0.2">
      <c r="A57" s="280" t="str">
        <f>'MRS(input_RL_Opt2)'!A82</f>
        <v>Land use category in year 2021</v>
      </c>
      <c r="B57" s="54" t="s">
        <v>46</v>
      </c>
      <c r="C57" s="201"/>
      <c r="D57" s="201"/>
      <c r="E57" s="201"/>
      <c r="F57" s="201"/>
      <c r="G57" s="201"/>
      <c r="H57" s="201"/>
      <c r="I57" s="201"/>
      <c r="J57" s="201"/>
      <c r="K57" s="201"/>
      <c r="L57" s="201"/>
      <c r="M57" s="201"/>
      <c r="N57" s="201"/>
      <c r="O57" s="198">
        <f>SUM(C57:N57)</f>
        <v>0</v>
      </c>
      <c r="Q57" s="280" t="str">
        <f>'MRS(input_RL_Opt2)'!Q82</f>
        <v>Land use category in year 2021</v>
      </c>
      <c r="R57" s="54" t="s">
        <v>46</v>
      </c>
      <c r="S57" s="199">
        <f>IF(ISNUMBER('MRS(input_RL_Opt2)'!S$16),C57*'MRS(input_RL_Opt2)'!S$16,0)</f>
        <v>0</v>
      </c>
      <c r="T57" s="199">
        <f>IF(ISNUMBER('MRS(input_RL_Opt2)'!T$16),D57*'MRS(input_RL_Opt2)'!T$16,0)</f>
        <v>0</v>
      </c>
      <c r="U57" s="199">
        <f>IF(ISNUMBER('MRS(input_RL_Opt2)'!U$16),E57*'MRS(input_RL_Opt2)'!U$16,0)</f>
        <v>0</v>
      </c>
      <c r="V57" s="199">
        <f>IF(ISNUMBER('MRS(input_RL_Opt2)'!V$16),F57*'MRS(input_RL_Opt2)'!V$16,0)</f>
        <v>0</v>
      </c>
      <c r="W57" s="199">
        <f>IF(ISNUMBER('MRS(input_RL_Opt2)'!W$16),G57*'MRS(input_RL_Opt2)'!W$16,0)</f>
        <v>0</v>
      </c>
      <c r="X57" s="199">
        <f>IF(ISNUMBER('MRS(input_RL_Opt2)'!X$16),H57*'MRS(input_RL_Opt2)'!X$16,0)</f>
        <v>0</v>
      </c>
      <c r="Y57" s="199">
        <f>IF(ISNUMBER('MRS(input_RL_Opt2)'!Y$16),I57*'MRS(input_RL_Opt2)'!Y$16,0)</f>
        <v>0</v>
      </c>
      <c r="Z57" s="199">
        <f>IF(ISNUMBER('MRS(input_RL_Opt2)'!Z$16),J57*'MRS(input_RL_Opt2)'!Z$16,0)</f>
        <v>0</v>
      </c>
      <c r="AA57" s="199">
        <f>IF(ISNUMBER('MRS(input_RL_Opt2)'!AA$16),K57*'MRS(input_RL_Opt2)'!AA$16,0)</f>
        <v>0</v>
      </c>
      <c r="AB57" s="199">
        <f>IF(ISNUMBER('MRS(input_RL_Opt2)'!AB$16),L57*'MRS(input_RL_Opt2)'!AB$16,0)</f>
        <v>0</v>
      </c>
      <c r="AC57" s="199">
        <f>IF(ISNUMBER('MRS(input_RL_Opt2)'!AC$16),M57*'MRS(input_RL_Opt2)'!AC$16,0)</f>
        <v>0</v>
      </c>
      <c r="AD57" s="199">
        <f>IF(ISNUMBER('MRS(input_RL_Opt2)'!AD$16),N57*'MRS(input_RL_Opt2)'!AD$16,0)</f>
        <v>0</v>
      </c>
      <c r="AE57" s="198">
        <f>SUMIF(S57:AD57,"&gt;0",S57:AD57)</f>
        <v>0</v>
      </c>
      <c r="AF57" s="62"/>
      <c r="AG57" s="62"/>
    </row>
    <row r="58" spans="1:33" ht="28" x14ac:dyDescent="0.2">
      <c r="A58" s="280"/>
      <c r="B58" s="54" t="s">
        <v>47</v>
      </c>
      <c r="C58" s="201"/>
      <c r="D58" s="201"/>
      <c r="E58" s="201"/>
      <c r="F58" s="201"/>
      <c r="G58" s="201"/>
      <c r="H58" s="201"/>
      <c r="I58" s="201"/>
      <c r="J58" s="201"/>
      <c r="K58" s="201"/>
      <c r="L58" s="201"/>
      <c r="M58" s="201"/>
      <c r="N58" s="201"/>
      <c r="O58" s="198">
        <f t="shared" ref="O58:O68" si="9">SUM(C58:N58)</f>
        <v>0</v>
      </c>
      <c r="Q58" s="280"/>
      <c r="R58" s="54" t="s">
        <v>47</v>
      </c>
      <c r="S58" s="199">
        <f>IF(ISNUMBER('MRS(input_RL_Opt2)'!S$17),C58*'MRS(input_RL_Opt2)'!S$17,0)</f>
        <v>0</v>
      </c>
      <c r="T58" s="199">
        <f>IF(ISNUMBER('MRS(input_RL_Opt2)'!T$17),D58*'MRS(input_RL_Opt2)'!T$17,0)</f>
        <v>0</v>
      </c>
      <c r="U58" s="199">
        <f>IF(ISNUMBER('MRS(input_RL_Opt2)'!U$17),E58*'MRS(input_RL_Opt2)'!U$17,0)</f>
        <v>0</v>
      </c>
      <c r="V58" s="199">
        <f>IF(ISNUMBER('MRS(input_RL_Opt2)'!V$17),F58*'MRS(input_RL_Opt2)'!V$17,0)</f>
        <v>0</v>
      </c>
      <c r="W58" s="199">
        <f>IF(ISNUMBER('MRS(input_RL_Opt2)'!W$17),G58*'MRS(input_RL_Opt2)'!W$17,0)</f>
        <v>0</v>
      </c>
      <c r="X58" s="199">
        <f>IF(ISNUMBER('MRS(input_RL_Opt2)'!X$17),H58*'MRS(input_RL_Opt2)'!X$17,0)</f>
        <v>0</v>
      </c>
      <c r="Y58" s="199">
        <f>IF(ISNUMBER('MRS(input_RL_Opt2)'!Y$17),I58*'MRS(input_RL_Opt2)'!Y$17,0)</f>
        <v>0</v>
      </c>
      <c r="Z58" s="199">
        <f>IF(ISNUMBER('MRS(input_RL_Opt2)'!Z$17),J58*'MRS(input_RL_Opt2)'!Z$17,0)</f>
        <v>0</v>
      </c>
      <c r="AA58" s="199">
        <f>IF(ISNUMBER('MRS(input_RL_Opt2)'!AA$17),K58*'MRS(input_RL_Opt2)'!AA$17,0)</f>
        <v>0</v>
      </c>
      <c r="AB58" s="199">
        <f>IF(ISNUMBER('MRS(input_RL_Opt2)'!AB$17),L58*'MRS(input_RL_Opt2)'!AB$17,0)</f>
        <v>0</v>
      </c>
      <c r="AC58" s="199">
        <f>IF(ISNUMBER('MRS(input_RL_Opt2)'!AC$17),M58*'MRS(input_RL_Opt2)'!AC$17,0)</f>
        <v>0</v>
      </c>
      <c r="AD58" s="199">
        <f>IF(ISNUMBER('MRS(input_RL_Opt2)'!AD$17),N58*'MRS(input_RL_Opt2)'!AD$17,0)</f>
        <v>0</v>
      </c>
      <c r="AE58" s="198">
        <f t="shared" ref="AE58:AE68" si="10">SUMIF(S58:AD58,"&gt;0",S58:AD58)</f>
        <v>0</v>
      </c>
      <c r="AF58" s="62"/>
      <c r="AG58" s="62"/>
    </row>
    <row r="59" spans="1:33" x14ac:dyDescent="0.2">
      <c r="A59" s="280"/>
      <c r="B59" s="55" t="s">
        <v>48</v>
      </c>
      <c r="C59" s="201"/>
      <c r="D59" s="201"/>
      <c r="E59" s="201"/>
      <c r="F59" s="201"/>
      <c r="G59" s="201"/>
      <c r="H59" s="201"/>
      <c r="I59" s="201"/>
      <c r="J59" s="201"/>
      <c r="K59" s="201"/>
      <c r="L59" s="201"/>
      <c r="M59" s="201"/>
      <c r="N59" s="201"/>
      <c r="O59" s="198">
        <f t="shared" si="9"/>
        <v>0</v>
      </c>
      <c r="Q59" s="280"/>
      <c r="R59" s="55" t="s">
        <v>48</v>
      </c>
      <c r="S59" s="199">
        <f>IF(ISNUMBER('MRS(input_RL_Opt2)'!S$18),C59*'MRS(input_RL_Opt2)'!S$18,0)</f>
        <v>0</v>
      </c>
      <c r="T59" s="199">
        <f>IF(ISNUMBER('MRS(input_RL_Opt2)'!T$18),D59*'MRS(input_RL_Opt2)'!T$18,0)</f>
        <v>0</v>
      </c>
      <c r="U59" s="199">
        <f>IF(ISNUMBER('MRS(input_RL_Opt2)'!U$18),E59*'MRS(input_RL_Opt2)'!U$18,0)</f>
        <v>0</v>
      </c>
      <c r="V59" s="199">
        <f>IF(ISNUMBER('MRS(input_RL_Opt2)'!V$18),F59*'MRS(input_RL_Opt2)'!V$18,0)</f>
        <v>0</v>
      </c>
      <c r="W59" s="199">
        <f>IF(ISNUMBER('MRS(input_RL_Opt2)'!W$18),G59*'MRS(input_RL_Opt2)'!W$18,0)</f>
        <v>0</v>
      </c>
      <c r="X59" s="199">
        <f>IF(ISNUMBER('MRS(input_RL_Opt2)'!X$18),H59*'MRS(input_RL_Opt2)'!X$18,0)</f>
        <v>0</v>
      </c>
      <c r="Y59" s="199">
        <f>IF(ISNUMBER('MRS(input_RL_Opt2)'!Y$18),I59*'MRS(input_RL_Opt2)'!Y$18,0)</f>
        <v>0</v>
      </c>
      <c r="Z59" s="199">
        <f>IF(ISNUMBER('MRS(input_RL_Opt2)'!Z$18),J59*'MRS(input_RL_Opt2)'!Z$18,0)</f>
        <v>0</v>
      </c>
      <c r="AA59" s="199">
        <f>IF(ISNUMBER('MRS(input_RL_Opt2)'!AA$18),K59*'MRS(input_RL_Opt2)'!AA$18,0)</f>
        <v>0</v>
      </c>
      <c r="AB59" s="199">
        <f>IF(ISNUMBER('MRS(input_RL_Opt2)'!AB$18),L59*'MRS(input_RL_Opt2)'!AB$18,0)</f>
        <v>0</v>
      </c>
      <c r="AC59" s="199">
        <f>IF(ISNUMBER('MRS(input_RL_Opt2)'!AC$18),M59*'MRS(input_RL_Opt2)'!AC$18,0)</f>
        <v>0</v>
      </c>
      <c r="AD59" s="199">
        <f>IF(ISNUMBER('MRS(input_RL_Opt2)'!AD$18),N59*'MRS(input_RL_Opt2)'!AD$18,0)</f>
        <v>0</v>
      </c>
      <c r="AE59" s="198">
        <f t="shared" si="10"/>
        <v>0</v>
      </c>
      <c r="AF59" s="62"/>
      <c r="AG59" s="62"/>
    </row>
    <row r="60" spans="1:33" x14ac:dyDescent="0.2">
      <c r="A60" s="280"/>
      <c r="B60" s="54" t="s">
        <v>49</v>
      </c>
      <c r="C60" s="201"/>
      <c r="D60" s="201"/>
      <c r="E60" s="201"/>
      <c r="F60" s="201"/>
      <c r="G60" s="201"/>
      <c r="H60" s="201"/>
      <c r="I60" s="201"/>
      <c r="J60" s="201"/>
      <c r="K60" s="201"/>
      <c r="L60" s="201"/>
      <c r="M60" s="201"/>
      <c r="N60" s="201"/>
      <c r="O60" s="198">
        <f t="shared" si="9"/>
        <v>0</v>
      </c>
      <c r="Q60" s="280"/>
      <c r="R60" s="54" t="s">
        <v>49</v>
      </c>
      <c r="S60" s="199">
        <f>IF(ISNUMBER('MRS(input_RL_Opt2)'!S$19),C60*'MRS(input_RL_Opt2)'!S$19,0)</f>
        <v>0</v>
      </c>
      <c r="T60" s="199">
        <f>IF(ISNUMBER('MRS(input_RL_Opt2)'!T$19),D60*'MRS(input_RL_Opt2)'!T$19,0)</f>
        <v>0</v>
      </c>
      <c r="U60" s="199">
        <f>IF(ISNUMBER('MRS(input_RL_Opt2)'!U$19),E60*'MRS(input_RL_Opt2)'!U$19,0)</f>
        <v>0</v>
      </c>
      <c r="V60" s="199">
        <f>IF(ISNUMBER('MRS(input_RL_Opt2)'!V$19),F60*'MRS(input_RL_Opt2)'!V$19,0)</f>
        <v>0</v>
      </c>
      <c r="W60" s="199">
        <f>IF(ISNUMBER('MRS(input_RL_Opt2)'!W$19),G60*'MRS(input_RL_Opt2)'!W$19,0)</f>
        <v>0</v>
      </c>
      <c r="X60" s="199">
        <f>IF(ISNUMBER('MRS(input_RL_Opt2)'!X$19),H60*'MRS(input_RL_Opt2)'!X$19,0)</f>
        <v>0</v>
      </c>
      <c r="Y60" s="199">
        <f>IF(ISNUMBER('MRS(input_RL_Opt2)'!Y$19),I60*'MRS(input_RL_Opt2)'!Y$19,0)</f>
        <v>0</v>
      </c>
      <c r="Z60" s="199">
        <f>IF(ISNUMBER('MRS(input_RL_Opt2)'!Z$19),J60*'MRS(input_RL_Opt2)'!Z$19,0)</f>
        <v>0</v>
      </c>
      <c r="AA60" s="199">
        <f>IF(ISNUMBER('MRS(input_RL_Opt2)'!AA$19),K60*'MRS(input_RL_Opt2)'!AA$19,0)</f>
        <v>0</v>
      </c>
      <c r="AB60" s="199">
        <f>IF(ISNUMBER('MRS(input_RL_Opt2)'!AB$19),L60*'MRS(input_RL_Opt2)'!AB$19,0)</f>
        <v>0</v>
      </c>
      <c r="AC60" s="199">
        <f>IF(ISNUMBER('MRS(input_RL_Opt2)'!AC$19),M60*'MRS(input_RL_Opt2)'!AC$19,0)</f>
        <v>0</v>
      </c>
      <c r="AD60" s="199">
        <f>IF(ISNUMBER('MRS(input_RL_Opt2)'!AD$19),N60*'MRS(input_RL_Opt2)'!AD$19,0)</f>
        <v>0</v>
      </c>
      <c r="AE60" s="198">
        <f t="shared" si="10"/>
        <v>0</v>
      </c>
      <c r="AF60" s="62"/>
      <c r="AG60" s="62"/>
    </row>
    <row r="61" spans="1:33" x14ac:dyDescent="0.2">
      <c r="A61" s="280"/>
      <c r="B61" s="172" t="s">
        <v>50</v>
      </c>
      <c r="C61" s="201"/>
      <c r="D61" s="201"/>
      <c r="E61" s="201"/>
      <c r="F61" s="201"/>
      <c r="G61" s="201"/>
      <c r="H61" s="201"/>
      <c r="I61" s="201"/>
      <c r="J61" s="201"/>
      <c r="K61" s="201"/>
      <c r="L61" s="201"/>
      <c r="M61" s="201"/>
      <c r="N61" s="201"/>
      <c r="O61" s="198">
        <f t="shared" si="9"/>
        <v>0</v>
      </c>
      <c r="Q61" s="280"/>
      <c r="R61" s="172" t="s">
        <v>50</v>
      </c>
      <c r="S61" s="199">
        <f>IF(ISNUMBER('MRS(input_RL_Opt2)'!S$20),C61*'MRS(input_RL_Opt2)'!S$20,0)</f>
        <v>0</v>
      </c>
      <c r="T61" s="199">
        <f>IF(ISNUMBER('MRS(input_RL_Opt2)'!T$20),D61*'MRS(input_RL_Opt2)'!T$20,0)</f>
        <v>0</v>
      </c>
      <c r="U61" s="199">
        <f>IF(ISNUMBER('MRS(input_RL_Opt2)'!U$20),E61*'MRS(input_RL_Opt2)'!U$20,0)</f>
        <v>0</v>
      </c>
      <c r="V61" s="199">
        <f>IF(ISNUMBER('MRS(input_RL_Opt2)'!V$20),F61*'MRS(input_RL_Opt2)'!V$20,0)</f>
        <v>0</v>
      </c>
      <c r="W61" s="199">
        <f>IF(ISNUMBER('MRS(input_RL_Opt2)'!W$20),G61*'MRS(input_RL_Opt2)'!W$20,0)</f>
        <v>0</v>
      </c>
      <c r="X61" s="199">
        <f>IF(ISNUMBER('MRS(input_RL_Opt2)'!X$20),H61*'MRS(input_RL_Opt2)'!X$20,0)</f>
        <v>0</v>
      </c>
      <c r="Y61" s="199">
        <f>IF(ISNUMBER('MRS(input_RL_Opt2)'!Y$20),I61*'MRS(input_RL_Opt2)'!Y$20,0)</f>
        <v>0</v>
      </c>
      <c r="Z61" s="199">
        <f>IF(ISNUMBER('MRS(input_RL_Opt2)'!Z$20),J61*'MRS(input_RL_Opt2)'!Z$20,0)</f>
        <v>0</v>
      </c>
      <c r="AA61" s="199">
        <f>IF(ISNUMBER('MRS(input_RL_Opt2)'!AA$20),K61*'MRS(input_RL_Opt2)'!AA$20,0)</f>
        <v>0</v>
      </c>
      <c r="AB61" s="199">
        <f>IF(ISNUMBER('MRS(input_RL_Opt2)'!AB$20),L61*'MRS(input_RL_Opt2)'!AB$20,0)</f>
        <v>0</v>
      </c>
      <c r="AC61" s="199">
        <f>IF(ISNUMBER('MRS(input_RL_Opt2)'!AC$20),M61*'MRS(input_RL_Opt2)'!AC$20,0)</f>
        <v>0</v>
      </c>
      <c r="AD61" s="199">
        <f>IF(ISNUMBER('MRS(input_RL_Opt2)'!AD$20),N61*'MRS(input_RL_Opt2)'!AD$20,0)</f>
        <v>0</v>
      </c>
      <c r="AE61" s="198">
        <f t="shared" si="10"/>
        <v>0</v>
      </c>
      <c r="AF61" s="62"/>
      <c r="AG61" s="62"/>
    </row>
    <row r="62" spans="1:33" x14ac:dyDescent="0.2">
      <c r="A62" s="280"/>
      <c r="B62" s="172" t="s">
        <v>51</v>
      </c>
      <c r="C62" s="201"/>
      <c r="D62" s="201"/>
      <c r="E62" s="201"/>
      <c r="F62" s="201"/>
      <c r="G62" s="201"/>
      <c r="H62" s="201"/>
      <c r="I62" s="201"/>
      <c r="J62" s="201"/>
      <c r="K62" s="201"/>
      <c r="L62" s="201"/>
      <c r="M62" s="201"/>
      <c r="N62" s="201"/>
      <c r="O62" s="198">
        <f t="shared" si="9"/>
        <v>0</v>
      </c>
      <c r="Q62" s="280"/>
      <c r="R62" s="172" t="s">
        <v>51</v>
      </c>
      <c r="S62" s="199">
        <f>IF(ISNUMBER('MRS(input_RL_Opt2)'!S$21),C62*'MRS(input_RL_Opt2)'!S$21,0)</f>
        <v>0</v>
      </c>
      <c r="T62" s="199">
        <f>IF(ISNUMBER('MRS(input_RL_Opt2)'!T$21),D62*'MRS(input_RL_Opt2)'!T$21,0)</f>
        <v>0</v>
      </c>
      <c r="U62" s="199">
        <f>IF(ISNUMBER('MRS(input_RL_Opt2)'!U$21),E62*'MRS(input_RL_Opt2)'!U$21,0)</f>
        <v>0</v>
      </c>
      <c r="V62" s="199">
        <f>IF(ISNUMBER('MRS(input_RL_Opt2)'!V$21),F62*'MRS(input_RL_Opt2)'!V$21,0)</f>
        <v>0</v>
      </c>
      <c r="W62" s="199">
        <f>IF(ISNUMBER('MRS(input_RL_Opt2)'!W$21),G62*'MRS(input_RL_Opt2)'!W$21,0)</f>
        <v>0</v>
      </c>
      <c r="X62" s="199">
        <f>IF(ISNUMBER('MRS(input_RL_Opt2)'!X$21),H62*'MRS(input_RL_Opt2)'!X$21,0)</f>
        <v>0</v>
      </c>
      <c r="Y62" s="199">
        <f>IF(ISNUMBER('MRS(input_RL_Opt2)'!Y$21),I62*'MRS(input_RL_Opt2)'!Y$21,0)</f>
        <v>0</v>
      </c>
      <c r="Z62" s="199">
        <f>IF(ISNUMBER('MRS(input_RL_Opt2)'!Z$21),J62*'MRS(input_RL_Opt2)'!Z$21,0)</f>
        <v>0</v>
      </c>
      <c r="AA62" s="199">
        <f>IF(ISNUMBER('MRS(input_RL_Opt2)'!AA$21),K62*'MRS(input_RL_Opt2)'!AA$21,0)</f>
        <v>0</v>
      </c>
      <c r="AB62" s="199">
        <f>IF(ISNUMBER('MRS(input_RL_Opt2)'!AB$21),L62*'MRS(input_RL_Opt2)'!AB$21,0)</f>
        <v>0</v>
      </c>
      <c r="AC62" s="199">
        <f>IF(ISNUMBER('MRS(input_RL_Opt2)'!AC$21),M62*'MRS(input_RL_Opt2)'!AC$21,0)</f>
        <v>0</v>
      </c>
      <c r="AD62" s="199">
        <f>IF(ISNUMBER('MRS(input_RL_Opt2)'!AD$21),N62*'MRS(input_RL_Opt2)'!AD$21,0)</f>
        <v>0</v>
      </c>
      <c r="AE62" s="198">
        <f t="shared" si="10"/>
        <v>0</v>
      </c>
      <c r="AF62" s="62"/>
      <c r="AG62" s="62"/>
    </row>
    <row r="63" spans="1:33" x14ac:dyDescent="0.2">
      <c r="A63" s="280"/>
      <c r="B63" s="172" t="s">
        <v>52</v>
      </c>
      <c r="C63" s="201"/>
      <c r="D63" s="201"/>
      <c r="E63" s="201"/>
      <c r="F63" s="201"/>
      <c r="G63" s="201"/>
      <c r="H63" s="201"/>
      <c r="I63" s="201"/>
      <c r="J63" s="201"/>
      <c r="K63" s="201"/>
      <c r="L63" s="201"/>
      <c r="M63" s="201"/>
      <c r="N63" s="201"/>
      <c r="O63" s="198">
        <f t="shared" si="9"/>
        <v>0</v>
      </c>
      <c r="Q63" s="280"/>
      <c r="R63" s="172" t="s">
        <v>52</v>
      </c>
      <c r="S63" s="199">
        <f>IF(ISNUMBER('MRS(input_RL_Opt2)'!S$22),C63*'MRS(input_RL_Opt2)'!S$22,0)</f>
        <v>0</v>
      </c>
      <c r="T63" s="199">
        <f>IF(ISNUMBER('MRS(input_RL_Opt2)'!T$22),D63*'MRS(input_RL_Opt2)'!T$22,0)</f>
        <v>0</v>
      </c>
      <c r="U63" s="199">
        <f>IF(ISNUMBER('MRS(input_RL_Opt2)'!U$22),E63*'MRS(input_RL_Opt2)'!U$22,0)</f>
        <v>0</v>
      </c>
      <c r="V63" s="199">
        <f>IF(ISNUMBER('MRS(input_RL_Opt2)'!V$22),F63*'MRS(input_RL_Opt2)'!V$22,0)</f>
        <v>0</v>
      </c>
      <c r="W63" s="199">
        <f>IF(ISNUMBER('MRS(input_RL_Opt2)'!W$22),G63*'MRS(input_RL_Opt2)'!W$22,0)</f>
        <v>0</v>
      </c>
      <c r="X63" s="199">
        <f>IF(ISNUMBER('MRS(input_RL_Opt2)'!X$22),H63*'MRS(input_RL_Opt2)'!X$22,0)</f>
        <v>0</v>
      </c>
      <c r="Y63" s="199">
        <f>IF(ISNUMBER('MRS(input_RL_Opt2)'!Y$22),I63*'MRS(input_RL_Opt2)'!Y$22,0)</f>
        <v>0</v>
      </c>
      <c r="Z63" s="199">
        <f>IF(ISNUMBER('MRS(input_RL_Opt2)'!Z$22),J63*'MRS(input_RL_Opt2)'!Z$22,0)</f>
        <v>0</v>
      </c>
      <c r="AA63" s="199">
        <f>IF(ISNUMBER('MRS(input_RL_Opt2)'!AA$22),K63*'MRS(input_RL_Opt2)'!AA$22,0)</f>
        <v>0</v>
      </c>
      <c r="AB63" s="199">
        <f>IF(ISNUMBER('MRS(input_RL_Opt2)'!AB$22),L63*'MRS(input_RL_Opt2)'!AB$22,0)</f>
        <v>0</v>
      </c>
      <c r="AC63" s="199">
        <f>IF(ISNUMBER('MRS(input_RL_Opt2)'!AC$22),M63*'MRS(input_RL_Opt2)'!AC$22,0)</f>
        <v>0</v>
      </c>
      <c r="AD63" s="199">
        <f>IF(ISNUMBER('MRS(input_RL_Opt2)'!AD$22),N63*'MRS(input_RL_Opt2)'!AD$22,0)</f>
        <v>0</v>
      </c>
      <c r="AE63" s="198">
        <f t="shared" si="10"/>
        <v>0</v>
      </c>
      <c r="AF63" s="62"/>
      <c r="AG63" s="62"/>
    </row>
    <row r="64" spans="1:33" x14ac:dyDescent="0.2">
      <c r="A64" s="280"/>
      <c r="B64" s="172" t="s">
        <v>53</v>
      </c>
      <c r="C64" s="201"/>
      <c r="D64" s="201"/>
      <c r="E64" s="201"/>
      <c r="F64" s="201"/>
      <c r="G64" s="201"/>
      <c r="H64" s="201"/>
      <c r="I64" s="201"/>
      <c r="J64" s="201"/>
      <c r="K64" s="201"/>
      <c r="L64" s="201"/>
      <c r="M64" s="201"/>
      <c r="N64" s="201"/>
      <c r="O64" s="198">
        <f t="shared" si="9"/>
        <v>0</v>
      </c>
      <c r="Q64" s="280"/>
      <c r="R64" s="172" t="s">
        <v>53</v>
      </c>
      <c r="S64" s="199">
        <f>IF(ISNUMBER('MRS(input_RL_Opt2)'!S$23),C64*'MRS(input_RL_Opt2)'!S$23,0)</f>
        <v>0</v>
      </c>
      <c r="T64" s="199">
        <f>IF(ISNUMBER('MRS(input_RL_Opt2)'!T$23),D64*'MRS(input_RL_Opt2)'!T$23,0)</f>
        <v>0</v>
      </c>
      <c r="U64" s="199">
        <f>IF(ISNUMBER('MRS(input_RL_Opt2)'!U$23),E64*'MRS(input_RL_Opt2)'!U$23,0)</f>
        <v>0</v>
      </c>
      <c r="V64" s="199">
        <f>IF(ISNUMBER('MRS(input_RL_Opt2)'!V$23),F64*'MRS(input_RL_Opt2)'!V$23,0)</f>
        <v>0</v>
      </c>
      <c r="W64" s="199">
        <f>IF(ISNUMBER('MRS(input_RL_Opt2)'!W$23),G64*'MRS(input_RL_Opt2)'!W$23,0)</f>
        <v>0</v>
      </c>
      <c r="X64" s="199">
        <f>IF(ISNUMBER('MRS(input_RL_Opt2)'!X$23),H64*'MRS(input_RL_Opt2)'!X$23,0)</f>
        <v>0</v>
      </c>
      <c r="Y64" s="199">
        <f>IF(ISNUMBER('MRS(input_RL_Opt2)'!Y$23),I64*'MRS(input_RL_Opt2)'!Y$23,0)</f>
        <v>0</v>
      </c>
      <c r="Z64" s="199">
        <f>IF(ISNUMBER('MRS(input_RL_Opt2)'!Z$23),J64*'MRS(input_RL_Opt2)'!Z$23,0)</f>
        <v>0</v>
      </c>
      <c r="AA64" s="199">
        <f>IF(ISNUMBER('MRS(input_RL_Opt2)'!AA$23),K64*'MRS(input_RL_Opt2)'!AA$23,0)</f>
        <v>0</v>
      </c>
      <c r="AB64" s="199">
        <f>IF(ISNUMBER('MRS(input_RL_Opt2)'!AB$23),L64*'MRS(input_RL_Opt2)'!AB$23,0)</f>
        <v>0</v>
      </c>
      <c r="AC64" s="199">
        <f>IF(ISNUMBER('MRS(input_RL_Opt2)'!AC$23),M64*'MRS(input_RL_Opt2)'!AC$23,0)</f>
        <v>0</v>
      </c>
      <c r="AD64" s="199">
        <f>IF(ISNUMBER('MRS(input_RL_Opt2)'!AD$23),N64*'MRS(input_RL_Opt2)'!AD$23,0)</f>
        <v>0</v>
      </c>
      <c r="AE64" s="198">
        <f t="shared" si="10"/>
        <v>0</v>
      </c>
      <c r="AF64" s="62"/>
      <c r="AG64" s="62"/>
    </row>
    <row r="65" spans="1:33" x14ac:dyDescent="0.2">
      <c r="A65" s="280"/>
      <c r="B65" s="172" t="s">
        <v>54</v>
      </c>
      <c r="C65" s="201"/>
      <c r="D65" s="201"/>
      <c r="E65" s="201"/>
      <c r="F65" s="201"/>
      <c r="G65" s="201"/>
      <c r="H65" s="201"/>
      <c r="I65" s="201"/>
      <c r="J65" s="201"/>
      <c r="K65" s="201"/>
      <c r="L65" s="201"/>
      <c r="M65" s="201"/>
      <c r="N65" s="201"/>
      <c r="O65" s="198">
        <f t="shared" si="9"/>
        <v>0</v>
      </c>
      <c r="Q65" s="280"/>
      <c r="R65" s="172" t="s">
        <v>54</v>
      </c>
      <c r="S65" s="199">
        <f>IF(ISNUMBER('MRS(input_RL_Opt2)'!S$24),C65*'MRS(input_RL_Opt2)'!S$24,0)</f>
        <v>0</v>
      </c>
      <c r="T65" s="199">
        <f>IF(ISNUMBER('MRS(input_RL_Opt2)'!T$24),D65*'MRS(input_RL_Opt2)'!T$24,0)</f>
        <v>0</v>
      </c>
      <c r="U65" s="199">
        <f>IF(ISNUMBER('MRS(input_RL_Opt2)'!U$24),E65*'MRS(input_RL_Opt2)'!U$24,0)</f>
        <v>0</v>
      </c>
      <c r="V65" s="199">
        <f>IF(ISNUMBER('MRS(input_RL_Opt2)'!V$24),F65*'MRS(input_RL_Opt2)'!V$24,0)</f>
        <v>0</v>
      </c>
      <c r="W65" s="199">
        <f>IF(ISNUMBER('MRS(input_RL_Opt2)'!W$24),G65*'MRS(input_RL_Opt2)'!W$24,0)</f>
        <v>0</v>
      </c>
      <c r="X65" s="199">
        <f>IF(ISNUMBER('MRS(input_RL_Opt2)'!X$24),H65*'MRS(input_RL_Opt2)'!X$24,0)</f>
        <v>0</v>
      </c>
      <c r="Y65" s="199">
        <f>IF(ISNUMBER('MRS(input_RL_Opt2)'!Y$24),I65*'MRS(input_RL_Opt2)'!Y$24,0)</f>
        <v>0</v>
      </c>
      <c r="Z65" s="199">
        <f>IF(ISNUMBER('MRS(input_RL_Opt2)'!Z$24),J65*'MRS(input_RL_Opt2)'!Z$24,0)</f>
        <v>0</v>
      </c>
      <c r="AA65" s="199">
        <f>IF(ISNUMBER('MRS(input_RL_Opt2)'!AA$24),K65*'MRS(input_RL_Opt2)'!AA$24,0)</f>
        <v>0</v>
      </c>
      <c r="AB65" s="199">
        <f>IF(ISNUMBER('MRS(input_RL_Opt2)'!AB$24),L65*'MRS(input_RL_Opt2)'!AB$24,0)</f>
        <v>0</v>
      </c>
      <c r="AC65" s="199">
        <f>IF(ISNUMBER('MRS(input_RL_Opt2)'!AC$24),M65*'MRS(input_RL_Opt2)'!AC$24,0)</f>
        <v>0</v>
      </c>
      <c r="AD65" s="199">
        <f>IF(ISNUMBER('MRS(input_RL_Opt2)'!AD$24),N65*'MRS(input_RL_Opt2)'!AD$24,0)</f>
        <v>0</v>
      </c>
      <c r="AE65" s="198">
        <f t="shared" si="10"/>
        <v>0</v>
      </c>
      <c r="AF65" s="62"/>
      <c r="AG65" s="62"/>
    </row>
    <row r="66" spans="1:33" x14ac:dyDescent="0.2">
      <c r="A66" s="280"/>
      <c r="B66" s="172" t="s">
        <v>55</v>
      </c>
      <c r="C66" s="201"/>
      <c r="D66" s="201"/>
      <c r="E66" s="201"/>
      <c r="F66" s="201"/>
      <c r="G66" s="201"/>
      <c r="H66" s="201"/>
      <c r="I66" s="201"/>
      <c r="J66" s="201"/>
      <c r="K66" s="201"/>
      <c r="L66" s="201"/>
      <c r="M66" s="201"/>
      <c r="N66" s="201"/>
      <c r="O66" s="198">
        <f t="shared" si="9"/>
        <v>0</v>
      </c>
      <c r="Q66" s="280"/>
      <c r="R66" s="172" t="s">
        <v>55</v>
      </c>
      <c r="S66" s="199">
        <f>IF(ISNUMBER('MRS(input_RL_Opt2)'!S$25),C66*'MRS(input_RL_Opt2)'!S$25,0)</f>
        <v>0</v>
      </c>
      <c r="T66" s="199">
        <f>IF(ISNUMBER('MRS(input_RL_Opt2)'!T$25),D66*'MRS(input_RL_Opt2)'!T$25,0)</f>
        <v>0</v>
      </c>
      <c r="U66" s="199">
        <f>IF(ISNUMBER('MRS(input_RL_Opt2)'!U$25),E66*'MRS(input_RL_Opt2)'!U$25,0)</f>
        <v>0</v>
      </c>
      <c r="V66" s="199">
        <f>IF(ISNUMBER('MRS(input_RL_Opt2)'!V$25),F66*'MRS(input_RL_Opt2)'!V$25,0)</f>
        <v>0</v>
      </c>
      <c r="W66" s="199">
        <f>IF(ISNUMBER('MRS(input_RL_Opt2)'!W$25),G66*'MRS(input_RL_Opt2)'!W$25,0)</f>
        <v>0</v>
      </c>
      <c r="X66" s="199">
        <f>IF(ISNUMBER('MRS(input_RL_Opt2)'!X$25),H66*'MRS(input_RL_Opt2)'!X$25,0)</f>
        <v>0</v>
      </c>
      <c r="Y66" s="199">
        <f>IF(ISNUMBER('MRS(input_RL_Opt2)'!Y$25),I66*'MRS(input_RL_Opt2)'!Y$25,0)</f>
        <v>0</v>
      </c>
      <c r="Z66" s="199">
        <f>IF(ISNUMBER('MRS(input_RL_Opt2)'!Z$25),J66*'MRS(input_RL_Opt2)'!Z$25,0)</f>
        <v>0</v>
      </c>
      <c r="AA66" s="199">
        <f>IF(ISNUMBER('MRS(input_RL_Opt2)'!AA$25),K66*'MRS(input_RL_Opt2)'!AA$25,0)</f>
        <v>0</v>
      </c>
      <c r="AB66" s="199">
        <f>IF(ISNUMBER('MRS(input_RL_Opt2)'!AB$25),L66*'MRS(input_RL_Opt2)'!AB$25,0)</f>
        <v>0</v>
      </c>
      <c r="AC66" s="199">
        <f>IF(ISNUMBER('MRS(input_RL_Opt2)'!AC$25),M66*'MRS(input_RL_Opt2)'!AC$25,0)</f>
        <v>0</v>
      </c>
      <c r="AD66" s="199">
        <f>IF(ISNUMBER('MRS(input_RL_Opt2)'!AD$25),N66*'MRS(input_RL_Opt2)'!AD$25,0)</f>
        <v>0</v>
      </c>
      <c r="AE66" s="198">
        <f t="shared" si="10"/>
        <v>0</v>
      </c>
      <c r="AF66" s="62"/>
      <c r="AG66" s="62"/>
    </row>
    <row r="67" spans="1:33" x14ac:dyDescent="0.2">
      <c r="A67" s="280"/>
      <c r="B67" s="172" t="s">
        <v>56</v>
      </c>
      <c r="C67" s="201"/>
      <c r="D67" s="201"/>
      <c r="E67" s="201"/>
      <c r="F67" s="201"/>
      <c r="G67" s="201"/>
      <c r="H67" s="201"/>
      <c r="I67" s="201"/>
      <c r="J67" s="201"/>
      <c r="K67" s="201"/>
      <c r="L67" s="201"/>
      <c r="M67" s="201"/>
      <c r="N67" s="201"/>
      <c r="O67" s="198">
        <f t="shared" si="9"/>
        <v>0</v>
      </c>
      <c r="Q67" s="280"/>
      <c r="R67" s="172" t="s">
        <v>56</v>
      </c>
      <c r="S67" s="199">
        <f>IF(ISNUMBER('MRS(input_RL_Opt2)'!S$26),C67*'MRS(input_RL_Opt2)'!S$26,0)</f>
        <v>0</v>
      </c>
      <c r="T67" s="199">
        <f>IF(ISNUMBER('MRS(input_RL_Opt2)'!T$26),D67*'MRS(input_RL_Opt2)'!T$26,0)</f>
        <v>0</v>
      </c>
      <c r="U67" s="199">
        <f>IF(ISNUMBER('MRS(input_RL_Opt2)'!U$26),E67*'MRS(input_RL_Opt2)'!U$26,0)</f>
        <v>0</v>
      </c>
      <c r="V67" s="199">
        <f>IF(ISNUMBER('MRS(input_RL_Opt2)'!V$26),F67*'MRS(input_RL_Opt2)'!V$26,0)</f>
        <v>0</v>
      </c>
      <c r="W67" s="199">
        <f>IF(ISNUMBER('MRS(input_RL_Opt2)'!W$26),G67*'MRS(input_RL_Opt2)'!W$26,0)</f>
        <v>0</v>
      </c>
      <c r="X67" s="199">
        <f>IF(ISNUMBER('MRS(input_RL_Opt2)'!X$26),H67*'MRS(input_RL_Opt2)'!X$26,0)</f>
        <v>0</v>
      </c>
      <c r="Y67" s="199">
        <f>IF(ISNUMBER('MRS(input_RL_Opt2)'!Y$26),I67*'MRS(input_RL_Opt2)'!Y$26,0)</f>
        <v>0</v>
      </c>
      <c r="Z67" s="199">
        <f>IF(ISNUMBER('MRS(input_RL_Opt2)'!Z$26),J67*'MRS(input_RL_Opt2)'!Z$26,0)</f>
        <v>0</v>
      </c>
      <c r="AA67" s="199">
        <f>IF(ISNUMBER('MRS(input_RL_Opt2)'!AA$26),K67*'MRS(input_RL_Opt2)'!AA$26,0)</f>
        <v>0</v>
      </c>
      <c r="AB67" s="199">
        <f>IF(ISNUMBER('MRS(input_RL_Opt2)'!AB$26),L67*'MRS(input_RL_Opt2)'!AB$26,0)</f>
        <v>0</v>
      </c>
      <c r="AC67" s="199">
        <f>IF(ISNUMBER('MRS(input_RL_Opt2)'!AC$26),M67*'MRS(input_RL_Opt2)'!AC$26,0)</f>
        <v>0</v>
      </c>
      <c r="AD67" s="199">
        <f>IF(ISNUMBER('MRS(input_RL_Opt2)'!AD$26),N67*'MRS(input_RL_Opt2)'!AD$26,0)</f>
        <v>0</v>
      </c>
      <c r="AE67" s="198">
        <f t="shared" si="10"/>
        <v>0</v>
      </c>
      <c r="AF67" s="62"/>
      <c r="AG67" s="62"/>
    </row>
    <row r="68" spans="1:33" x14ac:dyDescent="0.2">
      <c r="A68" s="280"/>
      <c r="B68" s="172" t="s">
        <v>147</v>
      </c>
      <c r="C68" s="201"/>
      <c r="D68" s="201"/>
      <c r="E68" s="201"/>
      <c r="F68" s="201"/>
      <c r="G68" s="201"/>
      <c r="H68" s="201"/>
      <c r="I68" s="201"/>
      <c r="J68" s="201"/>
      <c r="K68" s="201"/>
      <c r="L68" s="201"/>
      <c r="M68" s="201"/>
      <c r="N68" s="201"/>
      <c r="O68" s="198">
        <f t="shared" si="9"/>
        <v>0</v>
      </c>
      <c r="Q68" s="280"/>
      <c r="R68" s="172" t="s">
        <v>147</v>
      </c>
      <c r="S68" s="199">
        <f>IF(ISNUMBER('MRS(input_RL_Opt2)'!S$27),C68*'MRS(input_RL_Opt2)'!S$27,0)</f>
        <v>0</v>
      </c>
      <c r="T68" s="199">
        <f>IF(ISNUMBER('MRS(input_RL_Opt2)'!T$27),D68*'MRS(input_RL_Opt2)'!T$27,0)</f>
        <v>0</v>
      </c>
      <c r="U68" s="199">
        <f>IF(ISNUMBER('MRS(input_RL_Opt2)'!U$27),E68*'MRS(input_RL_Opt2)'!U$27,0)</f>
        <v>0</v>
      </c>
      <c r="V68" s="199">
        <f>IF(ISNUMBER('MRS(input_RL_Opt2)'!V$27),F68*'MRS(input_RL_Opt2)'!V$27,0)</f>
        <v>0</v>
      </c>
      <c r="W68" s="199">
        <f>IF(ISNUMBER('MRS(input_RL_Opt2)'!W$27),G68*'MRS(input_RL_Opt2)'!W$27,0)</f>
        <v>0</v>
      </c>
      <c r="X68" s="199">
        <f>IF(ISNUMBER('MRS(input_RL_Opt2)'!X$27),H68*'MRS(input_RL_Opt2)'!X$27,0)</f>
        <v>0</v>
      </c>
      <c r="Y68" s="199">
        <f>IF(ISNUMBER('MRS(input_RL_Opt2)'!Y$27),I68*'MRS(input_RL_Opt2)'!Y$27,0)</f>
        <v>0</v>
      </c>
      <c r="Z68" s="199">
        <f>IF(ISNUMBER('MRS(input_RL_Opt2)'!Z$27),J68*'MRS(input_RL_Opt2)'!Z$27,0)</f>
        <v>0</v>
      </c>
      <c r="AA68" s="199">
        <f>IF(ISNUMBER('MRS(input_RL_Opt2)'!AA$27),K68*'MRS(input_RL_Opt2)'!AA$27,0)</f>
        <v>0</v>
      </c>
      <c r="AB68" s="199">
        <f>IF(ISNUMBER('MRS(input_RL_Opt2)'!AB$27),L68*'MRS(input_RL_Opt2)'!AB$27,0)</f>
        <v>0</v>
      </c>
      <c r="AC68" s="199">
        <f>IF(ISNUMBER('MRS(input_RL_Opt2)'!AC$27),M68*'MRS(input_RL_Opt2)'!AC$27,0)</f>
        <v>0</v>
      </c>
      <c r="AD68" s="199">
        <f>IF(ISNUMBER('MRS(input_RL_Opt2)'!AD$27),N68*'MRS(input_RL_Opt2)'!AD$27,0)</f>
        <v>0</v>
      </c>
      <c r="AE68" s="198">
        <f t="shared" si="10"/>
        <v>0</v>
      </c>
      <c r="AF68" s="62"/>
      <c r="AG68" s="62"/>
    </row>
    <row r="69" spans="1:33" x14ac:dyDescent="0.2">
      <c r="A69" s="280"/>
      <c r="B69" s="54" t="s">
        <v>57</v>
      </c>
      <c r="C69" s="197">
        <f>+SUM(C57:C68)</f>
        <v>0</v>
      </c>
      <c r="D69" s="197">
        <f t="shared" ref="D69:N69" si="11">+SUM(D57:D68)</f>
        <v>0</v>
      </c>
      <c r="E69" s="197">
        <f t="shared" si="11"/>
        <v>0</v>
      </c>
      <c r="F69" s="197">
        <f t="shared" si="11"/>
        <v>0</v>
      </c>
      <c r="G69" s="197">
        <f t="shared" si="11"/>
        <v>0</v>
      </c>
      <c r="H69" s="197">
        <f t="shared" si="11"/>
        <v>0</v>
      </c>
      <c r="I69" s="197">
        <f t="shared" si="11"/>
        <v>0</v>
      </c>
      <c r="J69" s="197">
        <f t="shared" si="11"/>
        <v>0</v>
      </c>
      <c r="K69" s="197">
        <f t="shared" si="11"/>
        <v>0</v>
      </c>
      <c r="L69" s="197">
        <f t="shared" si="11"/>
        <v>0</v>
      </c>
      <c r="M69" s="197">
        <f t="shared" si="11"/>
        <v>0</v>
      </c>
      <c r="N69" s="197">
        <f t="shared" si="11"/>
        <v>0</v>
      </c>
      <c r="O69" s="198"/>
      <c r="Q69" s="280"/>
      <c r="R69" s="54" t="s">
        <v>57</v>
      </c>
      <c r="S69" s="197"/>
      <c r="T69" s="197"/>
      <c r="U69" s="197"/>
      <c r="V69" s="197"/>
      <c r="W69" s="197"/>
      <c r="X69" s="197"/>
      <c r="Y69" s="197"/>
      <c r="Z69" s="197"/>
      <c r="AA69" s="197"/>
      <c r="AB69" s="197"/>
      <c r="AC69" s="197"/>
      <c r="AD69" s="197"/>
      <c r="AE69" s="198">
        <f>SUM(AE57:AE68)</f>
        <v>0</v>
      </c>
      <c r="AF69" s="200">
        <f>AE69*44/12</f>
        <v>0</v>
      </c>
      <c r="AG69" s="60">
        <f>_xlfn.IFS(AF69-'MRS(input_PJ_DR_Opt2)'!AF94&gt;0,AF69-'MRS(input_PJ_DR_Opt2)'!AF94,TRUE,0)</f>
        <v>0</v>
      </c>
    </row>
    <row r="70" spans="1:33" x14ac:dyDescent="0.2">
      <c r="S70" s="50"/>
      <c r="T70" s="50"/>
      <c r="U70" s="50"/>
      <c r="V70" s="50"/>
      <c r="W70" s="50"/>
      <c r="X70" s="50"/>
      <c r="Y70" s="50"/>
      <c r="Z70" s="50"/>
      <c r="AA70" s="50"/>
      <c r="AB70" s="50"/>
      <c r="AC70" s="50"/>
      <c r="AD70" s="50"/>
      <c r="AE70" s="50"/>
    </row>
    <row r="71" spans="1:33" ht="14.15" customHeight="1" x14ac:dyDescent="0.2">
      <c r="A71" s="293" t="str">
        <f>'MRS(input_RL_Opt2)'!A96</f>
        <v>Year 2023</v>
      </c>
      <c r="B71" s="293"/>
      <c r="C71" s="261" t="str">
        <f>'MRS(input_RL_Opt2)'!C96</f>
        <v>Land use category in year 2023</v>
      </c>
      <c r="D71" s="261"/>
      <c r="E71" s="261"/>
      <c r="F71" s="261"/>
      <c r="G71" s="261"/>
      <c r="H71" s="261"/>
      <c r="I71" s="261"/>
      <c r="J71" s="261"/>
      <c r="K71" s="261"/>
      <c r="L71" s="261"/>
      <c r="M71" s="261"/>
      <c r="N71" s="261"/>
      <c r="O71" s="261"/>
      <c r="Q71" s="293" t="str">
        <f>'MRS(input_RL_Opt2)'!Q96</f>
        <v>Year 2023</v>
      </c>
      <c r="R71" s="293"/>
      <c r="S71" s="261" t="str">
        <f>'MRS(input_RL_Opt2)'!S96</f>
        <v>Land use category in year 2023</v>
      </c>
      <c r="T71" s="261"/>
      <c r="U71" s="261"/>
      <c r="V71" s="261"/>
      <c r="W71" s="261"/>
      <c r="X71" s="261"/>
      <c r="Y71" s="261"/>
      <c r="Z71" s="261"/>
      <c r="AA71" s="261"/>
      <c r="AB71" s="261"/>
      <c r="AC71" s="261"/>
      <c r="AD71" s="261"/>
      <c r="AE71" s="261"/>
      <c r="AF71" s="62"/>
      <c r="AG71" s="62"/>
    </row>
    <row r="72" spans="1:33" ht="42" x14ac:dyDescent="0.2">
      <c r="A72" s="293"/>
      <c r="B72" s="293"/>
      <c r="C72" s="54" t="s">
        <v>46</v>
      </c>
      <c r="D72" s="54" t="s">
        <v>47</v>
      </c>
      <c r="E72" s="55" t="s">
        <v>48</v>
      </c>
      <c r="F72" s="54" t="s">
        <v>49</v>
      </c>
      <c r="G72" s="54" t="s">
        <v>50</v>
      </c>
      <c r="H72" s="54" t="s">
        <v>51</v>
      </c>
      <c r="I72" s="54" t="s">
        <v>52</v>
      </c>
      <c r="J72" s="54" t="s">
        <v>53</v>
      </c>
      <c r="K72" s="54" t="s">
        <v>54</v>
      </c>
      <c r="L72" s="54" t="s">
        <v>55</v>
      </c>
      <c r="M72" s="54" t="s">
        <v>56</v>
      </c>
      <c r="N72" s="54" t="s">
        <v>39</v>
      </c>
      <c r="O72" s="172" t="s">
        <v>57</v>
      </c>
      <c r="Q72" s="293"/>
      <c r="R72" s="293"/>
      <c r="S72" s="54" t="s">
        <v>46</v>
      </c>
      <c r="T72" s="54" t="s">
        <v>47</v>
      </c>
      <c r="U72" s="55" t="s">
        <v>48</v>
      </c>
      <c r="V72" s="54" t="s">
        <v>49</v>
      </c>
      <c r="W72" s="54" t="s">
        <v>50</v>
      </c>
      <c r="X72" s="54" t="s">
        <v>51</v>
      </c>
      <c r="Y72" s="54" t="s">
        <v>52</v>
      </c>
      <c r="Z72" s="54" t="s">
        <v>53</v>
      </c>
      <c r="AA72" s="54" t="s">
        <v>54</v>
      </c>
      <c r="AB72" s="54" t="s">
        <v>55</v>
      </c>
      <c r="AC72" s="54" t="s">
        <v>56</v>
      </c>
      <c r="AD72" s="54" t="s">
        <v>39</v>
      </c>
      <c r="AE72" s="172" t="s">
        <v>57</v>
      </c>
      <c r="AF72" s="62"/>
      <c r="AG72" s="62"/>
    </row>
    <row r="73" spans="1:33" ht="14.15" customHeight="1" x14ac:dyDescent="0.2">
      <c r="A73" s="280" t="str">
        <f>'MRS(input_RL_Opt2)'!A98</f>
        <v>Land use category in year 2022</v>
      </c>
      <c r="B73" s="54" t="s">
        <v>46</v>
      </c>
      <c r="C73" s="201"/>
      <c r="D73" s="201"/>
      <c r="E73" s="201"/>
      <c r="F73" s="201"/>
      <c r="G73" s="201"/>
      <c r="H73" s="201"/>
      <c r="I73" s="201"/>
      <c r="J73" s="201"/>
      <c r="K73" s="201"/>
      <c r="L73" s="201"/>
      <c r="M73" s="201"/>
      <c r="N73" s="201"/>
      <c r="O73" s="198">
        <f>SUM(C73:N73)</f>
        <v>0</v>
      </c>
      <c r="Q73" s="280" t="str">
        <f>'MRS(input_RL_Opt2)'!Q98</f>
        <v>Land use category in year 2022</v>
      </c>
      <c r="R73" s="54" t="s">
        <v>46</v>
      </c>
      <c r="S73" s="199">
        <f>IF(ISNUMBER('MRS(input_RL_Opt2)'!S$16),C73*'MRS(input_RL_Opt2)'!S$16,0)</f>
        <v>0</v>
      </c>
      <c r="T73" s="199">
        <f>IF(ISNUMBER('MRS(input_RL_Opt2)'!T$16),D73*'MRS(input_RL_Opt2)'!T$16,0)</f>
        <v>0</v>
      </c>
      <c r="U73" s="199">
        <f>IF(ISNUMBER('MRS(input_RL_Opt2)'!U$16),E73*'MRS(input_RL_Opt2)'!U$16,0)</f>
        <v>0</v>
      </c>
      <c r="V73" s="199">
        <f>IF(ISNUMBER('MRS(input_RL_Opt2)'!V$16),F73*'MRS(input_RL_Opt2)'!V$16,0)</f>
        <v>0</v>
      </c>
      <c r="W73" s="199">
        <f>IF(ISNUMBER('MRS(input_RL_Opt2)'!W$16),G73*'MRS(input_RL_Opt2)'!W$16,0)</f>
        <v>0</v>
      </c>
      <c r="X73" s="199">
        <f>IF(ISNUMBER('MRS(input_RL_Opt2)'!X$16),H73*'MRS(input_RL_Opt2)'!X$16,0)</f>
        <v>0</v>
      </c>
      <c r="Y73" s="199">
        <f>IF(ISNUMBER('MRS(input_RL_Opt2)'!Y$16),I73*'MRS(input_RL_Opt2)'!Y$16,0)</f>
        <v>0</v>
      </c>
      <c r="Z73" s="199">
        <f>IF(ISNUMBER('MRS(input_RL_Opt2)'!Z$16),J73*'MRS(input_RL_Opt2)'!Z$16,0)</f>
        <v>0</v>
      </c>
      <c r="AA73" s="199">
        <f>IF(ISNUMBER('MRS(input_RL_Opt2)'!AA$16),K73*'MRS(input_RL_Opt2)'!AA$16,0)</f>
        <v>0</v>
      </c>
      <c r="AB73" s="199">
        <f>IF(ISNUMBER('MRS(input_RL_Opt2)'!AB$16),L73*'MRS(input_RL_Opt2)'!AB$16,0)</f>
        <v>0</v>
      </c>
      <c r="AC73" s="199">
        <f>IF(ISNUMBER('MRS(input_RL_Opt2)'!AC$16),M73*'MRS(input_RL_Opt2)'!AC$16,0)</f>
        <v>0</v>
      </c>
      <c r="AD73" s="199">
        <f>IF(ISNUMBER('MRS(input_RL_Opt2)'!AD$16),N73*'MRS(input_RL_Opt2)'!AD$16,0)</f>
        <v>0</v>
      </c>
      <c r="AE73" s="198">
        <f>SUMIF(S73:AD73,"&gt;0",S73:AD73)</f>
        <v>0</v>
      </c>
      <c r="AF73" s="62"/>
      <c r="AG73" s="62"/>
    </row>
    <row r="74" spans="1:33" ht="28" x14ac:dyDescent="0.2">
      <c r="A74" s="280"/>
      <c r="B74" s="54" t="s">
        <v>47</v>
      </c>
      <c r="C74" s="201"/>
      <c r="D74" s="201"/>
      <c r="E74" s="201"/>
      <c r="F74" s="201"/>
      <c r="G74" s="201"/>
      <c r="H74" s="201"/>
      <c r="I74" s="201"/>
      <c r="J74" s="201"/>
      <c r="K74" s="201"/>
      <c r="L74" s="201"/>
      <c r="M74" s="201"/>
      <c r="N74" s="201"/>
      <c r="O74" s="198">
        <f t="shared" ref="O74:O84" si="12">SUM(C74:N74)</f>
        <v>0</v>
      </c>
      <c r="Q74" s="280"/>
      <c r="R74" s="54" t="s">
        <v>47</v>
      </c>
      <c r="S74" s="199">
        <f>IF(ISNUMBER('MRS(input_RL_Opt2)'!S$17),C74*'MRS(input_RL_Opt2)'!S$17,0)</f>
        <v>0</v>
      </c>
      <c r="T74" s="199">
        <f>IF(ISNUMBER('MRS(input_RL_Opt2)'!T$17),D74*'MRS(input_RL_Opt2)'!T$17,0)</f>
        <v>0</v>
      </c>
      <c r="U74" s="199">
        <f>IF(ISNUMBER('MRS(input_RL_Opt2)'!U$17),E74*'MRS(input_RL_Opt2)'!U$17,0)</f>
        <v>0</v>
      </c>
      <c r="V74" s="199">
        <f>IF(ISNUMBER('MRS(input_RL_Opt2)'!V$17),F74*'MRS(input_RL_Opt2)'!V$17,0)</f>
        <v>0</v>
      </c>
      <c r="W74" s="199">
        <f>IF(ISNUMBER('MRS(input_RL_Opt2)'!W$17),G74*'MRS(input_RL_Opt2)'!W$17,0)</f>
        <v>0</v>
      </c>
      <c r="X74" s="199">
        <f>IF(ISNUMBER('MRS(input_RL_Opt2)'!X$17),H74*'MRS(input_RL_Opt2)'!X$17,0)</f>
        <v>0</v>
      </c>
      <c r="Y74" s="199">
        <f>IF(ISNUMBER('MRS(input_RL_Opt2)'!Y$17),I74*'MRS(input_RL_Opt2)'!Y$17,0)</f>
        <v>0</v>
      </c>
      <c r="Z74" s="199">
        <f>IF(ISNUMBER('MRS(input_RL_Opt2)'!Z$17),J74*'MRS(input_RL_Opt2)'!Z$17,0)</f>
        <v>0</v>
      </c>
      <c r="AA74" s="199">
        <f>IF(ISNUMBER('MRS(input_RL_Opt2)'!AA$17),K74*'MRS(input_RL_Opt2)'!AA$17,0)</f>
        <v>0</v>
      </c>
      <c r="AB74" s="199">
        <f>IF(ISNUMBER('MRS(input_RL_Opt2)'!AB$17),L74*'MRS(input_RL_Opt2)'!AB$17,0)</f>
        <v>0</v>
      </c>
      <c r="AC74" s="199">
        <f>IF(ISNUMBER('MRS(input_RL_Opt2)'!AC$17),M74*'MRS(input_RL_Opt2)'!AC$17,0)</f>
        <v>0</v>
      </c>
      <c r="AD74" s="199">
        <f>IF(ISNUMBER('MRS(input_RL_Opt2)'!AD$17),N74*'MRS(input_RL_Opt2)'!AD$17,0)</f>
        <v>0</v>
      </c>
      <c r="AE74" s="198">
        <f t="shared" ref="AE74:AE84" si="13">SUMIF(S74:AD74,"&gt;0",S74:AD74)</f>
        <v>0</v>
      </c>
      <c r="AF74" s="62"/>
      <c r="AG74" s="62"/>
    </row>
    <row r="75" spans="1:33" x14ac:dyDescent="0.2">
      <c r="A75" s="280"/>
      <c r="B75" s="55" t="s">
        <v>48</v>
      </c>
      <c r="C75" s="201"/>
      <c r="D75" s="201"/>
      <c r="E75" s="201"/>
      <c r="F75" s="201"/>
      <c r="G75" s="201"/>
      <c r="H75" s="201"/>
      <c r="I75" s="201"/>
      <c r="J75" s="201"/>
      <c r="K75" s="201"/>
      <c r="L75" s="201"/>
      <c r="M75" s="201"/>
      <c r="N75" s="201"/>
      <c r="O75" s="198">
        <f t="shared" si="12"/>
        <v>0</v>
      </c>
      <c r="Q75" s="280"/>
      <c r="R75" s="55" t="s">
        <v>48</v>
      </c>
      <c r="S75" s="199">
        <f>IF(ISNUMBER('MRS(input_RL_Opt2)'!S$18),C75*'MRS(input_RL_Opt2)'!S$18,0)</f>
        <v>0</v>
      </c>
      <c r="T75" s="199">
        <f>IF(ISNUMBER('MRS(input_RL_Opt2)'!T$18),D75*'MRS(input_RL_Opt2)'!T$18,0)</f>
        <v>0</v>
      </c>
      <c r="U75" s="199">
        <f>IF(ISNUMBER('MRS(input_RL_Opt2)'!U$18),E75*'MRS(input_RL_Opt2)'!U$18,0)</f>
        <v>0</v>
      </c>
      <c r="V75" s="199">
        <f>IF(ISNUMBER('MRS(input_RL_Opt2)'!V$18),F75*'MRS(input_RL_Opt2)'!V$18,0)</f>
        <v>0</v>
      </c>
      <c r="W75" s="199">
        <f>IF(ISNUMBER('MRS(input_RL_Opt2)'!W$18),G75*'MRS(input_RL_Opt2)'!W$18,0)</f>
        <v>0</v>
      </c>
      <c r="X75" s="199">
        <f>IF(ISNUMBER('MRS(input_RL_Opt2)'!X$18),H75*'MRS(input_RL_Opt2)'!X$18,0)</f>
        <v>0</v>
      </c>
      <c r="Y75" s="199">
        <f>IF(ISNUMBER('MRS(input_RL_Opt2)'!Y$18),I75*'MRS(input_RL_Opt2)'!Y$18,0)</f>
        <v>0</v>
      </c>
      <c r="Z75" s="199">
        <f>IF(ISNUMBER('MRS(input_RL_Opt2)'!Z$18),J75*'MRS(input_RL_Opt2)'!Z$18,0)</f>
        <v>0</v>
      </c>
      <c r="AA75" s="199">
        <f>IF(ISNUMBER('MRS(input_RL_Opt2)'!AA$18),K75*'MRS(input_RL_Opt2)'!AA$18,0)</f>
        <v>0</v>
      </c>
      <c r="AB75" s="199">
        <f>IF(ISNUMBER('MRS(input_RL_Opt2)'!AB$18),L75*'MRS(input_RL_Opt2)'!AB$18,0)</f>
        <v>0</v>
      </c>
      <c r="AC75" s="199">
        <f>IF(ISNUMBER('MRS(input_RL_Opt2)'!AC$18),M75*'MRS(input_RL_Opt2)'!AC$18,0)</f>
        <v>0</v>
      </c>
      <c r="AD75" s="199">
        <f>IF(ISNUMBER('MRS(input_RL_Opt2)'!AD$18),N75*'MRS(input_RL_Opt2)'!AD$18,0)</f>
        <v>0</v>
      </c>
      <c r="AE75" s="198">
        <f t="shared" si="13"/>
        <v>0</v>
      </c>
      <c r="AF75" s="62"/>
      <c r="AG75" s="62"/>
    </row>
    <row r="76" spans="1:33" x14ac:dyDescent="0.2">
      <c r="A76" s="280"/>
      <c r="B76" s="54" t="s">
        <v>49</v>
      </c>
      <c r="C76" s="201"/>
      <c r="D76" s="201"/>
      <c r="E76" s="201"/>
      <c r="F76" s="201"/>
      <c r="G76" s="201"/>
      <c r="H76" s="201"/>
      <c r="I76" s="201"/>
      <c r="J76" s="201"/>
      <c r="K76" s="201"/>
      <c r="L76" s="201"/>
      <c r="M76" s="201"/>
      <c r="N76" s="201"/>
      <c r="O76" s="198">
        <f t="shared" si="12"/>
        <v>0</v>
      </c>
      <c r="Q76" s="280"/>
      <c r="R76" s="54" t="s">
        <v>49</v>
      </c>
      <c r="S76" s="199">
        <f>IF(ISNUMBER('MRS(input_RL_Opt2)'!S$19),C76*'MRS(input_RL_Opt2)'!S$19,0)</f>
        <v>0</v>
      </c>
      <c r="T76" s="199">
        <f>IF(ISNUMBER('MRS(input_RL_Opt2)'!T$19),D76*'MRS(input_RL_Opt2)'!T$19,0)</f>
        <v>0</v>
      </c>
      <c r="U76" s="199">
        <f>IF(ISNUMBER('MRS(input_RL_Opt2)'!U$19),E76*'MRS(input_RL_Opt2)'!U$19,0)</f>
        <v>0</v>
      </c>
      <c r="V76" s="199">
        <f>IF(ISNUMBER('MRS(input_RL_Opt2)'!V$19),F76*'MRS(input_RL_Opt2)'!V$19,0)</f>
        <v>0</v>
      </c>
      <c r="W76" s="199">
        <f>IF(ISNUMBER('MRS(input_RL_Opt2)'!W$19),G76*'MRS(input_RL_Opt2)'!W$19,0)</f>
        <v>0</v>
      </c>
      <c r="X76" s="199">
        <f>IF(ISNUMBER('MRS(input_RL_Opt2)'!X$19),H76*'MRS(input_RL_Opt2)'!X$19,0)</f>
        <v>0</v>
      </c>
      <c r="Y76" s="199">
        <f>IF(ISNUMBER('MRS(input_RL_Opt2)'!Y$19),I76*'MRS(input_RL_Opt2)'!Y$19,0)</f>
        <v>0</v>
      </c>
      <c r="Z76" s="199">
        <f>IF(ISNUMBER('MRS(input_RL_Opt2)'!Z$19),J76*'MRS(input_RL_Opt2)'!Z$19,0)</f>
        <v>0</v>
      </c>
      <c r="AA76" s="199">
        <f>IF(ISNUMBER('MRS(input_RL_Opt2)'!AA$19),K76*'MRS(input_RL_Opt2)'!AA$19,0)</f>
        <v>0</v>
      </c>
      <c r="AB76" s="199">
        <f>IF(ISNUMBER('MRS(input_RL_Opt2)'!AB$19),L76*'MRS(input_RL_Opt2)'!AB$19,0)</f>
        <v>0</v>
      </c>
      <c r="AC76" s="199">
        <f>IF(ISNUMBER('MRS(input_RL_Opt2)'!AC$19),M76*'MRS(input_RL_Opt2)'!AC$19,0)</f>
        <v>0</v>
      </c>
      <c r="AD76" s="199">
        <f>IF(ISNUMBER('MRS(input_RL_Opt2)'!AD$19),N76*'MRS(input_RL_Opt2)'!AD$19,0)</f>
        <v>0</v>
      </c>
      <c r="AE76" s="198">
        <f t="shared" si="13"/>
        <v>0</v>
      </c>
      <c r="AF76" s="62"/>
      <c r="AG76" s="62"/>
    </row>
    <row r="77" spans="1:33" x14ac:dyDescent="0.2">
      <c r="A77" s="280"/>
      <c r="B77" s="172" t="s">
        <v>50</v>
      </c>
      <c r="C77" s="201"/>
      <c r="D77" s="201"/>
      <c r="E77" s="201"/>
      <c r="F77" s="201"/>
      <c r="G77" s="201"/>
      <c r="H77" s="201"/>
      <c r="I77" s="201"/>
      <c r="J77" s="201"/>
      <c r="K77" s="201"/>
      <c r="L77" s="201"/>
      <c r="M77" s="201"/>
      <c r="N77" s="201"/>
      <c r="O77" s="198">
        <f t="shared" si="12"/>
        <v>0</v>
      </c>
      <c r="Q77" s="280"/>
      <c r="R77" s="172" t="s">
        <v>50</v>
      </c>
      <c r="S77" s="199">
        <f>IF(ISNUMBER('MRS(input_RL_Opt2)'!S$20),C77*'MRS(input_RL_Opt2)'!S$20,0)</f>
        <v>0</v>
      </c>
      <c r="T77" s="199">
        <f>IF(ISNUMBER('MRS(input_RL_Opt2)'!T$20),D77*'MRS(input_RL_Opt2)'!T$20,0)</f>
        <v>0</v>
      </c>
      <c r="U77" s="199">
        <f>IF(ISNUMBER('MRS(input_RL_Opt2)'!U$20),E77*'MRS(input_RL_Opt2)'!U$20,0)</f>
        <v>0</v>
      </c>
      <c r="V77" s="199">
        <f>IF(ISNUMBER('MRS(input_RL_Opt2)'!V$20),F77*'MRS(input_RL_Opt2)'!V$20,0)</f>
        <v>0</v>
      </c>
      <c r="W77" s="199">
        <f>IF(ISNUMBER('MRS(input_RL_Opt2)'!W$20),G77*'MRS(input_RL_Opt2)'!W$20,0)</f>
        <v>0</v>
      </c>
      <c r="X77" s="199">
        <f>IF(ISNUMBER('MRS(input_RL_Opt2)'!X$20),H77*'MRS(input_RL_Opt2)'!X$20,0)</f>
        <v>0</v>
      </c>
      <c r="Y77" s="199">
        <f>IF(ISNUMBER('MRS(input_RL_Opt2)'!Y$20),I77*'MRS(input_RL_Opt2)'!Y$20,0)</f>
        <v>0</v>
      </c>
      <c r="Z77" s="199">
        <f>IF(ISNUMBER('MRS(input_RL_Opt2)'!Z$20),J77*'MRS(input_RL_Opt2)'!Z$20,0)</f>
        <v>0</v>
      </c>
      <c r="AA77" s="199">
        <f>IF(ISNUMBER('MRS(input_RL_Opt2)'!AA$20),K77*'MRS(input_RL_Opt2)'!AA$20,0)</f>
        <v>0</v>
      </c>
      <c r="AB77" s="199">
        <f>IF(ISNUMBER('MRS(input_RL_Opt2)'!AB$20),L77*'MRS(input_RL_Opt2)'!AB$20,0)</f>
        <v>0</v>
      </c>
      <c r="AC77" s="199">
        <f>IF(ISNUMBER('MRS(input_RL_Opt2)'!AC$20),M77*'MRS(input_RL_Opt2)'!AC$20,0)</f>
        <v>0</v>
      </c>
      <c r="AD77" s="199">
        <f>IF(ISNUMBER('MRS(input_RL_Opt2)'!AD$20),N77*'MRS(input_RL_Opt2)'!AD$20,0)</f>
        <v>0</v>
      </c>
      <c r="AE77" s="198">
        <f t="shared" si="13"/>
        <v>0</v>
      </c>
      <c r="AF77" s="62"/>
      <c r="AG77" s="62"/>
    </row>
    <row r="78" spans="1:33" x14ac:dyDescent="0.2">
      <c r="A78" s="280"/>
      <c r="B78" s="172" t="s">
        <v>51</v>
      </c>
      <c r="C78" s="201"/>
      <c r="D78" s="201"/>
      <c r="E78" s="201"/>
      <c r="F78" s="201"/>
      <c r="G78" s="201"/>
      <c r="H78" s="201"/>
      <c r="I78" s="201"/>
      <c r="J78" s="201"/>
      <c r="K78" s="201"/>
      <c r="L78" s="201"/>
      <c r="M78" s="201"/>
      <c r="N78" s="201"/>
      <c r="O78" s="198">
        <f t="shared" si="12"/>
        <v>0</v>
      </c>
      <c r="Q78" s="280"/>
      <c r="R78" s="172" t="s">
        <v>51</v>
      </c>
      <c r="S78" s="199">
        <f>IF(ISNUMBER('MRS(input_RL_Opt2)'!S$21),C78*'MRS(input_RL_Opt2)'!S$21,0)</f>
        <v>0</v>
      </c>
      <c r="T78" s="199">
        <f>IF(ISNUMBER('MRS(input_RL_Opt2)'!T$21),D78*'MRS(input_RL_Opt2)'!T$21,0)</f>
        <v>0</v>
      </c>
      <c r="U78" s="199">
        <f>IF(ISNUMBER('MRS(input_RL_Opt2)'!U$21),E78*'MRS(input_RL_Opt2)'!U$21,0)</f>
        <v>0</v>
      </c>
      <c r="V78" s="199">
        <f>IF(ISNUMBER('MRS(input_RL_Opt2)'!V$21),F78*'MRS(input_RL_Opt2)'!V$21,0)</f>
        <v>0</v>
      </c>
      <c r="W78" s="199">
        <f>IF(ISNUMBER('MRS(input_RL_Opt2)'!W$21),G78*'MRS(input_RL_Opt2)'!W$21,0)</f>
        <v>0</v>
      </c>
      <c r="X78" s="199">
        <f>IF(ISNUMBER('MRS(input_RL_Opt2)'!X$21),H78*'MRS(input_RL_Opt2)'!X$21,0)</f>
        <v>0</v>
      </c>
      <c r="Y78" s="199">
        <f>IF(ISNUMBER('MRS(input_RL_Opt2)'!Y$21),I78*'MRS(input_RL_Opt2)'!Y$21,0)</f>
        <v>0</v>
      </c>
      <c r="Z78" s="199">
        <f>IF(ISNUMBER('MRS(input_RL_Opt2)'!Z$21),J78*'MRS(input_RL_Opt2)'!Z$21,0)</f>
        <v>0</v>
      </c>
      <c r="AA78" s="199">
        <f>IF(ISNUMBER('MRS(input_RL_Opt2)'!AA$21),K78*'MRS(input_RL_Opt2)'!AA$21,0)</f>
        <v>0</v>
      </c>
      <c r="AB78" s="199">
        <f>IF(ISNUMBER('MRS(input_RL_Opt2)'!AB$21),L78*'MRS(input_RL_Opt2)'!AB$21,0)</f>
        <v>0</v>
      </c>
      <c r="AC78" s="199">
        <f>IF(ISNUMBER('MRS(input_RL_Opt2)'!AC$21),M78*'MRS(input_RL_Opt2)'!AC$21,0)</f>
        <v>0</v>
      </c>
      <c r="AD78" s="199">
        <f>IF(ISNUMBER('MRS(input_RL_Opt2)'!AD$21),N78*'MRS(input_RL_Opt2)'!AD$21,0)</f>
        <v>0</v>
      </c>
      <c r="AE78" s="198">
        <f t="shared" si="13"/>
        <v>0</v>
      </c>
      <c r="AF78" s="62"/>
      <c r="AG78" s="62"/>
    </row>
    <row r="79" spans="1:33" x14ac:dyDescent="0.2">
      <c r="A79" s="280"/>
      <c r="B79" s="172" t="s">
        <v>52</v>
      </c>
      <c r="C79" s="201"/>
      <c r="D79" s="201"/>
      <c r="E79" s="201"/>
      <c r="F79" s="201"/>
      <c r="G79" s="201"/>
      <c r="H79" s="201"/>
      <c r="I79" s="201"/>
      <c r="J79" s="201"/>
      <c r="K79" s="201"/>
      <c r="L79" s="201"/>
      <c r="M79" s="201"/>
      <c r="N79" s="201"/>
      <c r="O79" s="198">
        <f t="shared" si="12"/>
        <v>0</v>
      </c>
      <c r="Q79" s="280"/>
      <c r="R79" s="172" t="s">
        <v>52</v>
      </c>
      <c r="S79" s="199">
        <f>IF(ISNUMBER('MRS(input_RL_Opt2)'!S$22),C79*'MRS(input_RL_Opt2)'!S$22,0)</f>
        <v>0</v>
      </c>
      <c r="T79" s="199">
        <f>IF(ISNUMBER('MRS(input_RL_Opt2)'!T$22),D79*'MRS(input_RL_Opt2)'!T$22,0)</f>
        <v>0</v>
      </c>
      <c r="U79" s="199">
        <f>IF(ISNUMBER('MRS(input_RL_Opt2)'!U$22),E79*'MRS(input_RL_Opt2)'!U$22,0)</f>
        <v>0</v>
      </c>
      <c r="V79" s="199">
        <f>IF(ISNUMBER('MRS(input_RL_Opt2)'!V$22),F79*'MRS(input_RL_Opt2)'!V$22,0)</f>
        <v>0</v>
      </c>
      <c r="W79" s="199">
        <f>IF(ISNUMBER('MRS(input_RL_Opt2)'!W$22),G79*'MRS(input_RL_Opt2)'!W$22,0)</f>
        <v>0</v>
      </c>
      <c r="X79" s="199">
        <f>IF(ISNUMBER('MRS(input_RL_Opt2)'!X$22),H79*'MRS(input_RL_Opt2)'!X$22,0)</f>
        <v>0</v>
      </c>
      <c r="Y79" s="199">
        <f>IF(ISNUMBER('MRS(input_RL_Opt2)'!Y$22),I79*'MRS(input_RL_Opt2)'!Y$22,0)</f>
        <v>0</v>
      </c>
      <c r="Z79" s="199">
        <f>IF(ISNUMBER('MRS(input_RL_Opt2)'!Z$22),J79*'MRS(input_RL_Opt2)'!Z$22,0)</f>
        <v>0</v>
      </c>
      <c r="AA79" s="199">
        <f>IF(ISNUMBER('MRS(input_RL_Opt2)'!AA$22),K79*'MRS(input_RL_Opt2)'!AA$22,0)</f>
        <v>0</v>
      </c>
      <c r="AB79" s="199">
        <f>IF(ISNUMBER('MRS(input_RL_Opt2)'!AB$22),L79*'MRS(input_RL_Opt2)'!AB$22,0)</f>
        <v>0</v>
      </c>
      <c r="AC79" s="199">
        <f>IF(ISNUMBER('MRS(input_RL_Opt2)'!AC$22),M79*'MRS(input_RL_Opt2)'!AC$22,0)</f>
        <v>0</v>
      </c>
      <c r="AD79" s="199">
        <f>IF(ISNUMBER('MRS(input_RL_Opt2)'!AD$22),N79*'MRS(input_RL_Opt2)'!AD$22,0)</f>
        <v>0</v>
      </c>
      <c r="AE79" s="198">
        <f t="shared" si="13"/>
        <v>0</v>
      </c>
      <c r="AF79" s="62"/>
      <c r="AG79" s="62"/>
    </row>
    <row r="80" spans="1:33" x14ac:dyDescent="0.2">
      <c r="A80" s="280"/>
      <c r="B80" s="172" t="s">
        <v>53</v>
      </c>
      <c r="C80" s="201"/>
      <c r="D80" s="201"/>
      <c r="E80" s="201"/>
      <c r="F80" s="201"/>
      <c r="G80" s="201"/>
      <c r="H80" s="201"/>
      <c r="I80" s="201"/>
      <c r="J80" s="201"/>
      <c r="K80" s="201"/>
      <c r="L80" s="201"/>
      <c r="M80" s="201"/>
      <c r="N80" s="201"/>
      <c r="O80" s="198">
        <f t="shared" si="12"/>
        <v>0</v>
      </c>
      <c r="Q80" s="280"/>
      <c r="R80" s="172" t="s">
        <v>53</v>
      </c>
      <c r="S80" s="199">
        <f>IF(ISNUMBER('MRS(input_RL_Opt2)'!S$23),C80*'MRS(input_RL_Opt2)'!S$23,0)</f>
        <v>0</v>
      </c>
      <c r="T80" s="199">
        <f>IF(ISNUMBER('MRS(input_RL_Opt2)'!T$23),D80*'MRS(input_RL_Opt2)'!T$23,0)</f>
        <v>0</v>
      </c>
      <c r="U80" s="199">
        <f>IF(ISNUMBER('MRS(input_RL_Opt2)'!U$23),E80*'MRS(input_RL_Opt2)'!U$23,0)</f>
        <v>0</v>
      </c>
      <c r="V80" s="199">
        <f>IF(ISNUMBER('MRS(input_RL_Opt2)'!V$23),F80*'MRS(input_RL_Opt2)'!V$23,0)</f>
        <v>0</v>
      </c>
      <c r="W80" s="199">
        <f>IF(ISNUMBER('MRS(input_RL_Opt2)'!W$23),G80*'MRS(input_RL_Opt2)'!W$23,0)</f>
        <v>0</v>
      </c>
      <c r="X80" s="199">
        <f>IF(ISNUMBER('MRS(input_RL_Opt2)'!X$23),H80*'MRS(input_RL_Opt2)'!X$23,0)</f>
        <v>0</v>
      </c>
      <c r="Y80" s="199">
        <f>IF(ISNUMBER('MRS(input_RL_Opt2)'!Y$23),I80*'MRS(input_RL_Opt2)'!Y$23,0)</f>
        <v>0</v>
      </c>
      <c r="Z80" s="199">
        <f>IF(ISNUMBER('MRS(input_RL_Opt2)'!Z$23),J80*'MRS(input_RL_Opt2)'!Z$23,0)</f>
        <v>0</v>
      </c>
      <c r="AA80" s="199">
        <f>IF(ISNUMBER('MRS(input_RL_Opt2)'!AA$23),K80*'MRS(input_RL_Opt2)'!AA$23,0)</f>
        <v>0</v>
      </c>
      <c r="AB80" s="199">
        <f>IF(ISNUMBER('MRS(input_RL_Opt2)'!AB$23),L80*'MRS(input_RL_Opt2)'!AB$23,0)</f>
        <v>0</v>
      </c>
      <c r="AC80" s="199">
        <f>IF(ISNUMBER('MRS(input_RL_Opt2)'!AC$23),M80*'MRS(input_RL_Opt2)'!AC$23,0)</f>
        <v>0</v>
      </c>
      <c r="AD80" s="199">
        <f>IF(ISNUMBER('MRS(input_RL_Opt2)'!AD$23),N80*'MRS(input_RL_Opt2)'!AD$23,0)</f>
        <v>0</v>
      </c>
      <c r="AE80" s="198">
        <f t="shared" si="13"/>
        <v>0</v>
      </c>
      <c r="AF80" s="62"/>
      <c r="AG80" s="62"/>
    </row>
    <row r="81" spans="1:33" x14ac:dyDescent="0.2">
      <c r="A81" s="280"/>
      <c r="B81" s="172" t="s">
        <v>54</v>
      </c>
      <c r="C81" s="201"/>
      <c r="D81" s="201"/>
      <c r="E81" s="201"/>
      <c r="F81" s="201"/>
      <c r="G81" s="201"/>
      <c r="H81" s="201"/>
      <c r="I81" s="201"/>
      <c r="J81" s="201"/>
      <c r="K81" s="201"/>
      <c r="L81" s="201"/>
      <c r="M81" s="201"/>
      <c r="N81" s="201"/>
      <c r="O81" s="198">
        <f t="shared" si="12"/>
        <v>0</v>
      </c>
      <c r="Q81" s="280"/>
      <c r="R81" s="172" t="s">
        <v>54</v>
      </c>
      <c r="S81" s="199">
        <f>IF(ISNUMBER('MRS(input_RL_Opt2)'!S$24),C81*'MRS(input_RL_Opt2)'!S$24,0)</f>
        <v>0</v>
      </c>
      <c r="T81" s="199">
        <f>IF(ISNUMBER('MRS(input_RL_Opt2)'!T$24),D81*'MRS(input_RL_Opt2)'!T$24,0)</f>
        <v>0</v>
      </c>
      <c r="U81" s="199">
        <f>IF(ISNUMBER('MRS(input_RL_Opt2)'!U$24),E81*'MRS(input_RL_Opt2)'!U$24,0)</f>
        <v>0</v>
      </c>
      <c r="V81" s="199">
        <f>IF(ISNUMBER('MRS(input_RL_Opt2)'!V$24),F81*'MRS(input_RL_Opt2)'!V$24,0)</f>
        <v>0</v>
      </c>
      <c r="W81" s="199">
        <f>IF(ISNUMBER('MRS(input_RL_Opt2)'!W$24),G81*'MRS(input_RL_Opt2)'!W$24,0)</f>
        <v>0</v>
      </c>
      <c r="X81" s="199">
        <f>IF(ISNUMBER('MRS(input_RL_Opt2)'!X$24),H81*'MRS(input_RL_Opt2)'!X$24,0)</f>
        <v>0</v>
      </c>
      <c r="Y81" s="199">
        <f>IF(ISNUMBER('MRS(input_RL_Opt2)'!Y$24),I81*'MRS(input_RL_Opt2)'!Y$24,0)</f>
        <v>0</v>
      </c>
      <c r="Z81" s="199">
        <f>IF(ISNUMBER('MRS(input_RL_Opt2)'!Z$24),J81*'MRS(input_RL_Opt2)'!Z$24,0)</f>
        <v>0</v>
      </c>
      <c r="AA81" s="199">
        <f>IF(ISNUMBER('MRS(input_RL_Opt2)'!AA$24),K81*'MRS(input_RL_Opt2)'!AA$24,0)</f>
        <v>0</v>
      </c>
      <c r="AB81" s="199">
        <f>IF(ISNUMBER('MRS(input_RL_Opt2)'!AB$24),L81*'MRS(input_RL_Opt2)'!AB$24,0)</f>
        <v>0</v>
      </c>
      <c r="AC81" s="199">
        <f>IF(ISNUMBER('MRS(input_RL_Opt2)'!AC$24),M81*'MRS(input_RL_Opt2)'!AC$24,0)</f>
        <v>0</v>
      </c>
      <c r="AD81" s="199">
        <f>IF(ISNUMBER('MRS(input_RL_Opt2)'!AD$24),N81*'MRS(input_RL_Opt2)'!AD$24,0)</f>
        <v>0</v>
      </c>
      <c r="AE81" s="198">
        <f t="shared" si="13"/>
        <v>0</v>
      </c>
      <c r="AF81" s="62"/>
      <c r="AG81" s="62"/>
    </row>
    <row r="82" spans="1:33" x14ac:dyDescent="0.2">
      <c r="A82" s="280"/>
      <c r="B82" s="172" t="s">
        <v>55</v>
      </c>
      <c r="C82" s="201"/>
      <c r="D82" s="201"/>
      <c r="E82" s="201"/>
      <c r="F82" s="201"/>
      <c r="G82" s="201"/>
      <c r="H82" s="201"/>
      <c r="I82" s="201"/>
      <c r="J82" s="201"/>
      <c r="K82" s="201"/>
      <c r="L82" s="201"/>
      <c r="M82" s="201"/>
      <c r="N82" s="201"/>
      <c r="O82" s="198">
        <f t="shared" si="12"/>
        <v>0</v>
      </c>
      <c r="Q82" s="280"/>
      <c r="R82" s="172" t="s">
        <v>55</v>
      </c>
      <c r="S82" s="199">
        <f>IF(ISNUMBER('MRS(input_RL_Opt2)'!S$25),C82*'MRS(input_RL_Opt2)'!S$25,0)</f>
        <v>0</v>
      </c>
      <c r="T82" s="199">
        <f>IF(ISNUMBER('MRS(input_RL_Opt2)'!T$25),D82*'MRS(input_RL_Opt2)'!T$25,0)</f>
        <v>0</v>
      </c>
      <c r="U82" s="199">
        <f>IF(ISNUMBER('MRS(input_RL_Opt2)'!U$25),E82*'MRS(input_RL_Opt2)'!U$25,0)</f>
        <v>0</v>
      </c>
      <c r="V82" s="199">
        <f>IF(ISNUMBER('MRS(input_RL_Opt2)'!V$25),F82*'MRS(input_RL_Opt2)'!V$25,0)</f>
        <v>0</v>
      </c>
      <c r="W82" s="199">
        <f>IF(ISNUMBER('MRS(input_RL_Opt2)'!W$25),G82*'MRS(input_RL_Opt2)'!W$25,0)</f>
        <v>0</v>
      </c>
      <c r="X82" s="199">
        <f>IF(ISNUMBER('MRS(input_RL_Opt2)'!X$25),H82*'MRS(input_RL_Opt2)'!X$25,0)</f>
        <v>0</v>
      </c>
      <c r="Y82" s="199">
        <f>IF(ISNUMBER('MRS(input_RL_Opt2)'!Y$25),I82*'MRS(input_RL_Opt2)'!Y$25,0)</f>
        <v>0</v>
      </c>
      <c r="Z82" s="199">
        <f>IF(ISNUMBER('MRS(input_RL_Opt2)'!Z$25),J82*'MRS(input_RL_Opt2)'!Z$25,0)</f>
        <v>0</v>
      </c>
      <c r="AA82" s="199">
        <f>IF(ISNUMBER('MRS(input_RL_Opt2)'!AA$25),K82*'MRS(input_RL_Opt2)'!AA$25,0)</f>
        <v>0</v>
      </c>
      <c r="AB82" s="199">
        <f>IF(ISNUMBER('MRS(input_RL_Opt2)'!AB$25),L82*'MRS(input_RL_Opt2)'!AB$25,0)</f>
        <v>0</v>
      </c>
      <c r="AC82" s="199">
        <f>IF(ISNUMBER('MRS(input_RL_Opt2)'!AC$25),M82*'MRS(input_RL_Opt2)'!AC$25,0)</f>
        <v>0</v>
      </c>
      <c r="AD82" s="199">
        <f>IF(ISNUMBER('MRS(input_RL_Opt2)'!AD$25),N82*'MRS(input_RL_Opt2)'!AD$25,0)</f>
        <v>0</v>
      </c>
      <c r="AE82" s="198">
        <f t="shared" si="13"/>
        <v>0</v>
      </c>
      <c r="AF82" s="62"/>
      <c r="AG82" s="62"/>
    </row>
    <row r="83" spans="1:33" x14ac:dyDescent="0.2">
      <c r="A83" s="280"/>
      <c r="B83" s="172" t="s">
        <v>56</v>
      </c>
      <c r="C83" s="201"/>
      <c r="D83" s="201"/>
      <c r="E83" s="201"/>
      <c r="F83" s="201"/>
      <c r="G83" s="201"/>
      <c r="H83" s="201"/>
      <c r="I83" s="201"/>
      <c r="J83" s="201"/>
      <c r="K83" s="201"/>
      <c r="L83" s="201"/>
      <c r="M83" s="201"/>
      <c r="N83" s="201"/>
      <c r="O83" s="198">
        <f t="shared" si="12"/>
        <v>0</v>
      </c>
      <c r="Q83" s="280"/>
      <c r="R83" s="172" t="s">
        <v>56</v>
      </c>
      <c r="S83" s="199">
        <f>IF(ISNUMBER('MRS(input_RL_Opt2)'!S$26),C83*'MRS(input_RL_Opt2)'!S$26,0)</f>
        <v>0</v>
      </c>
      <c r="T83" s="199">
        <f>IF(ISNUMBER('MRS(input_RL_Opt2)'!T$26),D83*'MRS(input_RL_Opt2)'!T$26,0)</f>
        <v>0</v>
      </c>
      <c r="U83" s="199">
        <f>IF(ISNUMBER('MRS(input_RL_Opt2)'!U$26),E83*'MRS(input_RL_Opt2)'!U$26,0)</f>
        <v>0</v>
      </c>
      <c r="V83" s="199">
        <f>IF(ISNUMBER('MRS(input_RL_Opt2)'!V$26),F83*'MRS(input_RL_Opt2)'!V$26,0)</f>
        <v>0</v>
      </c>
      <c r="W83" s="199">
        <f>IF(ISNUMBER('MRS(input_RL_Opt2)'!W$26),G83*'MRS(input_RL_Opt2)'!W$26,0)</f>
        <v>0</v>
      </c>
      <c r="X83" s="199">
        <f>IF(ISNUMBER('MRS(input_RL_Opt2)'!X$26),H83*'MRS(input_RL_Opt2)'!X$26,0)</f>
        <v>0</v>
      </c>
      <c r="Y83" s="199">
        <f>IF(ISNUMBER('MRS(input_RL_Opt2)'!Y$26),I83*'MRS(input_RL_Opt2)'!Y$26,0)</f>
        <v>0</v>
      </c>
      <c r="Z83" s="199">
        <f>IF(ISNUMBER('MRS(input_RL_Opt2)'!Z$26),J83*'MRS(input_RL_Opt2)'!Z$26,0)</f>
        <v>0</v>
      </c>
      <c r="AA83" s="199">
        <f>IF(ISNUMBER('MRS(input_RL_Opt2)'!AA$26),K83*'MRS(input_RL_Opt2)'!AA$26,0)</f>
        <v>0</v>
      </c>
      <c r="AB83" s="199">
        <f>IF(ISNUMBER('MRS(input_RL_Opt2)'!AB$26),L83*'MRS(input_RL_Opt2)'!AB$26,0)</f>
        <v>0</v>
      </c>
      <c r="AC83" s="199">
        <f>IF(ISNUMBER('MRS(input_RL_Opt2)'!AC$26),M83*'MRS(input_RL_Opt2)'!AC$26,0)</f>
        <v>0</v>
      </c>
      <c r="AD83" s="199">
        <f>IF(ISNUMBER('MRS(input_RL_Opt2)'!AD$26),N83*'MRS(input_RL_Opt2)'!AD$26,0)</f>
        <v>0</v>
      </c>
      <c r="AE83" s="198">
        <f t="shared" si="13"/>
        <v>0</v>
      </c>
      <c r="AF83" s="62"/>
      <c r="AG83" s="62"/>
    </row>
    <row r="84" spans="1:33" x14ac:dyDescent="0.2">
      <c r="A84" s="280"/>
      <c r="B84" s="172" t="s">
        <v>147</v>
      </c>
      <c r="C84" s="201"/>
      <c r="D84" s="201"/>
      <c r="E84" s="201"/>
      <c r="F84" s="201"/>
      <c r="G84" s="201"/>
      <c r="H84" s="201"/>
      <c r="I84" s="201"/>
      <c r="J84" s="201"/>
      <c r="K84" s="201"/>
      <c r="L84" s="201"/>
      <c r="M84" s="201"/>
      <c r="N84" s="201"/>
      <c r="O84" s="198">
        <f t="shared" si="12"/>
        <v>0</v>
      </c>
      <c r="Q84" s="280"/>
      <c r="R84" s="172" t="s">
        <v>147</v>
      </c>
      <c r="S84" s="199">
        <f>IF(ISNUMBER('MRS(input_RL_Opt2)'!S$27),C84*'MRS(input_RL_Opt2)'!S$27,0)</f>
        <v>0</v>
      </c>
      <c r="T84" s="199">
        <f>IF(ISNUMBER('MRS(input_RL_Opt2)'!T$27),D84*'MRS(input_RL_Opt2)'!T$27,0)</f>
        <v>0</v>
      </c>
      <c r="U84" s="199">
        <f>IF(ISNUMBER('MRS(input_RL_Opt2)'!U$27),E84*'MRS(input_RL_Opt2)'!U$27,0)</f>
        <v>0</v>
      </c>
      <c r="V84" s="199">
        <f>IF(ISNUMBER('MRS(input_RL_Opt2)'!V$27),F84*'MRS(input_RL_Opt2)'!V$27,0)</f>
        <v>0</v>
      </c>
      <c r="W84" s="199">
        <f>IF(ISNUMBER('MRS(input_RL_Opt2)'!W$27),G84*'MRS(input_RL_Opt2)'!W$27,0)</f>
        <v>0</v>
      </c>
      <c r="X84" s="199">
        <f>IF(ISNUMBER('MRS(input_RL_Opt2)'!X$27),H84*'MRS(input_RL_Opt2)'!X$27,0)</f>
        <v>0</v>
      </c>
      <c r="Y84" s="199">
        <f>IF(ISNUMBER('MRS(input_RL_Opt2)'!Y$27),I84*'MRS(input_RL_Opt2)'!Y$27,0)</f>
        <v>0</v>
      </c>
      <c r="Z84" s="199">
        <f>IF(ISNUMBER('MRS(input_RL_Opt2)'!Z$27),J84*'MRS(input_RL_Opt2)'!Z$27,0)</f>
        <v>0</v>
      </c>
      <c r="AA84" s="199">
        <f>IF(ISNUMBER('MRS(input_RL_Opt2)'!AA$27),K84*'MRS(input_RL_Opt2)'!AA$27,0)</f>
        <v>0</v>
      </c>
      <c r="AB84" s="199">
        <f>IF(ISNUMBER('MRS(input_RL_Opt2)'!AB$27),L84*'MRS(input_RL_Opt2)'!AB$27,0)</f>
        <v>0</v>
      </c>
      <c r="AC84" s="199">
        <f>IF(ISNUMBER('MRS(input_RL_Opt2)'!AC$27),M84*'MRS(input_RL_Opt2)'!AC$27,0)</f>
        <v>0</v>
      </c>
      <c r="AD84" s="199">
        <f>IF(ISNUMBER('MRS(input_RL_Opt2)'!AD$27),N84*'MRS(input_RL_Opt2)'!AD$27,0)</f>
        <v>0</v>
      </c>
      <c r="AE84" s="198">
        <f t="shared" si="13"/>
        <v>0</v>
      </c>
      <c r="AF84" s="62"/>
      <c r="AG84" s="62"/>
    </row>
    <row r="85" spans="1:33" x14ac:dyDescent="0.2">
      <c r="A85" s="280"/>
      <c r="B85" s="54" t="s">
        <v>57</v>
      </c>
      <c r="C85" s="197">
        <f>+SUM(C73:C84)</f>
        <v>0</v>
      </c>
      <c r="D85" s="197">
        <f t="shared" ref="D85:N85" si="14">+SUM(D73:D84)</f>
        <v>0</v>
      </c>
      <c r="E85" s="197">
        <f t="shared" si="14"/>
        <v>0</v>
      </c>
      <c r="F85" s="197">
        <f t="shared" si="14"/>
        <v>0</v>
      </c>
      <c r="G85" s="197">
        <f t="shared" si="14"/>
        <v>0</v>
      </c>
      <c r="H85" s="197">
        <f t="shared" si="14"/>
        <v>0</v>
      </c>
      <c r="I85" s="197">
        <f t="shared" si="14"/>
        <v>0</v>
      </c>
      <c r="J85" s="197">
        <f t="shared" si="14"/>
        <v>0</v>
      </c>
      <c r="K85" s="197">
        <f t="shared" si="14"/>
        <v>0</v>
      </c>
      <c r="L85" s="197">
        <f t="shared" si="14"/>
        <v>0</v>
      </c>
      <c r="M85" s="197">
        <f t="shared" si="14"/>
        <v>0</v>
      </c>
      <c r="N85" s="197">
        <f t="shared" si="14"/>
        <v>0</v>
      </c>
      <c r="O85" s="198"/>
      <c r="Q85" s="280"/>
      <c r="R85" s="54" t="s">
        <v>57</v>
      </c>
      <c r="S85" s="197"/>
      <c r="T85" s="197"/>
      <c r="U85" s="197"/>
      <c r="V85" s="197"/>
      <c r="W85" s="197"/>
      <c r="X85" s="197"/>
      <c r="Y85" s="197"/>
      <c r="Z85" s="197"/>
      <c r="AA85" s="197"/>
      <c r="AB85" s="197"/>
      <c r="AC85" s="197"/>
      <c r="AD85" s="197"/>
      <c r="AE85" s="198">
        <f>SUM(AE73:AE84)</f>
        <v>0</v>
      </c>
      <c r="AF85" s="200">
        <f>AE85*44/12</f>
        <v>0</v>
      </c>
      <c r="AG85" s="60">
        <f>_xlfn.IFS(AF85-'MRS(input_PJ_DR_Opt2)'!AF110&gt;0,AF85-'MRS(input_PJ_DR_Opt2)'!AF110,TRUE,0)</f>
        <v>0</v>
      </c>
    </row>
    <row r="86" spans="1:33" x14ac:dyDescent="0.2">
      <c r="S86" s="50"/>
      <c r="T86" s="50"/>
      <c r="U86" s="50"/>
      <c r="V86" s="50"/>
      <c r="W86" s="50"/>
      <c r="X86" s="50"/>
      <c r="Y86" s="50"/>
      <c r="Z86" s="50"/>
      <c r="AA86" s="50"/>
      <c r="AB86" s="50"/>
      <c r="AC86" s="50"/>
      <c r="AD86" s="50"/>
      <c r="AE86" s="50"/>
    </row>
    <row r="87" spans="1:33" ht="14.15" customHeight="1" x14ac:dyDescent="0.2">
      <c r="A87" s="293" t="str">
        <f>'MRS(input_RL_Opt2)'!A112</f>
        <v>Year 2024</v>
      </c>
      <c r="B87" s="293"/>
      <c r="C87" s="261" t="str">
        <f>'MRS(input_RL_Opt2)'!C112</f>
        <v>Land use category in year 2024</v>
      </c>
      <c r="D87" s="261"/>
      <c r="E87" s="261"/>
      <c r="F87" s="261"/>
      <c r="G87" s="261"/>
      <c r="H87" s="261"/>
      <c r="I87" s="261"/>
      <c r="J87" s="261"/>
      <c r="K87" s="261"/>
      <c r="L87" s="261"/>
      <c r="M87" s="261"/>
      <c r="N87" s="261"/>
      <c r="O87" s="261"/>
      <c r="Q87" s="293" t="str">
        <f>'MRS(input_RL_Opt2)'!Q112</f>
        <v>Year 2024</v>
      </c>
      <c r="R87" s="293"/>
      <c r="S87" s="261" t="str">
        <f>'MRS(input_RL_Opt2)'!S112</f>
        <v>Land use category in year 2024</v>
      </c>
      <c r="T87" s="261"/>
      <c r="U87" s="261"/>
      <c r="V87" s="261"/>
      <c r="W87" s="261"/>
      <c r="X87" s="261"/>
      <c r="Y87" s="261"/>
      <c r="Z87" s="261"/>
      <c r="AA87" s="261"/>
      <c r="AB87" s="261"/>
      <c r="AC87" s="261"/>
      <c r="AD87" s="261"/>
      <c r="AE87" s="261"/>
      <c r="AF87" s="62"/>
      <c r="AG87" s="62"/>
    </row>
    <row r="88" spans="1:33" ht="42" x14ac:dyDescent="0.2">
      <c r="A88" s="293"/>
      <c r="B88" s="293"/>
      <c r="C88" s="54" t="s">
        <v>46</v>
      </c>
      <c r="D88" s="54" t="s">
        <v>47</v>
      </c>
      <c r="E88" s="55" t="s">
        <v>48</v>
      </c>
      <c r="F88" s="54" t="s">
        <v>49</v>
      </c>
      <c r="G88" s="54" t="s">
        <v>50</v>
      </c>
      <c r="H88" s="54" t="s">
        <v>51</v>
      </c>
      <c r="I88" s="54" t="s">
        <v>52</v>
      </c>
      <c r="J88" s="54" t="s">
        <v>53</v>
      </c>
      <c r="K88" s="54" t="s">
        <v>54</v>
      </c>
      <c r="L88" s="54" t="s">
        <v>55</v>
      </c>
      <c r="M88" s="54" t="s">
        <v>56</v>
      </c>
      <c r="N88" s="54" t="s">
        <v>39</v>
      </c>
      <c r="O88" s="172" t="s">
        <v>57</v>
      </c>
      <c r="Q88" s="293"/>
      <c r="R88" s="293"/>
      <c r="S88" s="54" t="s">
        <v>46</v>
      </c>
      <c r="T88" s="54" t="s">
        <v>47</v>
      </c>
      <c r="U88" s="55" t="s">
        <v>48</v>
      </c>
      <c r="V88" s="54" t="s">
        <v>49</v>
      </c>
      <c r="W88" s="54" t="s">
        <v>50</v>
      </c>
      <c r="X88" s="54" t="s">
        <v>51</v>
      </c>
      <c r="Y88" s="54" t="s">
        <v>52</v>
      </c>
      <c r="Z88" s="54" t="s">
        <v>53</v>
      </c>
      <c r="AA88" s="54" t="s">
        <v>54</v>
      </c>
      <c r="AB88" s="54" t="s">
        <v>55</v>
      </c>
      <c r="AC88" s="54" t="s">
        <v>56</v>
      </c>
      <c r="AD88" s="54" t="s">
        <v>39</v>
      </c>
      <c r="AE88" s="172" t="s">
        <v>57</v>
      </c>
      <c r="AF88" s="62"/>
      <c r="AG88" s="62"/>
    </row>
    <row r="89" spans="1:33" ht="14.15" customHeight="1" x14ac:dyDescent="0.2">
      <c r="A89" s="280" t="str">
        <f>'MRS(input_RL_Opt2)'!A114</f>
        <v>Land use category in year 2023</v>
      </c>
      <c r="B89" s="54" t="s">
        <v>46</v>
      </c>
      <c r="C89" s="201"/>
      <c r="D89" s="201"/>
      <c r="E89" s="201"/>
      <c r="F89" s="201"/>
      <c r="G89" s="201"/>
      <c r="H89" s="201"/>
      <c r="I89" s="201"/>
      <c r="J89" s="201"/>
      <c r="K89" s="201"/>
      <c r="L89" s="201"/>
      <c r="M89" s="201"/>
      <c r="N89" s="201"/>
      <c r="O89" s="198">
        <f>SUM(C89:N89)</f>
        <v>0</v>
      </c>
      <c r="Q89" s="280" t="str">
        <f>'MRS(input_RL_Opt2)'!Q114</f>
        <v>Land use category in year 2023</v>
      </c>
      <c r="R89" s="54" t="s">
        <v>46</v>
      </c>
      <c r="S89" s="199">
        <f>IF(ISNUMBER('MRS(input_RL_Opt2)'!S$16),C89*'MRS(input_RL_Opt2)'!S$16,0)</f>
        <v>0</v>
      </c>
      <c r="T89" s="199">
        <f>IF(ISNUMBER('MRS(input_RL_Opt2)'!T$16),D89*'MRS(input_RL_Opt2)'!T$16,0)</f>
        <v>0</v>
      </c>
      <c r="U89" s="199">
        <f>IF(ISNUMBER('MRS(input_RL_Opt2)'!U$16),E89*'MRS(input_RL_Opt2)'!U$16,0)</f>
        <v>0</v>
      </c>
      <c r="V89" s="199">
        <f>IF(ISNUMBER('MRS(input_RL_Opt2)'!V$16),F89*'MRS(input_RL_Opt2)'!V$16,0)</f>
        <v>0</v>
      </c>
      <c r="W89" s="199">
        <f>IF(ISNUMBER('MRS(input_RL_Opt2)'!W$16),G89*'MRS(input_RL_Opt2)'!W$16,0)</f>
        <v>0</v>
      </c>
      <c r="X89" s="199">
        <f>IF(ISNUMBER('MRS(input_RL_Opt2)'!X$16),H89*'MRS(input_RL_Opt2)'!X$16,0)</f>
        <v>0</v>
      </c>
      <c r="Y89" s="199">
        <f>IF(ISNUMBER('MRS(input_RL_Opt2)'!Y$16),I89*'MRS(input_RL_Opt2)'!Y$16,0)</f>
        <v>0</v>
      </c>
      <c r="Z89" s="199">
        <f>IF(ISNUMBER('MRS(input_RL_Opt2)'!Z$16),J89*'MRS(input_RL_Opt2)'!Z$16,0)</f>
        <v>0</v>
      </c>
      <c r="AA89" s="199">
        <f>IF(ISNUMBER('MRS(input_RL_Opt2)'!AA$16),K89*'MRS(input_RL_Opt2)'!AA$16,0)</f>
        <v>0</v>
      </c>
      <c r="AB89" s="199">
        <f>IF(ISNUMBER('MRS(input_RL_Opt2)'!AB$16),L89*'MRS(input_RL_Opt2)'!AB$16,0)</f>
        <v>0</v>
      </c>
      <c r="AC89" s="199">
        <f>IF(ISNUMBER('MRS(input_RL_Opt2)'!AC$16),M89*'MRS(input_RL_Opt2)'!AC$16,0)</f>
        <v>0</v>
      </c>
      <c r="AD89" s="199">
        <f>IF(ISNUMBER('MRS(input_RL_Opt2)'!AD$16),N89*'MRS(input_RL_Opt2)'!AD$16,0)</f>
        <v>0</v>
      </c>
      <c r="AE89" s="198">
        <f>SUMIF(S89:AD89,"&gt;0",S89:AD89)</f>
        <v>0</v>
      </c>
      <c r="AF89" s="62"/>
      <c r="AG89" s="62"/>
    </row>
    <row r="90" spans="1:33" ht="28" x14ac:dyDescent="0.2">
      <c r="A90" s="280"/>
      <c r="B90" s="54" t="s">
        <v>47</v>
      </c>
      <c r="C90" s="201"/>
      <c r="D90" s="201"/>
      <c r="E90" s="201"/>
      <c r="F90" s="201"/>
      <c r="G90" s="201"/>
      <c r="H90" s="201"/>
      <c r="I90" s="201"/>
      <c r="J90" s="201"/>
      <c r="K90" s="201"/>
      <c r="L90" s="201"/>
      <c r="M90" s="201"/>
      <c r="N90" s="201"/>
      <c r="O90" s="198">
        <f t="shared" ref="O90:O100" si="15">SUM(C90:N90)</f>
        <v>0</v>
      </c>
      <c r="Q90" s="280"/>
      <c r="R90" s="54" t="s">
        <v>47</v>
      </c>
      <c r="S90" s="199">
        <f>IF(ISNUMBER('MRS(input_RL_Opt2)'!S$17),C90*'MRS(input_RL_Opt2)'!S$17,0)</f>
        <v>0</v>
      </c>
      <c r="T90" s="199">
        <f>IF(ISNUMBER('MRS(input_RL_Opt2)'!T$17),D90*'MRS(input_RL_Opt2)'!T$17,0)</f>
        <v>0</v>
      </c>
      <c r="U90" s="199">
        <f>IF(ISNUMBER('MRS(input_RL_Opt2)'!U$17),E90*'MRS(input_RL_Opt2)'!U$17,0)</f>
        <v>0</v>
      </c>
      <c r="V90" s="199">
        <f>IF(ISNUMBER('MRS(input_RL_Opt2)'!V$17),F90*'MRS(input_RL_Opt2)'!V$17,0)</f>
        <v>0</v>
      </c>
      <c r="W90" s="199">
        <f>IF(ISNUMBER('MRS(input_RL_Opt2)'!W$17),G90*'MRS(input_RL_Opt2)'!W$17,0)</f>
        <v>0</v>
      </c>
      <c r="X90" s="199">
        <f>IF(ISNUMBER('MRS(input_RL_Opt2)'!X$17),H90*'MRS(input_RL_Opt2)'!X$17,0)</f>
        <v>0</v>
      </c>
      <c r="Y90" s="199">
        <f>IF(ISNUMBER('MRS(input_RL_Opt2)'!Y$17),I90*'MRS(input_RL_Opt2)'!Y$17,0)</f>
        <v>0</v>
      </c>
      <c r="Z90" s="199">
        <f>IF(ISNUMBER('MRS(input_RL_Opt2)'!Z$17),J90*'MRS(input_RL_Opt2)'!Z$17,0)</f>
        <v>0</v>
      </c>
      <c r="AA90" s="199">
        <f>IF(ISNUMBER('MRS(input_RL_Opt2)'!AA$17),K90*'MRS(input_RL_Opt2)'!AA$17,0)</f>
        <v>0</v>
      </c>
      <c r="AB90" s="199">
        <f>IF(ISNUMBER('MRS(input_RL_Opt2)'!AB$17),L90*'MRS(input_RL_Opt2)'!AB$17,0)</f>
        <v>0</v>
      </c>
      <c r="AC90" s="199">
        <f>IF(ISNUMBER('MRS(input_RL_Opt2)'!AC$17),M90*'MRS(input_RL_Opt2)'!AC$17,0)</f>
        <v>0</v>
      </c>
      <c r="AD90" s="199">
        <f>IF(ISNUMBER('MRS(input_RL_Opt2)'!AD$17),N90*'MRS(input_RL_Opt2)'!AD$17,0)</f>
        <v>0</v>
      </c>
      <c r="AE90" s="198">
        <f t="shared" ref="AE90:AE100" si="16">SUMIF(S90:AD90,"&gt;0",S90:AD90)</f>
        <v>0</v>
      </c>
      <c r="AF90" s="62"/>
      <c r="AG90" s="62"/>
    </row>
    <row r="91" spans="1:33" x14ac:dyDescent="0.2">
      <c r="A91" s="280"/>
      <c r="B91" s="55" t="s">
        <v>48</v>
      </c>
      <c r="C91" s="201"/>
      <c r="D91" s="201"/>
      <c r="E91" s="201"/>
      <c r="F91" s="201"/>
      <c r="G91" s="201"/>
      <c r="H91" s="201"/>
      <c r="I91" s="201"/>
      <c r="J91" s="201"/>
      <c r="K91" s="201"/>
      <c r="L91" s="201"/>
      <c r="M91" s="201"/>
      <c r="N91" s="201"/>
      <c r="O91" s="198">
        <f t="shared" si="15"/>
        <v>0</v>
      </c>
      <c r="Q91" s="280"/>
      <c r="R91" s="55" t="s">
        <v>48</v>
      </c>
      <c r="S91" s="199">
        <f>IF(ISNUMBER('MRS(input_RL_Opt2)'!S$18),C91*'MRS(input_RL_Opt2)'!S$18,0)</f>
        <v>0</v>
      </c>
      <c r="T91" s="199">
        <f>IF(ISNUMBER('MRS(input_RL_Opt2)'!T$18),D91*'MRS(input_RL_Opt2)'!T$18,0)</f>
        <v>0</v>
      </c>
      <c r="U91" s="199">
        <f>IF(ISNUMBER('MRS(input_RL_Opt2)'!U$18),E91*'MRS(input_RL_Opt2)'!U$18,0)</f>
        <v>0</v>
      </c>
      <c r="V91" s="199">
        <f>IF(ISNUMBER('MRS(input_RL_Opt2)'!V$18),F91*'MRS(input_RL_Opt2)'!V$18,0)</f>
        <v>0</v>
      </c>
      <c r="W91" s="199">
        <f>IF(ISNUMBER('MRS(input_RL_Opt2)'!W$18),G91*'MRS(input_RL_Opt2)'!W$18,0)</f>
        <v>0</v>
      </c>
      <c r="X91" s="199">
        <f>IF(ISNUMBER('MRS(input_RL_Opt2)'!X$18),H91*'MRS(input_RL_Opt2)'!X$18,0)</f>
        <v>0</v>
      </c>
      <c r="Y91" s="199">
        <f>IF(ISNUMBER('MRS(input_RL_Opt2)'!Y$18),I91*'MRS(input_RL_Opt2)'!Y$18,0)</f>
        <v>0</v>
      </c>
      <c r="Z91" s="199">
        <f>IF(ISNUMBER('MRS(input_RL_Opt2)'!Z$18),J91*'MRS(input_RL_Opt2)'!Z$18,0)</f>
        <v>0</v>
      </c>
      <c r="AA91" s="199">
        <f>IF(ISNUMBER('MRS(input_RL_Opt2)'!AA$18),K91*'MRS(input_RL_Opt2)'!AA$18,0)</f>
        <v>0</v>
      </c>
      <c r="AB91" s="199">
        <f>IF(ISNUMBER('MRS(input_RL_Opt2)'!AB$18),L91*'MRS(input_RL_Opt2)'!AB$18,0)</f>
        <v>0</v>
      </c>
      <c r="AC91" s="199">
        <f>IF(ISNUMBER('MRS(input_RL_Opt2)'!AC$18),M91*'MRS(input_RL_Opt2)'!AC$18,0)</f>
        <v>0</v>
      </c>
      <c r="AD91" s="199">
        <f>IF(ISNUMBER('MRS(input_RL_Opt2)'!AD$18),N91*'MRS(input_RL_Opt2)'!AD$18,0)</f>
        <v>0</v>
      </c>
      <c r="AE91" s="198">
        <f t="shared" si="16"/>
        <v>0</v>
      </c>
      <c r="AF91" s="62"/>
      <c r="AG91" s="62"/>
    </row>
    <row r="92" spans="1:33" x14ac:dyDescent="0.2">
      <c r="A92" s="280"/>
      <c r="B92" s="54" t="s">
        <v>49</v>
      </c>
      <c r="C92" s="201"/>
      <c r="D92" s="201"/>
      <c r="E92" s="201"/>
      <c r="F92" s="201"/>
      <c r="G92" s="201"/>
      <c r="H92" s="201"/>
      <c r="I92" s="201"/>
      <c r="J92" s="201"/>
      <c r="K92" s="201"/>
      <c r="L92" s="201"/>
      <c r="M92" s="201"/>
      <c r="N92" s="201"/>
      <c r="O92" s="198">
        <f t="shared" si="15"/>
        <v>0</v>
      </c>
      <c r="Q92" s="280"/>
      <c r="R92" s="54" t="s">
        <v>49</v>
      </c>
      <c r="S92" s="199">
        <f>IF(ISNUMBER('MRS(input_RL_Opt2)'!S$19),C92*'MRS(input_RL_Opt2)'!S$19,0)</f>
        <v>0</v>
      </c>
      <c r="T92" s="199">
        <f>IF(ISNUMBER('MRS(input_RL_Opt2)'!T$19),D92*'MRS(input_RL_Opt2)'!T$19,0)</f>
        <v>0</v>
      </c>
      <c r="U92" s="199">
        <f>IF(ISNUMBER('MRS(input_RL_Opt2)'!U$19),E92*'MRS(input_RL_Opt2)'!U$19,0)</f>
        <v>0</v>
      </c>
      <c r="V92" s="199">
        <f>IF(ISNUMBER('MRS(input_RL_Opt2)'!V$19),F92*'MRS(input_RL_Opt2)'!V$19,0)</f>
        <v>0</v>
      </c>
      <c r="W92" s="199">
        <f>IF(ISNUMBER('MRS(input_RL_Opt2)'!W$19),G92*'MRS(input_RL_Opt2)'!W$19,0)</f>
        <v>0</v>
      </c>
      <c r="X92" s="199">
        <f>IF(ISNUMBER('MRS(input_RL_Opt2)'!X$19),H92*'MRS(input_RL_Opt2)'!X$19,0)</f>
        <v>0</v>
      </c>
      <c r="Y92" s="199">
        <f>IF(ISNUMBER('MRS(input_RL_Opt2)'!Y$19),I92*'MRS(input_RL_Opt2)'!Y$19,0)</f>
        <v>0</v>
      </c>
      <c r="Z92" s="199">
        <f>IF(ISNUMBER('MRS(input_RL_Opt2)'!Z$19),J92*'MRS(input_RL_Opt2)'!Z$19,0)</f>
        <v>0</v>
      </c>
      <c r="AA92" s="199">
        <f>IF(ISNUMBER('MRS(input_RL_Opt2)'!AA$19),K92*'MRS(input_RL_Opt2)'!AA$19,0)</f>
        <v>0</v>
      </c>
      <c r="AB92" s="199">
        <f>IF(ISNUMBER('MRS(input_RL_Opt2)'!AB$19),L92*'MRS(input_RL_Opt2)'!AB$19,0)</f>
        <v>0</v>
      </c>
      <c r="AC92" s="199">
        <f>IF(ISNUMBER('MRS(input_RL_Opt2)'!AC$19),M92*'MRS(input_RL_Opt2)'!AC$19,0)</f>
        <v>0</v>
      </c>
      <c r="AD92" s="199">
        <f>IF(ISNUMBER('MRS(input_RL_Opt2)'!AD$19),N92*'MRS(input_RL_Opt2)'!AD$19,0)</f>
        <v>0</v>
      </c>
      <c r="AE92" s="198">
        <f t="shared" si="16"/>
        <v>0</v>
      </c>
      <c r="AF92" s="62"/>
      <c r="AG92" s="62"/>
    </row>
    <row r="93" spans="1:33" x14ac:dyDescent="0.2">
      <c r="A93" s="280"/>
      <c r="B93" s="172" t="s">
        <v>50</v>
      </c>
      <c r="C93" s="201"/>
      <c r="D93" s="201"/>
      <c r="E93" s="201"/>
      <c r="F93" s="201"/>
      <c r="G93" s="201"/>
      <c r="H93" s="201"/>
      <c r="I93" s="201"/>
      <c r="J93" s="201"/>
      <c r="K93" s="201"/>
      <c r="L93" s="201"/>
      <c r="M93" s="201"/>
      <c r="N93" s="201"/>
      <c r="O93" s="198">
        <f t="shared" si="15"/>
        <v>0</v>
      </c>
      <c r="Q93" s="280"/>
      <c r="R93" s="172" t="s">
        <v>50</v>
      </c>
      <c r="S93" s="199">
        <f>IF(ISNUMBER('MRS(input_RL_Opt2)'!S$20),C93*'MRS(input_RL_Opt2)'!S$20,0)</f>
        <v>0</v>
      </c>
      <c r="T93" s="199">
        <f>IF(ISNUMBER('MRS(input_RL_Opt2)'!T$20),D93*'MRS(input_RL_Opt2)'!T$20,0)</f>
        <v>0</v>
      </c>
      <c r="U93" s="199">
        <f>IF(ISNUMBER('MRS(input_RL_Opt2)'!U$20),E93*'MRS(input_RL_Opt2)'!U$20,0)</f>
        <v>0</v>
      </c>
      <c r="V93" s="199">
        <f>IF(ISNUMBER('MRS(input_RL_Opt2)'!V$20),F93*'MRS(input_RL_Opt2)'!V$20,0)</f>
        <v>0</v>
      </c>
      <c r="W93" s="199">
        <f>IF(ISNUMBER('MRS(input_RL_Opt2)'!W$20),G93*'MRS(input_RL_Opt2)'!W$20,0)</f>
        <v>0</v>
      </c>
      <c r="X93" s="199">
        <f>IF(ISNUMBER('MRS(input_RL_Opt2)'!X$20),H93*'MRS(input_RL_Opt2)'!X$20,0)</f>
        <v>0</v>
      </c>
      <c r="Y93" s="199">
        <f>IF(ISNUMBER('MRS(input_RL_Opt2)'!Y$20),I93*'MRS(input_RL_Opt2)'!Y$20,0)</f>
        <v>0</v>
      </c>
      <c r="Z93" s="199">
        <f>IF(ISNUMBER('MRS(input_RL_Opt2)'!Z$20),J93*'MRS(input_RL_Opt2)'!Z$20,0)</f>
        <v>0</v>
      </c>
      <c r="AA93" s="199">
        <f>IF(ISNUMBER('MRS(input_RL_Opt2)'!AA$20),K93*'MRS(input_RL_Opt2)'!AA$20,0)</f>
        <v>0</v>
      </c>
      <c r="AB93" s="199">
        <f>IF(ISNUMBER('MRS(input_RL_Opt2)'!AB$20),L93*'MRS(input_RL_Opt2)'!AB$20,0)</f>
        <v>0</v>
      </c>
      <c r="AC93" s="199">
        <f>IF(ISNUMBER('MRS(input_RL_Opt2)'!AC$20),M93*'MRS(input_RL_Opt2)'!AC$20,0)</f>
        <v>0</v>
      </c>
      <c r="AD93" s="199">
        <f>IF(ISNUMBER('MRS(input_RL_Opt2)'!AD$20),N93*'MRS(input_RL_Opt2)'!AD$20,0)</f>
        <v>0</v>
      </c>
      <c r="AE93" s="198">
        <f t="shared" si="16"/>
        <v>0</v>
      </c>
      <c r="AF93" s="62"/>
      <c r="AG93" s="62"/>
    </row>
    <row r="94" spans="1:33" x14ac:dyDescent="0.2">
      <c r="A94" s="280"/>
      <c r="B94" s="172" t="s">
        <v>51</v>
      </c>
      <c r="C94" s="201"/>
      <c r="D94" s="201"/>
      <c r="E94" s="201"/>
      <c r="F94" s="201"/>
      <c r="G94" s="201"/>
      <c r="H94" s="201"/>
      <c r="I94" s="201"/>
      <c r="J94" s="201"/>
      <c r="K94" s="201"/>
      <c r="L94" s="201"/>
      <c r="M94" s="201"/>
      <c r="N94" s="201"/>
      <c r="O94" s="198">
        <f t="shared" si="15"/>
        <v>0</v>
      </c>
      <c r="Q94" s="280"/>
      <c r="R94" s="172" t="s">
        <v>51</v>
      </c>
      <c r="S94" s="199">
        <f>IF(ISNUMBER('MRS(input_RL_Opt2)'!S$21),C94*'MRS(input_RL_Opt2)'!S$21,0)</f>
        <v>0</v>
      </c>
      <c r="T94" s="199">
        <f>IF(ISNUMBER('MRS(input_RL_Opt2)'!T$21),D94*'MRS(input_RL_Opt2)'!T$21,0)</f>
        <v>0</v>
      </c>
      <c r="U94" s="199">
        <f>IF(ISNUMBER('MRS(input_RL_Opt2)'!U$21),E94*'MRS(input_RL_Opt2)'!U$21,0)</f>
        <v>0</v>
      </c>
      <c r="V94" s="199">
        <f>IF(ISNUMBER('MRS(input_RL_Opt2)'!V$21),F94*'MRS(input_RL_Opt2)'!V$21,0)</f>
        <v>0</v>
      </c>
      <c r="W94" s="199">
        <f>IF(ISNUMBER('MRS(input_RL_Opt2)'!W$21),G94*'MRS(input_RL_Opt2)'!W$21,0)</f>
        <v>0</v>
      </c>
      <c r="X94" s="199">
        <f>IF(ISNUMBER('MRS(input_RL_Opt2)'!X$21),H94*'MRS(input_RL_Opt2)'!X$21,0)</f>
        <v>0</v>
      </c>
      <c r="Y94" s="199">
        <f>IF(ISNUMBER('MRS(input_RL_Opt2)'!Y$21),I94*'MRS(input_RL_Opt2)'!Y$21,0)</f>
        <v>0</v>
      </c>
      <c r="Z94" s="199">
        <f>IF(ISNUMBER('MRS(input_RL_Opt2)'!Z$21),J94*'MRS(input_RL_Opt2)'!Z$21,0)</f>
        <v>0</v>
      </c>
      <c r="AA94" s="199">
        <f>IF(ISNUMBER('MRS(input_RL_Opt2)'!AA$21),K94*'MRS(input_RL_Opt2)'!AA$21,0)</f>
        <v>0</v>
      </c>
      <c r="AB94" s="199">
        <f>IF(ISNUMBER('MRS(input_RL_Opt2)'!AB$21),L94*'MRS(input_RL_Opt2)'!AB$21,0)</f>
        <v>0</v>
      </c>
      <c r="AC94" s="199">
        <f>IF(ISNUMBER('MRS(input_RL_Opt2)'!AC$21),M94*'MRS(input_RL_Opt2)'!AC$21,0)</f>
        <v>0</v>
      </c>
      <c r="AD94" s="199">
        <f>IF(ISNUMBER('MRS(input_RL_Opt2)'!AD$21),N94*'MRS(input_RL_Opt2)'!AD$21,0)</f>
        <v>0</v>
      </c>
      <c r="AE94" s="198">
        <f t="shared" si="16"/>
        <v>0</v>
      </c>
      <c r="AF94" s="62"/>
      <c r="AG94" s="62"/>
    </row>
    <row r="95" spans="1:33" x14ac:dyDescent="0.2">
      <c r="A95" s="280"/>
      <c r="B95" s="172" t="s">
        <v>52</v>
      </c>
      <c r="C95" s="201"/>
      <c r="D95" s="201"/>
      <c r="E95" s="201"/>
      <c r="F95" s="201"/>
      <c r="G95" s="201"/>
      <c r="H95" s="201"/>
      <c r="I95" s="201"/>
      <c r="J95" s="201"/>
      <c r="K95" s="201"/>
      <c r="L95" s="201"/>
      <c r="M95" s="201"/>
      <c r="N95" s="201"/>
      <c r="O95" s="198">
        <f t="shared" si="15"/>
        <v>0</v>
      </c>
      <c r="Q95" s="280"/>
      <c r="R95" s="172" t="s">
        <v>52</v>
      </c>
      <c r="S95" s="199">
        <f>IF(ISNUMBER('MRS(input_RL_Opt2)'!S$22),C95*'MRS(input_RL_Opt2)'!S$22,0)</f>
        <v>0</v>
      </c>
      <c r="T95" s="199">
        <f>IF(ISNUMBER('MRS(input_RL_Opt2)'!T$22),D95*'MRS(input_RL_Opt2)'!T$22,0)</f>
        <v>0</v>
      </c>
      <c r="U95" s="199">
        <f>IF(ISNUMBER('MRS(input_RL_Opt2)'!U$22),E95*'MRS(input_RL_Opt2)'!U$22,0)</f>
        <v>0</v>
      </c>
      <c r="V95" s="199">
        <f>IF(ISNUMBER('MRS(input_RL_Opt2)'!V$22),F95*'MRS(input_RL_Opt2)'!V$22,0)</f>
        <v>0</v>
      </c>
      <c r="W95" s="199">
        <f>IF(ISNUMBER('MRS(input_RL_Opt2)'!W$22),G95*'MRS(input_RL_Opt2)'!W$22,0)</f>
        <v>0</v>
      </c>
      <c r="X95" s="199">
        <f>IF(ISNUMBER('MRS(input_RL_Opt2)'!X$22),H95*'MRS(input_RL_Opt2)'!X$22,0)</f>
        <v>0</v>
      </c>
      <c r="Y95" s="199">
        <f>IF(ISNUMBER('MRS(input_RL_Opt2)'!Y$22),I95*'MRS(input_RL_Opt2)'!Y$22,0)</f>
        <v>0</v>
      </c>
      <c r="Z95" s="199">
        <f>IF(ISNUMBER('MRS(input_RL_Opt2)'!Z$22),J95*'MRS(input_RL_Opt2)'!Z$22,0)</f>
        <v>0</v>
      </c>
      <c r="AA95" s="199">
        <f>IF(ISNUMBER('MRS(input_RL_Opt2)'!AA$22),K95*'MRS(input_RL_Opt2)'!AA$22,0)</f>
        <v>0</v>
      </c>
      <c r="AB95" s="199">
        <f>IF(ISNUMBER('MRS(input_RL_Opt2)'!AB$22),L95*'MRS(input_RL_Opt2)'!AB$22,0)</f>
        <v>0</v>
      </c>
      <c r="AC95" s="199">
        <f>IF(ISNUMBER('MRS(input_RL_Opt2)'!AC$22),M95*'MRS(input_RL_Opt2)'!AC$22,0)</f>
        <v>0</v>
      </c>
      <c r="AD95" s="199">
        <f>IF(ISNUMBER('MRS(input_RL_Opt2)'!AD$22),N95*'MRS(input_RL_Opt2)'!AD$22,0)</f>
        <v>0</v>
      </c>
      <c r="AE95" s="198">
        <f t="shared" si="16"/>
        <v>0</v>
      </c>
      <c r="AF95" s="62"/>
      <c r="AG95" s="62"/>
    </row>
    <row r="96" spans="1:33" x14ac:dyDescent="0.2">
      <c r="A96" s="280"/>
      <c r="B96" s="172" t="s">
        <v>53</v>
      </c>
      <c r="C96" s="201"/>
      <c r="D96" s="201"/>
      <c r="E96" s="201"/>
      <c r="F96" s="201"/>
      <c r="G96" s="201"/>
      <c r="H96" s="201"/>
      <c r="I96" s="201"/>
      <c r="J96" s="201"/>
      <c r="K96" s="201"/>
      <c r="L96" s="201"/>
      <c r="M96" s="201"/>
      <c r="N96" s="201"/>
      <c r="O96" s="198">
        <f t="shared" si="15"/>
        <v>0</v>
      </c>
      <c r="Q96" s="280"/>
      <c r="R96" s="172" t="s">
        <v>53</v>
      </c>
      <c r="S96" s="199">
        <f>IF(ISNUMBER('MRS(input_RL_Opt2)'!S$23),C96*'MRS(input_RL_Opt2)'!S$23,0)</f>
        <v>0</v>
      </c>
      <c r="T96" s="199">
        <f>IF(ISNUMBER('MRS(input_RL_Opt2)'!T$23),D96*'MRS(input_RL_Opt2)'!T$23,0)</f>
        <v>0</v>
      </c>
      <c r="U96" s="199">
        <f>IF(ISNUMBER('MRS(input_RL_Opt2)'!U$23),E96*'MRS(input_RL_Opt2)'!U$23,0)</f>
        <v>0</v>
      </c>
      <c r="V96" s="199">
        <f>IF(ISNUMBER('MRS(input_RL_Opt2)'!V$23),F96*'MRS(input_RL_Opt2)'!V$23,0)</f>
        <v>0</v>
      </c>
      <c r="W96" s="199">
        <f>IF(ISNUMBER('MRS(input_RL_Opt2)'!W$23),G96*'MRS(input_RL_Opt2)'!W$23,0)</f>
        <v>0</v>
      </c>
      <c r="X96" s="199">
        <f>IF(ISNUMBER('MRS(input_RL_Opt2)'!X$23),H96*'MRS(input_RL_Opt2)'!X$23,0)</f>
        <v>0</v>
      </c>
      <c r="Y96" s="199">
        <f>IF(ISNUMBER('MRS(input_RL_Opt2)'!Y$23),I96*'MRS(input_RL_Opt2)'!Y$23,0)</f>
        <v>0</v>
      </c>
      <c r="Z96" s="199">
        <f>IF(ISNUMBER('MRS(input_RL_Opt2)'!Z$23),J96*'MRS(input_RL_Opt2)'!Z$23,0)</f>
        <v>0</v>
      </c>
      <c r="AA96" s="199">
        <f>IF(ISNUMBER('MRS(input_RL_Opt2)'!AA$23),K96*'MRS(input_RL_Opt2)'!AA$23,0)</f>
        <v>0</v>
      </c>
      <c r="AB96" s="199">
        <f>IF(ISNUMBER('MRS(input_RL_Opt2)'!AB$23),L96*'MRS(input_RL_Opt2)'!AB$23,0)</f>
        <v>0</v>
      </c>
      <c r="AC96" s="199">
        <f>IF(ISNUMBER('MRS(input_RL_Opt2)'!AC$23),M96*'MRS(input_RL_Opt2)'!AC$23,0)</f>
        <v>0</v>
      </c>
      <c r="AD96" s="199">
        <f>IF(ISNUMBER('MRS(input_RL_Opt2)'!AD$23),N96*'MRS(input_RL_Opt2)'!AD$23,0)</f>
        <v>0</v>
      </c>
      <c r="AE96" s="198">
        <f t="shared" si="16"/>
        <v>0</v>
      </c>
      <c r="AF96" s="62"/>
      <c r="AG96" s="62"/>
    </row>
    <row r="97" spans="1:33" x14ac:dyDescent="0.2">
      <c r="A97" s="280"/>
      <c r="B97" s="172" t="s">
        <v>54</v>
      </c>
      <c r="C97" s="201"/>
      <c r="D97" s="201"/>
      <c r="E97" s="201"/>
      <c r="F97" s="201"/>
      <c r="G97" s="201"/>
      <c r="H97" s="201"/>
      <c r="I97" s="201"/>
      <c r="J97" s="201"/>
      <c r="K97" s="201"/>
      <c r="L97" s="201"/>
      <c r="M97" s="201"/>
      <c r="N97" s="201"/>
      <c r="O97" s="198">
        <f t="shared" si="15"/>
        <v>0</v>
      </c>
      <c r="Q97" s="280"/>
      <c r="R97" s="172" t="s">
        <v>54</v>
      </c>
      <c r="S97" s="199">
        <f>IF(ISNUMBER('MRS(input_RL_Opt2)'!S$24),C97*'MRS(input_RL_Opt2)'!S$24,0)</f>
        <v>0</v>
      </c>
      <c r="T97" s="199">
        <f>IF(ISNUMBER('MRS(input_RL_Opt2)'!T$24),D97*'MRS(input_RL_Opt2)'!T$24,0)</f>
        <v>0</v>
      </c>
      <c r="U97" s="199">
        <f>IF(ISNUMBER('MRS(input_RL_Opt2)'!U$24),E97*'MRS(input_RL_Opt2)'!U$24,0)</f>
        <v>0</v>
      </c>
      <c r="V97" s="199">
        <f>IF(ISNUMBER('MRS(input_RL_Opt2)'!V$24),F97*'MRS(input_RL_Opt2)'!V$24,0)</f>
        <v>0</v>
      </c>
      <c r="W97" s="199">
        <f>IF(ISNUMBER('MRS(input_RL_Opt2)'!W$24),G97*'MRS(input_RL_Opt2)'!W$24,0)</f>
        <v>0</v>
      </c>
      <c r="X97" s="199">
        <f>IF(ISNUMBER('MRS(input_RL_Opt2)'!X$24),H97*'MRS(input_RL_Opt2)'!X$24,0)</f>
        <v>0</v>
      </c>
      <c r="Y97" s="199">
        <f>IF(ISNUMBER('MRS(input_RL_Opt2)'!Y$24),I97*'MRS(input_RL_Opt2)'!Y$24,0)</f>
        <v>0</v>
      </c>
      <c r="Z97" s="199">
        <f>IF(ISNUMBER('MRS(input_RL_Opt2)'!Z$24),J97*'MRS(input_RL_Opt2)'!Z$24,0)</f>
        <v>0</v>
      </c>
      <c r="AA97" s="199">
        <f>IF(ISNUMBER('MRS(input_RL_Opt2)'!AA$24),K97*'MRS(input_RL_Opt2)'!AA$24,0)</f>
        <v>0</v>
      </c>
      <c r="AB97" s="199">
        <f>IF(ISNUMBER('MRS(input_RL_Opt2)'!AB$24),L97*'MRS(input_RL_Opt2)'!AB$24,0)</f>
        <v>0</v>
      </c>
      <c r="AC97" s="199">
        <f>IF(ISNUMBER('MRS(input_RL_Opt2)'!AC$24),M97*'MRS(input_RL_Opt2)'!AC$24,0)</f>
        <v>0</v>
      </c>
      <c r="AD97" s="199">
        <f>IF(ISNUMBER('MRS(input_RL_Opt2)'!AD$24),N97*'MRS(input_RL_Opt2)'!AD$24,0)</f>
        <v>0</v>
      </c>
      <c r="AE97" s="198">
        <f t="shared" si="16"/>
        <v>0</v>
      </c>
      <c r="AF97" s="62"/>
      <c r="AG97" s="62"/>
    </row>
    <row r="98" spans="1:33" x14ac:dyDescent="0.2">
      <c r="A98" s="280"/>
      <c r="B98" s="172" t="s">
        <v>55</v>
      </c>
      <c r="C98" s="201"/>
      <c r="D98" s="201"/>
      <c r="E98" s="201"/>
      <c r="F98" s="201"/>
      <c r="G98" s="201"/>
      <c r="H98" s="201"/>
      <c r="I98" s="201"/>
      <c r="J98" s="201"/>
      <c r="K98" s="201"/>
      <c r="L98" s="201"/>
      <c r="M98" s="201"/>
      <c r="N98" s="201"/>
      <c r="O98" s="198">
        <f t="shared" si="15"/>
        <v>0</v>
      </c>
      <c r="Q98" s="280"/>
      <c r="R98" s="172" t="s">
        <v>55</v>
      </c>
      <c r="S98" s="199">
        <f>IF(ISNUMBER('MRS(input_RL_Opt2)'!S$25),C98*'MRS(input_RL_Opt2)'!S$25,0)</f>
        <v>0</v>
      </c>
      <c r="T98" s="199">
        <f>IF(ISNUMBER('MRS(input_RL_Opt2)'!T$25),D98*'MRS(input_RL_Opt2)'!T$25,0)</f>
        <v>0</v>
      </c>
      <c r="U98" s="199">
        <f>IF(ISNUMBER('MRS(input_RL_Opt2)'!U$25),E98*'MRS(input_RL_Opt2)'!U$25,0)</f>
        <v>0</v>
      </c>
      <c r="V98" s="199">
        <f>IF(ISNUMBER('MRS(input_RL_Opt2)'!V$25),F98*'MRS(input_RL_Opt2)'!V$25,0)</f>
        <v>0</v>
      </c>
      <c r="W98" s="199">
        <f>IF(ISNUMBER('MRS(input_RL_Opt2)'!W$25),G98*'MRS(input_RL_Opt2)'!W$25,0)</f>
        <v>0</v>
      </c>
      <c r="X98" s="199">
        <f>IF(ISNUMBER('MRS(input_RL_Opt2)'!X$25),H98*'MRS(input_RL_Opt2)'!X$25,0)</f>
        <v>0</v>
      </c>
      <c r="Y98" s="199">
        <f>IF(ISNUMBER('MRS(input_RL_Opt2)'!Y$25),I98*'MRS(input_RL_Opt2)'!Y$25,0)</f>
        <v>0</v>
      </c>
      <c r="Z98" s="199">
        <f>IF(ISNUMBER('MRS(input_RL_Opt2)'!Z$25),J98*'MRS(input_RL_Opt2)'!Z$25,0)</f>
        <v>0</v>
      </c>
      <c r="AA98" s="199">
        <f>IF(ISNUMBER('MRS(input_RL_Opt2)'!AA$25),K98*'MRS(input_RL_Opt2)'!AA$25,0)</f>
        <v>0</v>
      </c>
      <c r="AB98" s="199">
        <f>IF(ISNUMBER('MRS(input_RL_Opt2)'!AB$25),L98*'MRS(input_RL_Opt2)'!AB$25,0)</f>
        <v>0</v>
      </c>
      <c r="AC98" s="199">
        <f>IF(ISNUMBER('MRS(input_RL_Opt2)'!AC$25),M98*'MRS(input_RL_Opt2)'!AC$25,0)</f>
        <v>0</v>
      </c>
      <c r="AD98" s="199">
        <f>IF(ISNUMBER('MRS(input_RL_Opt2)'!AD$25),N98*'MRS(input_RL_Opt2)'!AD$25,0)</f>
        <v>0</v>
      </c>
      <c r="AE98" s="198">
        <f t="shared" si="16"/>
        <v>0</v>
      </c>
      <c r="AF98" s="62"/>
      <c r="AG98" s="62"/>
    </row>
    <row r="99" spans="1:33" x14ac:dyDescent="0.2">
      <c r="A99" s="280"/>
      <c r="B99" s="172" t="s">
        <v>56</v>
      </c>
      <c r="C99" s="201"/>
      <c r="D99" s="201"/>
      <c r="E99" s="201"/>
      <c r="F99" s="201"/>
      <c r="G99" s="201"/>
      <c r="H99" s="201"/>
      <c r="I99" s="201"/>
      <c r="J99" s="201"/>
      <c r="K99" s="201"/>
      <c r="L99" s="201"/>
      <c r="M99" s="201"/>
      <c r="N99" s="201"/>
      <c r="O99" s="198">
        <f t="shared" si="15"/>
        <v>0</v>
      </c>
      <c r="Q99" s="280"/>
      <c r="R99" s="172" t="s">
        <v>56</v>
      </c>
      <c r="S99" s="199">
        <f>IF(ISNUMBER('MRS(input_RL_Opt2)'!S$26),C99*'MRS(input_RL_Opt2)'!S$26,0)</f>
        <v>0</v>
      </c>
      <c r="T99" s="199">
        <f>IF(ISNUMBER('MRS(input_RL_Opt2)'!T$26),D99*'MRS(input_RL_Opt2)'!T$26,0)</f>
        <v>0</v>
      </c>
      <c r="U99" s="199">
        <f>IF(ISNUMBER('MRS(input_RL_Opt2)'!U$26),E99*'MRS(input_RL_Opt2)'!U$26,0)</f>
        <v>0</v>
      </c>
      <c r="V99" s="199">
        <f>IF(ISNUMBER('MRS(input_RL_Opt2)'!V$26),F99*'MRS(input_RL_Opt2)'!V$26,0)</f>
        <v>0</v>
      </c>
      <c r="W99" s="199">
        <f>IF(ISNUMBER('MRS(input_RL_Opt2)'!W$26),G99*'MRS(input_RL_Opt2)'!W$26,0)</f>
        <v>0</v>
      </c>
      <c r="X99" s="199">
        <f>IF(ISNUMBER('MRS(input_RL_Opt2)'!X$26),H99*'MRS(input_RL_Opt2)'!X$26,0)</f>
        <v>0</v>
      </c>
      <c r="Y99" s="199">
        <f>IF(ISNUMBER('MRS(input_RL_Opt2)'!Y$26),I99*'MRS(input_RL_Opt2)'!Y$26,0)</f>
        <v>0</v>
      </c>
      <c r="Z99" s="199">
        <f>IF(ISNUMBER('MRS(input_RL_Opt2)'!Z$26),J99*'MRS(input_RL_Opt2)'!Z$26,0)</f>
        <v>0</v>
      </c>
      <c r="AA99" s="199">
        <f>IF(ISNUMBER('MRS(input_RL_Opt2)'!AA$26),K99*'MRS(input_RL_Opt2)'!AA$26,0)</f>
        <v>0</v>
      </c>
      <c r="AB99" s="199">
        <f>IF(ISNUMBER('MRS(input_RL_Opt2)'!AB$26),L99*'MRS(input_RL_Opt2)'!AB$26,0)</f>
        <v>0</v>
      </c>
      <c r="AC99" s="199">
        <f>IF(ISNUMBER('MRS(input_RL_Opt2)'!AC$26),M99*'MRS(input_RL_Opt2)'!AC$26,0)</f>
        <v>0</v>
      </c>
      <c r="AD99" s="199">
        <f>IF(ISNUMBER('MRS(input_RL_Opt2)'!AD$26),N99*'MRS(input_RL_Opt2)'!AD$26,0)</f>
        <v>0</v>
      </c>
      <c r="AE99" s="198">
        <f t="shared" si="16"/>
        <v>0</v>
      </c>
      <c r="AF99" s="62"/>
      <c r="AG99" s="62"/>
    </row>
    <row r="100" spans="1:33" x14ac:dyDescent="0.2">
      <c r="A100" s="280"/>
      <c r="B100" s="172" t="s">
        <v>147</v>
      </c>
      <c r="C100" s="201"/>
      <c r="D100" s="201"/>
      <c r="E100" s="201"/>
      <c r="F100" s="201"/>
      <c r="G100" s="201"/>
      <c r="H100" s="201"/>
      <c r="I100" s="201"/>
      <c r="J100" s="201"/>
      <c r="K100" s="201"/>
      <c r="L100" s="201"/>
      <c r="M100" s="201"/>
      <c r="N100" s="201"/>
      <c r="O100" s="198">
        <f t="shared" si="15"/>
        <v>0</v>
      </c>
      <c r="Q100" s="280"/>
      <c r="R100" s="172" t="s">
        <v>147</v>
      </c>
      <c r="S100" s="199">
        <f>IF(ISNUMBER('MRS(input_RL_Opt2)'!S$27),C100*'MRS(input_RL_Opt2)'!S$27,0)</f>
        <v>0</v>
      </c>
      <c r="T100" s="199">
        <f>IF(ISNUMBER('MRS(input_RL_Opt2)'!T$27),D100*'MRS(input_RL_Opt2)'!T$27,0)</f>
        <v>0</v>
      </c>
      <c r="U100" s="199">
        <f>IF(ISNUMBER('MRS(input_RL_Opt2)'!U$27),E100*'MRS(input_RL_Opt2)'!U$27,0)</f>
        <v>0</v>
      </c>
      <c r="V100" s="199">
        <f>IF(ISNUMBER('MRS(input_RL_Opt2)'!V$27),F100*'MRS(input_RL_Opt2)'!V$27,0)</f>
        <v>0</v>
      </c>
      <c r="W100" s="199">
        <f>IF(ISNUMBER('MRS(input_RL_Opt2)'!W$27),G100*'MRS(input_RL_Opt2)'!W$27,0)</f>
        <v>0</v>
      </c>
      <c r="X100" s="199">
        <f>IF(ISNUMBER('MRS(input_RL_Opt2)'!X$27),H100*'MRS(input_RL_Opt2)'!X$27,0)</f>
        <v>0</v>
      </c>
      <c r="Y100" s="199">
        <f>IF(ISNUMBER('MRS(input_RL_Opt2)'!Y$27),I100*'MRS(input_RL_Opt2)'!Y$27,0)</f>
        <v>0</v>
      </c>
      <c r="Z100" s="199">
        <f>IF(ISNUMBER('MRS(input_RL_Opt2)'!Z$27),J100*'MRS(input_RL_Opt2)'!Z$27,0)</f>
        <v>0</v>
      </c>
      <c r="AA100" s="199">
        <f>IF(ISNUMBER('MRS(input_RL_Opt2)'!AA$27),K100*'MRS(input_RL_Opt2)'!AA$27,0)</f>
        <v>0</v>
      </c>
      <c r="AB100" s="199">
        <f>IF(ISNUMBER('MRS(input_RL_Opt2)'!AB$27),L100*'MRS(input_RL_Opt2)'!AB$27,0)</f>
        <v>0</v>
      </c>
      <c r="AC100" s="199">
        <f>IF(ISNUMBER('MRS(input_RL_Opt2)'!AC$27),M100*'MRS(input_RL_Opt2)'!AC$27,0)</f>
        <v>0</v>
      </c>
      <c r="AD100" s="199">
        <f>IF(ISNUMBER('MRS(input_RL_Opt2)'!AD$27),N100*'MRS(input_RL_Opt2)'!AD$27,0)</f>
        <v>0</v>
      </c>
      <c r="AE100" s="198">
        <f t="shared" si="16"/>
        <v>0</v>
      </c>
      <c r="AF100" s="62"/>
      <c r="AG100" s="62"/>
    </row>
    <row r="101" spans="1:33" x14ac:dyDescent="0.2">
      <c r="A101" s="280"/>
      <c r="B101" s="54" t="s">
        <v>57</v>
      </c>
      <c r="C101" s="197">
        <f>+SUM(C89:C100)</f>
        <v>0</v>
      </c>
      <c r="D101" s="197">
        <f t="shared" ref="D101:N101" si="17">+SUM(D89:D100)</f>
        <v>0</v>
      </c>
      <c r="E101" s="197">
        <f t="shared" si="17"/>
        <v>0</v>
      </c>
      <c r="F101" s="197">
        <f t="shared" si="17"/>
        <v>0</v>
      </c>
      <c r="G101" s="197">
        <f t="shared" si="17"/>
        <v>0</v>
      </c>
      <c r="H101" s="197">
        <f t="shared" si="17"/>
        <v>0</v>
      </c>
      <c r="I101" s="197">
        <f t="shared" si="17"/>
        <v>0</v>
      </c>
      <c r="J101" s="197">
        <f t="shared" si="17"/>
        <v>0</v>
      </c>
      <c r="K101" s="197">
        <f t="shared" si="17"/>
        <v>0</v>
      </c>
      <c r="L101" s="197">
        <f t="shared" si="17"/>
        <v>0</v>
      </c>
      <c r="M101" s="197">
        <f t="shared" si="17"/>
        <v>0</v>
      </c>
      <c r="N101" s="197">
        <f t="shared" si="17"/>
        <v>0</v>
      </c>
      <c r="O101" s="198"/>
      <c r="Q101" s="280"/>
      <c r="R101" s="54" t="s">
        <v>57</v>
      </c>
      <c r="S101" s="197"/>
      <c r="T101" s="197"/>
      <c r="U101" s="197"/>
      <c r="V101" s="197"/>
      <c r="W101" s="197"/>
      <c r="X101" s="197"/>
      <c r="Y101" s="197"/>
      <c r="Z101" s="197"/>
      <c r="AA101" s="197"/>
      <c r="AB101" s="197"/>
      <c r="AC101" s="197"/>
      <c r="AD101" s="197"/>
      <c r="AE101" s="198">
        <f>SUM(AE89:AE100)</f>
        <v>0</v>
      </c>
      <c r="AF101" s="200">
        <f>AE101*44/12</f>
        <v>0</v>
      </c>
      <c r="AG101" s="60">
        <f>_xlfn.IFS(AF101-'MRS(input_PJ_DR_Opt2)'!AF126&gt;0,AF101-'MRS(input_PJ_DR_Opt2)'!AF126,TRUE,0)</f>
        <v>0</v>
      </c>
    </row>
    <row r="102" spans="1:33" x14ac:dyDescent="0.2">
      <c r="S102" s="50"/>
      <c r="T102" s="50"/>
      <c r="U102" s="50"/>
      <c r="V102" s="50"/>
      <c r="W102" s="50"/>
      <c r="X102" s="50"/>
      <c r="Y102" s="50"/>
      <c r="Z102" s="50"/>
      <c r="AA102" s="50"/>
      <c r="AB102" s="50"/>
      <c r="AC102" s="50"/>
      <c r="AD102" s="50"/>
      <c r="AE102" s="50"/>
    </row>
    <row r="103" spans="1:33" ht="14.15" customHeight="1" x14ac:dyDescent="0.2">
      <c r="A103" s="293" t="str">
        <f>'MRS(input_RL_Opt2)'!A128</f>
        <v>Year 2025</v>
      </c>
      <c r="B103" s="293"/>
      <c r="C103" s="261" t="str">
        <f>'MRS(input_RL_Opt2)'!C128</f>
        <v>Land use category in year 2025</v>
      </c>
      <c r="D103" s="261"/>
      <c r="E103" s="261"/>
      <c r="F103" s="261"/>
      <c r="G103" s="261"/>
      <c r="H103" s="261"/>
      <c r="I103" s="261"/>
      <c r="J103" s="261"/>
      <c r="K103" s="261"/>
      <c r="L103" s="261"/>
      <c r="M103" s="261"/>
      <c r="N103" s="261"/>
      <c r="O103" s="261"/>
      <c r="Q103" s="293" t="str">
        <f>'MRS(input_RL_Opt2)'!Q128</f>
        <v>Year 2025</v>
      </c>
      <c r="R103" s="293"/>
      <c r="S103" s="261" t="str">
        <f>'MRS(input_RL_Opt2)'!S128</f>
        <v>Land use category in year 2025</v>
      </c>
      <c r="T103" s="261"/>
      <c r="U103" s="261"/>
      <c r="V103" s="261"/>
      <c r="W103" s="261"/>
      <c r="X103" s="261"/>
      <c r="Y103" s="261"/>
      <c r="Z103" s="261"/>
      <c r="AA103" s="261"/>
      <c r="AB103" s="261"/>
      <c r="AC103" s="261"/>
      <c r="AD103" s="261"/>
      <c r="AE103" s="261"/>
      <c r="AF103" s="62"/>
      <c r="AG103" s="62"/>
    </row>
    <row r="104" spans="1:33" ht="42" x14ac:dyDescent="0.2">
      <c r="A104" s="293"/>
      <c r="B104" s="293"/>
      <c r="C104" s="54" t="s">
        <v>46</v>
      </c>
      <c r="D104" s="54" t="s">
        <v>47</v>
      </c>
      <c r="E104" s="55" t="s">
        <v>48</v>
      </c>
      <c r="F104" s="54" t="s">
        <v>49</v>
      </c>
      <c r="G104" s="54" t="s">
        <v>50</v>
      </c>
      <c r="H104" s="54" t="s">
        <v>51</v>
      </c>
      <c r="I104" s="54" t="s">
        <v>52</v>
      </c>
      <c r="J104" s="54" t="s">
        <v>53</v>
      </c>
      <c r="K104" s="54" t="s">
        <v>54</v>
      </c>
      <c r="L104" s="54" t="s">
        <v>55</v>
      </c>
      <c r="M104" s="54" t="s">
        <v>56</v>
      </c>
      <c r="N104" s="54" t="s">
        <v>39</v>
      </c>
      <c r="O104" s="172" t="s">
        <v>57</v>
      </c>
      <c r="Q104" s="293"/>
      <c r="R104" s="293"/>
      <c r="S104" s="54" t="s">
        <v>46</v>
      </c>
      <c r="T104" s="54" t="s">
        <v>47</v>
      </c>
      <c r="U104" s="55" t="s">
        <v>48</v>
      </c>
      <c r="V104" s="54" t="s">
        <v>49</v>
      </c>
      <c r="W104" s="54" t="s">
        <v>50</v>
      </c>
      <c r="X104" s="54" t="s">
        <v>51</v>
      </c>
      <c r="Y104" s="54" t="s">
        <v>52</v>
      </c>
      <c r="Z104" s="54" t="s">
        <v>53</v>
      </c>
      <c r="AA104" s="54" t="s">
        <v>54</v>
      </c>
      <c r="AB104" s="54" t="s">
        <v>55</v>
      </c>
      <c r="AC104" s="54" t="s">
        <v>56</v>
      </c>
      <c r="AD104" s="54" t="s">
        <v>39</v>
      </c>
      <c r="AE104" s="172" t="s">
        <v>57</v>
      </c>
      <c r="AF104" s="62"/>
      <c r="AG104" s="62"/>
    </row>
    <row r="105" spans="1:33" ht="14.15" customHeight="1" x14ac:dyDescent="0.2">
      <c r="A105" s="280" t="str">
        <f>'MRS(input_RL_Opt2)'!A130</f>
        <v>Land use category in year 2024</v>
      </c>
      <c r="B105" s="54" t="s">
        <v>46</v>
      </c>
      <c r="C105" s="201"/>
      <c r="D105" s="201"/>
      <c r="E105" s="201"/>
      <c r="F105" s="201"/>
      <c r="G105" s="201"/>
      <c r="H105" s="201"/>
      <c r="I105" s="201"/>
      <c r="J105" s="201"/>
      <c r="K105" s="201"/>
      <c r="L105" s="201"/>
      <c r="M105" s="201"/>
      <c r="N105" s="201"/>
      <c r="O105" s="198">
        <f>SUM(C105:N105)</f>
        <v>0</v>
      </c>
      <c r="Q105" s="280" t="str">
        <f>'MRS(input_RL_Opt2)'!Q130</f>
        <v>Land use category in year 2024</v>
      </c>
      <c r="R105" s="54" t="s">
        <v>46</v>
      </c>
      <c r="S105" s="199">
        <f>IF(ISNUMBER('MRS(input_RL_Opt2)'!S$16),C105*'MRS(input_RL_Opt2)'!S$16,0)</f>
        <v>0</v>
      </c>
      <c r="T105" s="199">
        <f>IF(ISNUMBER('MRS(input_RL_Opt2)'!T$16),D105*'MRS(input_RL_Opt2)'!T$16,0)</f>
        <v>0</v>
      </c>
      <c r="U105" s="199">
        <f>IF(ISNUMBER('MRS(input_RL_Opt2)'!U$16),E105*'MRS(input_RL_Opt2)'!U$16,0)</f>
        <v>0</v>
      </c>
      <c r="V105" s="199">
        <f>IF(ISNUMBER('MRS(input_RL_Opt2)'!V$16),F105*'MRS(input_RL_Opt2)'!V$16,0)</f>
        <v>0</v>
      </c>
      <c r="W105" s="199">
        <f>IF(ISNUMBER('MRS(input_RL_Opt2)'!W$16),G105*'MRS(input_RL_Opt2)'!W$16,0)</f>
        <v>0</v>
      </c>
      <c r="X105" s="199">
        <f>IF(ISNUMBER('MRS(input_RL_Opt2)'!X$16),H105*'MRS(input_RL_Opt2)'!X$16,0)</f>
        <v>0</v>
      </c>
      <c r="Y105" s="199">
        <f>IF(ISNUMBER('MRS(input_RL_Opt2)'!Y$16),I105*'MRS(input_RL_Opt2)'!Y$16,0)</f>
        <v>0</v>
      </c>
      <c r="Z105" s="199">
        <f>IF(ISNUMBER('MRS(input_RL_Opt2)'!Z$16),J105*'MRS(input_RL_Opt2)'!Z$16,0)</f>
        <v>0</v>
      </c>
      <c r="AA105" s="199">
        <f>IF(ISNUMBER('MRS(input_RL_Opt2)'!AA$16),K105*'MRS(input_RL_Opt2)'!AA$16,0)</f>
        <v>0</v>
      </c>
      <c r="AB105" s="199">
        <f>IF(ISNUMBER('MRS(input_RL_Opt2)'!AB$16),L105*'MRS(input_RL_Opt2)'!AB$16,0)</f>
        <v>0</v>
      </c>
      <c r="AC105" s="199">
        <f>IF(ISNUMBER('MRS(input_RL_Opt2)'!AC$16),M105*'MRS(input_RL_Opt2)'!AC$16,0)</f>
        <v>0</v>
      </c>
      <c r="AD105" s="199">
        <f>IF(ISNUMBER('MRS(input_RL_Opt2)'!AD$16),N105*'MRS(input_RL_Opt2)'!AD$16,0)</f>
        <v>0</v>
      </c>
      <c r="AE105" s="198">
        <f>SUMIF(S105:AD105,"&gt;0",S105:AD105)</f>
        <v>0</v>
      </c>
      <c r="AF105" s="62"/>
      <c r="AG105" s="62"/>
    </row>
    <row r="106" spans="1:33" ht="28" x14ac:dyDescent="0.2">
      <c r="A106" s="280"/>
      <c r="B106" s="54" t="s">
        <v>47</v>
      </c>
      <c r="C106" s="201"/>
      <c r="D106" s="201"/>
      <c r="E106" s="201"/>
      <c r="F106" s="201"/>
      <c r="G106" s="201"/>
      <c r="H106" s="201"/>
      <c r="I106" s="201"/>
      <c r="J106" s="201"/>
      <c r="K106" s="201"/>
      <c r="L106" s="201"/>
      <c r="M106" s="201"/>
      <c r="N106" s="201"/>
      <c r="O106" s="198">
        <f t="shared" ref="O106:O116" si="18">SUM(C106:N106)</f>
        <v>0</v>
      </c>
      <c r="Q106" s="280"/>
      <c r="R106" s="54" t="s">
        <v>47</v>
      </c>
      <c r="S106" s="199">
        <f>IF(ISNUMBER('MRS(input_RL_Opt2)'!S$17),C106*'MRS(input_RL_Opt2)'!S$17,0)</f>
        <v>0</v>
      </c>
      <c r="T106" s="199">
        <f>IF(ISNUMBER('MRS(input_RL_Opt2)'!T$17),D106*'MRS(input_RL_Opt2)'!T$17,0)</f>
        <v>0</v>
      </c>
      <c r="U106" s="199">
        <f>IF(ISNUMBER('MRS(input_RL_Opt2)'!U$17),E106*'MRS(input_RL_Opt2)'!U$17,0)</f>
        <v>0</v>
      </c>
      <c r="V106" s="199">
        <f>IF(ISNUMBER('MRS(input_RL_Opt2)'!V$17),F106*'MRS(input_RL_Opt2)'!V$17,0)</f>
        <v>0</v>
      </c>
      <c r="W106" s="199">
        <f>IF(ISNUMBER('MRS(input_RL_Opt2)'!W$17),G106*'MRS(input_RL_Opt2)'!W$17,0)</f>
        <v>0</v>
      </c>
      <c r="X106" s="199">
        <f>IF(ISNUMBER('MRS(input_RL_Opt2)'!X$17),H106*'MRS(input_RL_Opt2)'!X$17,0)</f>
        <v>0</v>
      </c>
      <c r="Y106" s="199">
        <f>IF(ISNUMBER('MRS(input_RL_Opt2)'!Y$17),I106*'MRS(input_RL_Opt2)'!Y$17,0)</f>
        <v>0</v>
      </c>
      <c r="Z106" s="199">
        <f>IF(ISNUMBER('MRS(input_RL_Opt2)'!Z$17),J106*'MRS(input_RL_Opt2)'!Z$17,0)</f>
        <v>0</v>
      </c>
      <c r="AA106" s="199">
        <f>IF(ISNUMBER('MRS(input_RL_Opt2)'!AA$17),K106*'MRS(input_RL_Opt2)'!AA$17,0)</f>
        <v>0</v>
      </c>
      <c r="AB106" s="199">
        <f>IF(ISNUMBER('MRS(input_RL_Opt2)'!AB$17),L106*'MRS(input_RL_Opt2)'!AB$17,0)</f>
        <v>0</v>
      </c>
      <c r="AC106" s="199">
        <f>IF(ISNUMBER('MRS(input_RL_Opt2)'!AC$17),M106*'MRS(input_RL_Opt2)'!AC$17,0)</f>
        <v>0</v>
      </c>
      <c r="AD106" s="199">
        <f>IF(ISNUMBER('MRS(input_RL_Opt2)'!AD$17),N106*'MRS(input_RL_Opt2)'!AD$17,0)</f>
        <v>0</v>
      </c>
      <c r="AE106" s="198">
        <f t="shared" ref="AE106:AE116" si="19">SUMIF(S106:AD106,"&gt;0",S106:AD106)</f>
        <v>0</v>
      </c>
      <c r="AF106" s="62"/>
      <c r="AG106" s="62"/>
    </row>
    <row r="107" spans="1:33" x14ac:dyDescent="0.2">
      <c r="A107" s="280"/>
      <c r="B107" s="55" t="s">
        <v>48</v>
      </c>
      <c r="C107" s="201"/>
      <c r="D107" s="201"/>
      <c r="E107" s="201"/>
      <c r="F107" s="201"/>
      <c r="G107" s="201"/>
      <c r="H107" s="201"/>
      <c r="I107" s="201"/>
      <c r="J107" s="201"/>
      <c r="K107" s="201"/>
      <c r="L107" s="201"/>
      <c r="M107" s="201"/>
      <c r="N107" s="201"/>
      <c r="O107" s="198">
        <f t="shared" si="18"/>
        <v>0</v>
      </c>
      <c r="Q107" s="280"/>
      <c r="R107" s="55" t="s">
        <v>48</v>
      </c>
      <c r="S107" s="199">
        <f>IF(ISNUMBER('MRS(input_RL_Opt2)'!S$18),C107*'MRS(input_RL_Opt2)'!S$18,0)</f>
        <v>0</v>
      </c>
      <c r="T107" s="199">
        <f>IF(ISNUMBER('MRS(input_RL_Opt2)'!T$18),D107*'MRS(input_RL_Opt2)'!T$18,0)</f>
        <v>0</v>
      </c>
      <c r="U107" s="199">
        <f>IF(ISNUMBER('MRS(input_RL_Opt2)'!U$18),E107*'MRS(input_RL_Opt2)'!U$18,0)</f>
        <v>0</v>
      </c>
      <c r="V107" s="199">
        <f>IF(ISNUMBER('MRS(input_RL_Opt2)'!V$18),F107*'MRS(input_RL_Opt2)'!V$18,0)</f>
        <v>0</v>
      </c>
      <c r="W107" s="199">
        <f>IF(ISNUMBER('MRS(input_RL_Opt2)'!W$18),G107*'MRS(input_RL_Opt2)'!W$18,0)</f>
        <v>0</v>
      </c>
      <c r="X107" s="199">
        <f>IF(ISNUMBER('MRS(input_RL_Opt2)'!X$18),H107*'MRS(input_RL_Opt2)'!X$18,0)</f>
        <v>0</v>
      </c>
      <c r="Y107" s="199">
        <f>IF(ISNUMBER('MRS(input_RL_Opt2)'!Y$18),I107*'MRS(input_RL_Opt2)'!Y$18,0)</f>
        <v>0</v>
      </c>
      <c r="Z107" s="199">
        <f>IF(ISNUMBER('MRS(input_RL_Opt2)'!Z$18),J107*'MRS(input_RL_Opt2)'!Z$18,0)</f>
        <v>0</v>
      </c>
      <c r="AA107" s="199">
        <f>IF(ISNUMBER('MRS(input_RL_Opt2)'!AA$18),K107*'MRS(input_RL_Opt2)'!AA$18,0)</f>
        <v>0</v>
      </c>
      <c r="AB107" s="199">
        <f>IF(ISNUMBER('MRS(input_RL_Opt2)'!AB$18),L107*'MRS(input_RL_Opt2)'!AB$18,0)</f>
        <v>0</v>
      </c>
      <c r="AC107" s="199">
        <f>IF(ISNUMBER('MRS(input_RL_Opt2)'!AC$18),M107*'MRS(input_RL_Opt2)'!AC$18,0)</f>
        <v>0</v>
      </c>
      <c r="AD107" s="199">
        <f>IF(ISNUMBER('MRS(input_RL_Opt2)'!AD$18),N107*'MRS(input_RL_Opt2)'!AD$18,0)</f>
        <v>0</v>
      </c>
      <c r="AE107" s="198">
        <f t="shared" si="19"/>
        <v>0</v>
      </c>
      <c r="AF107" s="62"/>
      <c r="AG107" s="62"/>
    </row>
    <row r="108" spans="1:33" x14ac:dyDescent="0.2">
      <c r="A108" s="280"/>
      <c r="B108" s="54" t="s">
        <v>49</v>
      </c>
      <c r="C108" s="201"/>
      <c r="D108" s="201"/>
      <c r="E108" s="201"/>
      <c r="F108" s="201"/>
      <c r="G108" s="201"/>
      <c r="H108" s="201"/>
      <c r="I108" s="201"/>
      <c r="J108" s="201"/>
      <c r="K108" s="201"/>
      <c r="L108" s="201"/>
      <c r="M108" s="201"/>
      <c r="N108" s="201"/>
      <c r="O108" s="198">
        <f t="shared" si="18"/>
        <v>0</v>
      </c>
      <c r="Q108" s="280"/>
      <c r="R108" s="54" t="s">
        <v>49</v>
      </c>
      <c r="S108" s="199">
        <f>IF(ISNUMBER('MRS(input_RL_Opt2)'!S$19),C108*'MRS(input_RL_Opt2)'!S$19,0)</f>
        <v>0</v>
      </c>
      <c r="T108" s="199">
        <f>IF(ISNUMBER('MRS(input_RL_Opt2)'!T$19),D108*'MRS(input_RL_Opt2)'!T$19,0)</f>
        <v>0</v>
      </c>
      <c r="U108" s="199">
        <f>IF(ISNUMBER('MRS(input_RL_Opt2)'!U$19),E108*'MRS(input_RL_Opt2)'!U$19,0)</f>
        <v>0</v>
      </c>
      <c r="V108" s="199">
        <f>IF(ISNUMBER('MRS(input_RL_Opt2)'!V$19),F108*'MRS(input_RL_Opt2)'!V$19,0)</f>
        <v>0</v>
      </c>
      <c r="W108" s="199">
        <f>IF(ISNUMBER('MRS(input_RL_Opt2)'!W$19),G108*'MRS(input_RL_Opt2)'!W$19,0)</f>
        <v>0</v>
      </c>
      <c r="X108" s="199">
        <f>IF(ISNUMBER('MRS(input_RL_Opt2)'!X$19),H108*'MRS(input_RL_Opt2)'!X$19,0)</f>
        <v>0</v>
      </c>
      <c r="Y108" s="199">
        <f>IF(ISNUMBER('MRS(input_RL_Opt2)'!Y$19),I108*'MRS(input_RL_Opt2)'!Y$19,0)</f>
        <v>0</v>
      </c>
      <c r="Z108" s="199">
        <f>IF(ISNUMBER('MRS(input_RL_Opt2)'!Z$19),J108*'MRS(input_RL_Opt2)'!Z$19,0)</f>
        <v>0</v>
      </c>
      <c r="AA108" s="199">
        <f>IF(ISNUMBER('MRS(input_RL_Opt2)'!AA$19),K108*'MRS(input_RL_Opt2)'!AA$19,0)</f>
        <v>0</v>
      </c>
      <c r="AB108" s="199">
        <f>IF(ISNUMBER('MRS(input_RL_Opt2)'!AB$19),L108*'MRS(input_RL_Opt2)'!AB$19,0)</f>
        <v>0</v>
      </c>
      <c r="AC108" s="199">
        <f>IF(ISNUMBER('MRS(input_RL_Opt2)'!AC$19),M108*'MRS(input_RL_Opt2)'!AC$19,0)</f>
        <v>0</v>
      </c>
      <c r="AD108" s="199">
        <f>IF(ISNUMBER('MRS(input_RL_Opt2)'!AD$19),N108*'MRS(input_RL_Opt2)'!AD$19,0)</f>
        <v>0</v>
      </c>
      <c r="AE108" s="198">
        <f t="shared" si="19"/>
        <v>0</v>
      </c>
      <c r="AF108" s="62"/>
      <c r="AG108" s="62"/>
    </row>
    <row r="109" spans="1:33" x14ac:dyDescent="0.2">
      <c r="A109" s="280"/>
      <c r="B109" s="172" t="s">
        <v>50</v>
      </c>
      <c r="C109" s="201"/>
      <c r="D109" s="201"/>
      <c r="E109" s="201"/>
      <c r="F109" s="201"/>
      <c r="G109" s="201"/>
      <c r="H109" s="201"/>
      <c r="I109" s="201"/>
      <c r="J109" s="201"/>
      <c r="K109" s="201"/>
      <c r="L109" s="201"/>
      <c r="M109" s="201"/>
      <c r="N109" s="201"/>
      <c r="O109" s="198">
        <f t="shared" si="18"/>
        <v>0</v>
      </c>
      <c r="Q109" s="280"/>
      <c r="R109" s="172" t="s">
        <v>50</v>
      </c>
      <c r="S109" s="199">
        <f>IF(ISNUMBER('MRS(input_RL_Opt2)'!S$20),C109*'MRS(input_RL_Opt2)'!S$20,0)</f>
        <v>0</v>
      </c>
      <c r="T109" s="199">
        <f>IF(ISNUMBER('MRS(input_RL_Opt2)'!T$20),D109*'MRS(input_RL_Opt2)'!T$20,0)</f>
        <v>0</v>
      </c>
      <c r="U109" s="199">
        <f>IF(ISNUMBER('MRS(input_RL_Opt2)'!U$20),E109*'MRS(input_RL_Opt2)'!U$20,0)</f>
        <v>0</v>
      </c>
      <c r="V109" s="199">
        <f>IF(ISNUMBER('MRS(input_RL_Opt2)'!V$20),F109*'MRS(input_RL_Opt2)'!V$20,0)</f>
        <v>0</v>
      </c>
      <c r="W109" s="199">
        <f>IF(ISNUMBER('MRS(input_RL_Opt2)'!W$20),G109*'MRS(input_RL_Opt2)'!W$20,0)</f>
        <v>0</v>
      </c>
      <c r="X109" s="199">
        <f>IF(ISNUMBER('MRS(input_RL_Opt2)'!X$20),H109*'MRS(input_RL_Opt2)'!X$20,0)</f>
        <v>0</v>
      </c>
      <c r="Y109" s="199">
        <f>IF(ISNUMBER('MRS(input_RL_Opt2)'!Y$20),I109*'MRS(input_RL_Opt2)'!Y$20,0)</f>
        <v>0</v>
      </c>
      <c r="Z109" s="199">
        <f>IF(ISNUMBER('MRS(input_RL_Opt2)'!Z$20),J109*'MRS(input_RL_Opt2)'!Z$20,0)</f>
        <v>0</v>
      </c>
      <c r="AA109" s="199">
        <f>IF(ISNUMBER('MRS(input_RL_Opt2)'!AA$20),K109*'MRS(input_RL_Opt2)'!AA$20,0)</f>
        <v>0</v>
      </c>
      <c r="AB109" s="199">
        <f>IF(ISNUMBER('MRS(input_RL_Opt2)'!AB$20),L109*'MRS(input_RL_Opt2)'!AB$20,0)</f>
        <v>0</v>
      </c>
      <c r="AC109" s="199">
        <f>IF(ISNUMBER('MRS(input_RL_Opt2)'!AC$20),M109*'MRS(input_RL_Opt2)'!AC$20,0)</f>
        <v>0</v>
      </c>
      <c r="AD109" s="199">
        <f>IF(ISNUMBER('MRS(input_RL_Opt2)'!AD$20),N109*'MRS(input_RL_Opt2)'!AD$20,0)</f>
        <v>0</v>
      </c>
      <c r="AE109" s="198">
        <f t="shared" si="19"/>
        <v>0</v>
      </c>
      <c r="AF109" s="62"/>
      <c r="AG109" s="62"/>
    </row>
    <row r="110" spans="1:33" x14ac:dyDescent="0.2">
      <c r="A110" s="280"/>
      <c r="B110" s="172" t="s">
        <v>51</v>
      </c>
      <c r="C110" s="201"/>
      <c r="D110" s="201"/>
      <c r="E110" s="201"/>
      <c r="F110" s="201"/>
      <c r="G110" s="201"/>
      <c r="H110" s="201"/>
      <c r="I110" s="201"/>
      <c r="J110" s="201"/>
      <c r="K110" s="201"/>
      <c r="L110" s="201"/>
      <c r="M110" s="201"/>
      <c r="N110" s="201"/>
      <c r="O110" s="198">
        <f t="shared" si="18"/>
        <v>0</v>
      </c>
      <c r="Q110" s="280"/>
      <c r="R110" s="172" t="s">
        <v>51</v>
      </c>
      <c r="S110" s="199">
        <f>IF(ISNUMBER('MRS(input_RL_Opt2)'!S$21),C110*'MRS(input_RL_Opt2)'!S$21,0)</f>
        <v>0</v>
      </c>
      <c r="T110" s="199">
        <f>IF(ISNUMBER('MRS(input_RL_Opt2)'!T$21),D110*'MRS(input_RL_Opt2)'!T$21,0)</f>
        <v>0</v>
      </c>
      <c r="U110" s="199">
        <f>IF(ISNUMBER('MRS(input_RL_Opt2)'!U$21),E110*'MRS(input_RL_Opt2)'!U$21,0)</f>
        <v>0</v>
      </c>
      <c r="V110" s="199">
        <f>IF(ISNUMBER('MRS(input_RL_Opt2)'!V$21),F110*'MRS(input_RL_Opt2)'!V$21,0)</f>
        <v>0</v>
      </c>
      <c r="W110" s="199">
        <f>IF(ISNUMBER('MRS(input_RL_Opt2)'!W$21),G110*'MRS(input_RL_Opt2)'!W$21,0)</f>
        <v>0</v>
      </c>
      <c r="X110" s="199">
        <f>IF(ISNUMBER('MRS(input_RL_Opt2)'!X$21),H110*'MRS(input_RL_Opt2)'!X$21,0)</f>
        <v>0</v>
      </c>
      <c r="Y110" s="199">
        <f>IF(ISNUMBER('MRS(input_RL_Opt2)'!Y$21),I110*'MRS(input_RL_Opt2)'!Y$21,0)</f>
        <v>0</v>
      </c>
      <c r="Z110" s="199">
        <f>IF(ISNUMBER('MRS(input_RL_Opt2)'!Z$21),J110*'MRS(input_RL_Opt2)'!Z$21,0)</f>
        <v>0</v>
      </c>
      <c r="AA110" s="199">
        <f>IF(ISNUMBER('MRS(input_RL_Opt2)'!AA$21),K110*'MRS(input_RL_Opt2)'!AA$21,0)</f>
        <v>0</v>
      </c>
      <c r="AB110" s="199">
        <f>IF(ISNUMBER('MRS(input_RL_Opt2)'!AB$21),L110*'MRS(input_RL_Opt2)'!AB$21,0)</f>
        <v>0</v>
      </c>
      <c r="AC110" s="199">
        <f>IF(ISNUMBER('MRS(input_RL_Opt2)'!AC$21),M110*'MRS(input_RL_Opt2)'!AC$21,0)</f>
        <v>0</v>
      </c>
      <c r="AD110" s="199">
        <f>IF(ISNUMBER('MRS(input_RL_Opt2)'!AD$21),N110*'MRS(input_RL_Opt2)'!AD$21,0)</f>
        <v>0</v>
      </c>
      <c r="AE110" s="198">
        <f t="shared" si="19"/>
        <v>0</v>
      </c>
      <c r="AF110" s="62"/>
      <c r="AG110" s="62"/>
    </row>
    <row r="111" spans="1:33" x14ac:dyDescent="0.2">
      <c r="A111" s="280"/>
      <c r="B111" s="172" t="s">
        <v>52</v>
      </c>
      <c r="C111" s="201"/>
      <c r="D111" s="201"/>
      <c r="E111" s="201"/>
      <c r="F111" s="201"/>
      <c r="G111" s="201"/>
      <c r="H111" s="201"/>
      <c r="I111" s="201"/>
      <c r="J111" s="201"/>
      <c r="K111" s="201"/>
      <c r="L111" s="201"/>
      <c r="M111" s="201"/>
      <c r="N111" s="201"/>
      <c r="O111" s="198">
        <f t="shared" si="18"/>
        <v>0</v>
      </c>
      <c r="Q111" s="280"/>
      <c r="R111" s="172" t="s">
        <v>52</v>
      </c>
      <c r="S111" s="199">
        <f>IF(ISNUMBER('MRS(input_RL_Opt2)'!S$22),C111*'MRS(input_RL_Opt2)'!S$22,0)</f>
        <v>0</v>
      </c>
      <c r="T111" s="199">
        <f>IF(ISNUMBER('MRS(input_RL_Opt2)'!T$22),D111*'MRS(input_RL_Opt2)'!T$22,0)</f>
        <v>0</v>
      </c>
      <c r="U111" s="199">
        <f>IF(ISNUMBER('MRS(input_RL_Opt2)'!U$22),E111*'MRS(input_RL_Opt2)'!U$22,0)</f>
        <v>0</v>
      </c>
      <c r="V111" s="199">
        <f>IF(ISNUMBER('MRS(input_RL_Opt2)'!V$22),F111*'MRS(input_RL_Opt2)'!V$22,0)</f>
        <v>0</v>
      </c>
      <c r="W111" s="199">
        <f>IF(ISNUMBER('MRS(input_RL_Opt2)'!W$22),G111*'MRS(input_RL_Opt2)'!W$22,0)</f>
        <v>0</v>
      </c>
      <c r="X111" s="199">
        <f>IF(ISNUMBER('MRS(input_RL_Opt2)'!X$22),H111*'MRS(input_RL_Opt2)'!X$22,0)</f>
        <v>0</v>
      </c>
      <c r="Y111" s="199">
        <f>IF(ISNUMBER('MRS(input_RL_Opt2)'!Y$22),I111*'MRS(input_RL_Opt2)'!Y$22,0)</f>
        <v>0</v>
      </c>
      <c r="Z111" s="199">
        <f>IF(ISNUMBER('MRS(input_RL_Opt2)'!Z$22),J111*'MRS(input_RL_Opt2)'!Z$22,0)</f>
        <v>0</v>
      </c>
      <c r="AA111" s="199">
        <f>IF(ISNUMBER('MRS(input_RL_Opt2)'!AA$22),K111*'MRS(input_RL_Opt2)'!AA$22,0)</f>
        <v>0</v>
      </c>
      <c r="AB111" s="199">
        <f>IF(ISNUMBER('MRS(input_RL_Opt2)'!AB$22),L111*'MRS(input_RL_Opt2)'!AB$22,0)</f>
        <v>0</v>
      </c>
      <c r="AC111" s="199">
        <f>IF(ISNUMBER('MRS(input_RL_Opt2)'!AC$22),M111*'MRS(input_RL_Opt2)'!AC$22,0)</f>
        <v>0</v>
      </c>
      <c r="AD111" s="199">
        <f>IF(ISNUMBER('MRS(input_RL_Opt2)'!AD$22),N111*'MRS(input_RL_Opt2)'!AD$22,0)</f>
        <v>0</v>
      </c>
      <c r="AE111" s="198">
        <f t="shared" si="19"/>
        <v>0</v>
      </c>
      <c r="AF111" s="62"/>
      <c r="AG111" s="62"/>
    </row>
    <row r="112" spans="1:33" x14ac:dyDescent="0.2">
      <c r="A112" s="280"/>
      <c r="B112" s="172" t="s">
        <v>53</v>
      </c>
      <c r="C112" s="201"/>
      <c r="D112" s="201"/>
      <c r="E112" s="201"/>
      <c r="F112" s="201"/>
      <c r="G112" s="201"/>
      <c r="H112" s="201"/>
      <c r="I112" s="201"/>
      <c r="J112" s="201"/>
      <c r="K112" s="201"/>
      <c r="L112" s="201"/>
      <c r="M112" s="201"/>
      <c r="N112" s="201"/>
      <c r="O112" s="198">
        <f t="shared" si="18"/>
        <v>0</v>
      </c>
      <c r="Q112" s="280"/>
      <c r="R112" s="172" t="s">
        <v>53</v>
      </c>
      <c r="S112" s="199">
        <f>IF(ISNUMBER('MRS(input_RL_Opt2)'!S$23),C112*'MRS(input_RL_Opt2)'!S$23,0)</f>
        <v>0</v>
      </c>
      <c r="T112" s="199">
        <f>IF(ISNUMBER('MRS(input_RL_Opt2)'!T$23),D112*'MRS(input_RL_Opt2)'!T$23,0)</f>
        <v>0</v>
      </c>
      <c r="U112" s="199">
        <f>IF(ISNUMBER('MRS(input_RL_Opt2)'!U$23),E112*'MRS(input_RL_Opt2)'!U$23,0)</f>
        <v>0</v>
      </c>
      <c r="V112" s="199">
        <f>IF(ISNUMBER('MRS(input_RL_Opt2)'!V$23),F112*'MRS(input_RL_Opt2)'!V$23,0)</f>
        <v>0</v>
      </c>
      <c r="W112" s="199">
        <f>IF(ISNUMBER('MRS(input_RL_Opt2)'!W$23),G112*'MRS(input_RL_Opt2)'!W$23,0)</f>
        <v>0</v>
      </c>
      <c r="X112" s="199">
        <f>IF(ISNUMBER('MRS(input_RL_Opt2)'!X$23),H112*'MRS(input_RL_Opt2)'!X$23,0)</f>
        <v>0</v>
      </c>
      <c r="Y112" s="199">
        <f>IF(ISNUMBER('MRS(input_RL_Opt2)'!Y$23),I112*'MRS(input_RL_Opt2)'!Y$23,0)</f>
        <v>0</v>
      </c>
      <c r="Z112" s="199">
        <f>IF(ISNUMBER('MRS(input_RL_Opt2)'!Z$23),J112*'MRS(input_RL_Opt2)'!Z$23,0)</f>
        <v>0</v>
      </c>
      <c r="AA112" s="199">
        <f>IF(ISNUMBER('MRS(input_RL_Opt2)'!AA$23),K112*'MRS(input_RL_Opt2)'!AA$23,0)</f>
        <v>0</v>
      </c>
      <c r="AB112" s="199">
        <f>IF(ISNUMBER('MRS(input_RL_Opt2)'!AB$23),L112*'MRS(input_RL_Opt2)'!AB$23,0)</f>
        <v>0</v>
      </c>
      <c r="AC112" s="199">
        <f>IF(ISNUMBER('MRS(input_RL_Opt2)'!AC$23),M112*'MRS(input_RL_Opt2)'!AC$23,0)</f>
        <v>0</v>
      </c>
      <c r="AD112" s="199">
        <f>IF(ISNUMBER('MRS(input_RL_Opt2)'!AD$23),N112*'MRS(input_RL_Opt2)'!AD$23,0)</f>
        <v>0</v>
      </c>
      <c r="AE112" s="198">
        <f t="shared" si="19"/>
        <v>0</v>
      </c>
      <c r="AF112" s="62"/>
      <c r="AG112" s="62"/>
    </row>
    <row r="113" spans="1:33" x14ac:dyDescent="0.2">
      <c r="A113" s="280"/>
      <c r="B113" s="172" t="s">
        <v>54</v>
      </c>
      <c r="C113" s="201"/>
      <c r="D113" s="201"/>
      <c r="E113" s="201"/>
      <c r="F113" s="201"/>
      <c r="G113" s="201"/>
      <c r="H113" s="201"/>
      <c r="I113" s="201"/>
      <c r="J113" s="201"/>
      <c r="K113" s="201"/>
      <c r="L113" s="201"/>
      <c r="M113" s="201"/>
      <c r="N113" s="201"/>
      <c r="O113" s="198">
        <f t="shared" si="18"/>
        <v>0</v>
      </c>
      <c r="Q113" s="280"/>
      <c r="R113" s="172" t="s">
        <v>54</v>
      </c>
      <c r="S113" s="199">
        <f>IF(ISNUMBER('MRS(input_RL_Opt2)'!S$24),C113*'MRS(input_RL_Opt2)'!S$24,0)</f>
        <v>0</v>
      </c>
      <c r="T113" s="199">
        <f>IF(ISNUMBER('MRS(input_RL_Opt2)'!T$24),D113*'MRS(input_RL_Opt2)'!T$24,0)</f>
        <v>0</v>
      </c>
      <c r="U113" s="199">
        <f>IF(ISNUMBER('MRS(input_RL_Opt2)'!U$24),E113*'MRS(input_RL_Opt2)'!U$24,0)</f>
        <v>0</v>
      </c>
      <c r="V113" s="199">
        <f>IF(ISNUMBER('MRS(input_RL_Opt2)'!V$24),F113*'MRS(input_RL_Opt2)'!V$24,0)</f>
        <v>0</v>
      </c>
      <c r="W113" s="199">
        <f>IF(ISNUMBER('MRS(input_RL_Opt2)'!W$24),G113*'MRS(input_RL_Opt2)'!W$24,0)</f>
        <v>0</v>
      </c>
      <c r="X113" s="199">
        <f>IF(ISNUMBER('MRS(input_RL_Opt2)'!X$24),H113*'MRS(input_RL_Opt2)'!X$24,0)</f>
        <v>0</v>
      </c>
      <c r="Y113" s="199">
        <f>IF(ISNUMBER('MRS(input_RL_Opt2)'!Y$24),I113*'MRS(input_RL_Opt2)'!Y$24,0)</f>
        <v>0</v>
      </c>
      <c r="Z113" s="199">
        <f>IF(ISNUMBER('MRS(input_RL_Opt2)'!Z$24),J113*'MRS(input_RL_Opt2)'!Z$24,0)</f>
        <v>0</v>
      </c>
      <c r="AA113" s="199">
        <f>IF(ISNUMBER('MRS(input_RL_Opt2)'!AA$24),K113*'MRS(input_RL_Opt2)'!AA$24,0)</f>
        <v>0</v>
      </c>
      <c r="AB113" s="199">
        <f>IF(ISNUMBER('MRS(input_RL_Opt2)'!AB$24),L113*'MRS(input_RL_Opt2)'!AB$24,0)</f>
        <v>0</v>
      </c>
      <c r="AC113" s="199">
        <f>IF(ISNUMBER('MRS(input_RL_Opt2)'!AC$24),M113*'MRS(input_RL_Opt2)'!AC$24,0)</f>
        <v>0</v>
      </c>
      <c r="AD113" s="199">
        <f>IF(ISNUMBER('MRS(input_RL_Opt2)'!AD$24),N113*'MRS(input_RL_Opt2)'!AD$24,0)</f>
        <v>0</v>
      </c>
      <c r="AE113" s="198">
        <f t="shared" si="19"/>
        <v>0</v>
      </c>
      <c r="AF113" s="62"/>
      <c r="AG113" s="62"/>
    </row>
    <row r="114" spans="1:33" x14ac:dyDescent="0.2">
      <c r="A114" s="280"/>
      <c r="B114" s="172" t="s">
        <v>55</v>
      </c>
      <c r="C114" s="201"/>
      <c r="D114" s="201"/>
      <c r="E114" s="201"/>
      <c r="F114" s="201"/>
      <c r="G114" s="201"/>
      <c r="H114" s="201"/>
      <c r="I114" s="201"/>
      <c r="J114" s="201"/>
      <c r="K114" s="201"/>
      <c r="L114" s="201"/>
      <c r="M114" s="201"/>
      <c r="N114" s="201"/>
      <c r="O114" s="198">
        <f t="shared" si="18"/>
        <v>0</v>
      </c>
      <c r="Q114" s="280"/>
      <c r="R114" s="172" t="s">
        <v>55</v>
      </c>
      <c r="S114" s="199">
        <f>IF(ISNUMBER('MRS(input_RL_Opt2)'!S$25),C114*'MRS(input_RL_Opt2)'!S$25,0)</f>
        <v>0</v>
      </c>
      <c r="T114" s="199">
        <f>IF(ISNUMBER('MRS(input_RL_Opt2)'!T$25),D114*'MRS(input_RL_Opt2)'!T$25,0)</f>
        <v>0</v>
      </c>
      <c r="U114" s="199">
        <f>IF(ISNUMBER('MRS(input_RL_Opt2)'!U$25),E114*'MRS(input_RL_Opt2)'!U$25,0)</f>
        <v>0</v>
      </c>
      <c r="V114" s="199">
        <f>IF(ISNUMBER('MRS(input_RL_Opt2)'!V$25),F114*'MRS(input_RL_Opt2)'!V$25,0)</f>
        <v>0</v>
      </c>
      <c r="W114" s="199">
        <f>IF(ISNUMBER('MRS(input_RL_Opt2)'!W$25),G114*'MRS(input_RL_Opt2)'!W$25,0)</f>
        <v>0</v>
      </c>
      <c r="X114" s="199">
        <f>IF(ISNUMBER('MRS(input_RL_Opt2)'!X$25),H114*'MRS(input_RL_Opt2)'!X$25,0)</f>
        <v>0</v>
      </c>
      <c r="Y114" s="199">
        <f>IF(ISNUMBER('MRS(input_RL_Opt2)'!Y$25),I114*'MRS(input_RL_Opt2)'!Y$25,0)</f>
        <v>0</v>
      </c>
      <c r="Z114" s="199">
        <f>IF(ISNUMBER('MRS(input_RL_Opt2)'!Z$25),J114*'MRS(input_RL_Opt2)'!Z$25,0)</f>
        <v>0</v>
      </c>
      <c r="AA114" s="199">
        <f>IF(ISNUMBER('MRS(input_RL_Opt2)'!AA$25),K114*'MRS(input_RL_Opt2)'!AA$25,0)</f>
        <v>0</v>
      </c>
      <c r="AB114" s="199">
        <f>IF(ISNUMBER('MRS(input_RL_Opt2)'!AB$25),L114*'MRS(input_RL_Opt2)'!AB$25,0)</f>
        <v>0</v>
      </c>
      <c r="AC114" s="199">
        <f>IF(ISNUMBER('MRS(input_RL_Opt2)'!AC$25),M114*'MRS(input_RL_Opt2)'!AC$25,0)</f>
        <v>0</v>
      </c>
      <c r="AD114" s="199">
        <f>IF(ISNUMBER('MRS(input_RL_Opt2)'!AD$25),N114*'MRS(input_RL_Opt2)'!AD$25,0)</f>
        <v>0</v>
      </c>
      <c r="AE114" s="198">
        <f t="shared" si="19"/>
        <v>0</v>
      </c>
      <c r="AF114" s="62"/>
      <c r="AG114" s="62"/>
    </row>
    <row r="115" spans="1:33" x14ac:dyDescent="0.2">
      <c r="A115" s="280"/>
      <c r="B115" s="172" t="s">
        <v>56</v>
      </c>
      <c r="C115" s="201"/>
      <c r="D115" s="201"/>
      <c r="E115" s="201"/>
      <c r="F115" s="201"/>
      <c r="G115" s="201"/>
      <c r="H115" s="201"/>
      <c r="I115" s="201"/>
      <c r="J115" s="201"/>
      <c r="K115" s="201"/>
      <c r="L115" s="201"/>
      <c r="M115" s="201"/>
      <c r="N115" s="201"/>
      <c r="O115" s="198">
        <f t="shared" si="18"/>
        <v>0</v>
      </c>
      <c r="Q115" s="280"/>
      <c r="R115" s="172" t="s">
        <v>56</v>
      </c>
      <c r="S115" s="199">
        <f>IF(ISNUMBER('MRS(input_RL_Opt2)'!S$26),C115*'MRS(input_RL_Opt2)'!S$26,0)</f>
        <v>0</v>
      </c>
      <c r="T115" s="199">
        <f>IF(ISNUMBER('MRS(input_RL_Opt2)'!T$26),D115*'MRS(input_RL_Opt2)'!T$26,0)</f>
        <v>0</v>
      </c>
      <c r="U115" s="199">
        <f>IF(ISNUMBER('MRS(input_RL_Opt2)'!U$26),E115*'MRS(input_RL_Opt2)'!U$26,0)</f>
        <v>0</v>
      </c>
      <c r="V115" s="199">
        <f>IF(ISNUMBER('MRS(input_RL_Opt2)'!V$26),F115*'MRS(input_RL_Opt2)'!V$26,0)</f>
        <v>0</v>
      </c>
      <c r="W115" s="199">
        <f>IF(ISNUMBER('MRS(input_RL_Opt2)'!W$26),G115*'MRS(input_RL_Opt2)'!W$26,0)</f>
        <v>0</v>
      </c>
      <c r="X115" s="199">
        <f>IF(ISNUMBER('MRS(input_RL_Opt2)'!X$26),H115*'MRS(input_RL_Opt2)'!X$26,0)</f>
        <v>0</v>
      </c>
      <c r="Y115" s="199">
        <f>IF(ISNUMBER('MRS(input_RL_Opt2)'!Y$26),I115*'MRS(input_RL_Opt2)'!Y$26,0)</f>
        <v>0</v>
      </c>
      <c r="Z115" s="199">
        <f>IF(ISNUMBER('MRS(input_RL_Opt2)'!Z$26),J115*'MRS(input_RL_Opt2)'!Z$26,0)</f>
        <v>0</v>
      </c>
      <c r="AA115" s="199">
        <f>IF(ISNUMBER('MRS(input_RL_Opt2)'!AA$26),K115*'MRS(input_RL_Opt2)'!AA$26,0)</f>
        <v>0</v>
      </c>
      <c r="AB115" s="199">
        <f>IF(ISNUMBER('MRS(input_RL_Opt2)'!AB$26),L115*'MRS(input_RL_Opt2)'!AB$26,0)</f>
        <v>0</v>
      </c>
      <c r="AC115" s="199">
        <f>IF(ISNUMBER('MRS(input_RL_Opt2)'!AC$26),M115*'MRS(input_RL_Opt2)'!AC$26,0)</f>
        <v>0</v>
      </c>
      <c r="AD115" s="199">
        <f>IF(ISNUMBER('MRS(input_RL_Opt2)'!AD$26),N115*'MRS(input_RL_Opt2)'!AD$26,0)</f>
        <v>0</v>
      </c>
      <c r="AE115" s="198">
        <f t="shared" si="19"/>
        <v>0</v>
      </c>
      <c r="AF115" s="62"/>
      <c r="AG115" s="62"/>
    </row>
    <row r="116" spans="1:33" x14ac:dyDescent="0.2">
      <c r="A116" s="280"/>
      <c r="B116" s="172" t="s">
        <v>147</v>
      </c>
      <c r="C116" s="201"/>
      <c r="D116" s="201"/>
      <c r="E116" s="201"/>
      <c r="F116" s="201"/>
      <c r="G116" s="201"/>
      <c r="H116" s="201"/>
      <c r="I116" s="201"/>
      <c r="J116" s="201"/>
      <c r="K116" s="201"/>
      <c r="L116" s="201"/>
      <c r="M116" s="201"/>
      <c r="N116" s="201"/>
      <c r="O116" s="198">
        <f t="shared" si="18"/>
        <v>0</v>
      </c>
      <c r="Q116" s="280"/>
      <c r="R116" s="172" t="s">
        <v>147</v>
      </c>
      <c r="S116" s="199">
        <f>IF(ISNUMBER('MRS(input_RL_Opt2)'!S$27),C116*'MRS(input_RL_Opt2)'!S$27,0)</f>
        <v>0</v>
      </c>
      <c r="T116" s="199">
        <f>IF(ISNUMBER('MRS(input_RL_Opt2)'!T$27),D116*'MRS(input_RL_Opt2)'!T$27,0)</f>
        <v>0</v>
      </c>
      <c r="U116" s="199">
        <f>IF(ISNUMBER('MRS(input_RL_Opt2)'!U$27),E116*'MRS(input_RL_Opt2)'!U$27,0)</f>
        <v>0</v>
      </c>
      <c r="V116" s="199">
        <f>IF(ISNUMBER('MRS(input_RL_Opt2)'!V$27),F116*'MRS(input_RL_Opt2)'!V$27,0)</f>
        <v>0</v>
      </c>
      <c r="W116" s="199">
        <f>IF(ISNUMBER('MRS(input_RL_Opt2)'!W$27),G116*'MRS(input_RL_Opt2)'!W$27,0)</f>
        <v>0</v>
      </c>
      <c r="X116" s="199">
        <f>IF(ISNUMBER('MRS(input_RL_Opt2)'!X$27),H116*'MRS(input_RL_Opt2)'!X$27,0)</f>
        <v>0</v>
      </c>
      <c r="Y116" s="199">
        <f>IF(ISNUMBER('MRS(input_RL_Opt2)'!Y$27),I116*'MRS(input_RL_Opt2)'!Y$27,0)</f>
        <v>0</v>
      </c>
      <c r="Z116" s="199">
        <f>IF(ISNUMBER('MRS(input_RL_Opt2)'!Z$27),J116*'MRS(input_RL_Opt2)'!Z$27,0)</f>
        <v>0</v>
      </c>
      <c r="AA116" s="199">
        <f>IF(ISNUMBER('MRS(input_RL_Opt2)'!AA$27),K116*'MRS(input_RL_Opt2)'!AA$27,0)</f>
        <v>0</v>
      </c>
      <c r="AB116" s="199">
        <f>IF(ISNUMBER('MRS(input_RL_Opt2)'!AB$27),L116*'MRS(input_RL_Opt2)'!AB$27,0)</f>
        <v>0</v>
      </c>
      <c r="AC116" s="199">
        <f>IF(ISNUMBER('MRS(input_RL_Opt2)'!AC$27),M116*'MRS(input_RL_Opt2)'!AC$27,0)</f>
        <v>0</v>
      </c>
      <c r="AD116" s="199">
        <f>IF(ISNUMBER('MRS(input_RL_Opt2)'!AD$27),N116*'MRS(input_RL_Opt2)'!AD$27,0)</f>
        <v>0</v>
      </c>
      <c r="AE116" s="198">
        <f t="shared" si="19"/>
        <v>0</v>
      </c>
      <c r="AF116" s="62"/>
      <c r="AG116" s="62"/>
    </row>
    <row r="117" spans="1:33" x14ac:dyDescent="0.2">
      <c r="A117" s="280"/>
      <c r="B117" s="54" t="s">
        <v>57</v>
      </c>
      <c r="C117" s="197">
        <f>+SUM(C105:C116)</f>
        <v>0</v>
      </c>
      <c r="D117" s="197">
        <f t="shared" ref="D117:N117" si="20">+SUM(D105:D116)</f>
        <v>0</v>
      </c>
      <c r="E117" s="197">
        <f t="shared" si="20"/>
        <v>0</v>
      </c>
      <c r="F117" s="197">
        <f t="shared" si="20"/>
        <v>0</v>
      </c>
      <c r="G117" s="197">
        <f t="shared" si="20"/>
        <v>0</v>
      </c>
      <c r="H117" s="197">
        <f t="shared" si="20"/>
        <v>0</v>
      </c>
      <c r="I117" s="197">
        <f t="shared" si="20"/>
        <v>0</v>
      </c>
      <c r="J117" s="197">
        <f t="shared" si="20"/>
        <v>0</v>
      </c>
      <c r="K117" s="197">
        <f t="shared" si="20"/>
        <v>0</v>
      </c>
      <c r="L117" s="197">
        <f t="shared" si="20"/>
        <v>0</v>
      </c>
      <c r="M117" s="197">
        <f t="shared" si="20"/>
        <v>0</v>
      </c>
      <c r="N117" s="197">
        <f t="shared" si="20"/>
        <v>0</v>
      </c>
      <c r="O117" s="198"/>
      <c r="Q117" s="280"/>
      <c r="R117" s="54" t="s">
        <v>57</v>
      </c>
      <c r="S117" s="197"/>
      <c r="T117" s="197"/>
      <c r="U117" s="197"/>
      <c r="V117" s="197"/>
      <c r="W117" s="197"/>
      <c r="X117" s="197"/>
      <c r="Y117" s="197"/>
      <c r="Z117" s="197"/>
      <c r="AA117" s="197"/>
      <c r="AB117" s="197"/>
      <c r="AC117" s="197"/>
      <c r="AD117" s="197"/>
      <c r="AE117" s="198">
        <f>SUM(AE105:AE116)</f>
        <v>0</v>
      </c>
      <c r="AF117" s="200">
        <f>AE117*44/12</f>
        <v>0</v>
      </c>
      <c r="AG117" s="60">
        <f>_xlfn.IFS(AF117-'MRS(input_PJ_DR_Opt2)'!AF142&gt;0,AF117-'MRS(input_PJ_DR_Opt2)'!AF142,TRUE,0)</f>
        <v>0</v>
      </c>
    </row>
    <row r="118" spans="1:33" x14ac:dyDescent="0.2">
      <c r="S118" s="50"/>
      <c r="T118" s="50"/>
      <c r="U118" s="50"/>
      <c r="V118" s="50"/>
      <c r="W118" s="50"/>
      <c r="X118" s="50"/>
      <c r="Y118" s="50"/>
      <c r="Z118" s="50"/>
      <c r="AA118" s="50"/>
      <c r="AB118" s="50"/>
      <c r="AC118" s="50"/>
      <c r="AD118" s="50"/>
      <c r="AE118" s="50"/>
    </row>
    <row r="119" spans="1:33" ht="14.15" customHeight="1" x14ac:dyDescent="0.2">
      <c r="A119" s="293" t="str">
        <f>'MRS(input_RL_Opt2)'!A144</f>
        <v>Year 2026</v>
      </c>
      <c r="B119" s="293"/>
      <c r="C119" s="261" t="str">
        <f>'MRS(input_RL_Opt2)'!C144</f>
        <v>Land use category in year 2026</v>
      </c>
      <c r="D119" s="261"/>
      <c r="E119" s="261"/>
      <c r="F119" s="261"/>
      <c r="G119" s="261"/>
      <c r="H119" s="261"/>
      <c r="I119" s="261"/>
      <c r="J119" s="261"/>
      <c r="K119" s="261"/>
      <c r="L119" s="261"/>
      <c r="M119" s="261"/>
      <c r="N119" s="261"/>
      <c r="O119" s="261"/>
      <c r="Q119" s="293" t="str">
        <f>'MRS(input_RL_Opt2)'!Q144</f>
        <v>Year 2026</v>
      </c>
      <c r="R119" s="293"/>
      <c r="S119" s="261" t="str">
        <f>'MRS(input_RL_Opt2)'!S144</f>
        <v>Land use category in year 2026</v>
      </c>
      <c r="T119" s="261"/>
      <c r="U119" s="261"/>
      <c r="V119" s="261"/>
      <c r="W119" s="261"/>
      <c r="X119" s="261"/>
      <c r="Y119" s="261"/>
      <c r="Z119" s="261"/>
      <c r="AA119" s="261"/>
      <c r="AB119" s="261"/>
      <c r="AC119" s="261"/>
      <c r="AD119" s="261"/>
      <c r="AE119" s="261"/>
      <c r="AF119" s="62"/>
      <c r="AG119" s="62"/>
    </row>
    <row r="120" spans="1:33" ht="42" x14ac:dyDescent="0.2">
      <c r="A120" s="293"/>
      <c r="B120" s="293"/>
      <c r="C120" s="54" t="s">
        <v>46</v>
      </c>
      <c r="D120" s="54" t="s">
        <v>47</v>
      </c>
      <c r="E120" s="55" t="s">
        <v>48</v>
      </c>
      <c r="F120" s="54" t="s">
        <v>49</v>
      </c>
      <c r="G120" s="54" t="s">
        <v>50</v>
      </c>
      <c r="H120" s="54" t="s">
        <v>51</v>
      </c>
      <c r="I120" s="54" t="s">
        <v>52</v>
      </c>
      <c r="J120" s="54" t="s">
        <v>53</v>
      </c>
      <c r="K120" s="54" t="s">
        <v>54</v>
      </c>
      <c r="L120" s="54" t="s">
        <v>55</v>
      </c>
      <c r="M120" s="54" t="s">
        <v>56</v>
      </c>
      <c r="N120" s="54" t="s">
        <v>39</v>
      </c>
      <c r="O120" s="172" t="s">
        <v>57</v>
      </c>
      <c r="Q120" s="293"/>
      <c r="R120" s="293"/>
      <c r="S120" s="54" t="s">
        <v>46</v>
      </c>
      <c r="T120" s="54" t="s">
        <v>47</v>
      </c>
      <c r="U120" s="55" t="s">
        <v>48</v>
      </c>
      <c r="V120" s="54" t="s">
        <v>49</v>
      </c>
      <c r="W120" s="54" t="s">
        <v>50</v>
      </c>
      <c r="X120" s="54" t="s">
        <v>51</v>
      </c>
      <c r="Y120" s="54" t="s">
        <v>52</v>
      </c>
      <c r="Z120" s="54" t="s">
        <v>53</v>
      </c>
      <c r="AA120" s="54" t="s">
        <v>54</v>
      </c>
      <c r="AB120" s="54" t="s">
        <v>55</v>
      </c>
      <c r="AC120" s="54" t="s">
        <v>56</v>
      </c>
      <c r="AD120" s="54" t="s">
        <v>39</v>
      </c>
      <c r="AE120" s="172" t="s">
        <v>57</v>
      </c>
      <c r="AF120" s="62"/>
      <c r="AG120" s="62"/>
    </row>
    <row r="121" spans="1:33" ht="14.15" customHeight="1" x14ac:dyDescent="0.2">
      <c r="A121" s="280" t="str">
        <f>'MRS(input_RL_Opt2)'!A146</f>
        <v>Land use category in year 2025</v>
      </c>
      <c r="B121" s="54" t="s">
        <v>46</v>
      </c>
      <c r="C121" s="201"/>
      <c r="D121" s="201"/>
      <c r="E121" s="201"/>
      <c r="F121" s="201"/>
      <c r="G121" s="201"/>
      <c r="H121" s="201"/>
      <c r="I121" s="201"/>
      <c r="J121" s="201"/>
      <c r="K121" s="201"/>
      <c r="L121" s="201"/>
      <c r="M121" s="201"/>
      <c r="N121" s="201"/>
      <c r="O121" s="198">
        <f>SUM(C121:N121)</f>
        <v>0</v>
      </c>
      <c r="Q121" s="280" t="str">
        <f>'MRS(input_RL_Opt2)'!Q146</f>
        <v>Land use category in year 2025</v>
      </c>
      <c r="R121" s="54" t="s">
        <v>46</v>
      </c>
      <c r="S121" s="199">
        <f>IF(ISNUMBER('MRS(input_RL_Opt2)'!S$16),C121*'MRS(input_RL_Opt2)'!S$16,0)</f>
        <v>0</v>
      </c>
      <c r="T121" s="199">
        <f>IF(ISNUMBER('MRS(input_RL_Opt2)'!T$16),D121*'MRS(input_RL_Opt2)'!T$16,0)</f>
        <v>0</v>
      </c>
      <c r="U121" s="199">
        <f>IF(ISNUMBER('MRS(input_RL_Opt2)'!U$16),E121*'MRS(input_RL_Opt2)'!U$16,0)</f>
        <v>0</v>
      </c>
      <c r="V121" s="199">
        <f>IF(ISNUMBER('MRS(input_RL_Opt2)'!V$16),F121*'MRS(input_RL_Opt2)'!V$16,0)</f>
        <v>0</v>
      </c>
      <c r="W121" s="199">
        <f>IF(ISNUMBER('MRS(input_RL_Opt2)'!W$16),G121*'MRS(input_RL_Opt2)'!W$16,0)</f>
        <v>0</v>
      </c>
      <c r="X121" s="199">
        <f>IF(ISNUMBER('MRS(input_RL_Opt2)'!X$16),H121*'MRS(input_RL_Opt2)'!X$16,0)</f>
        <v>0</v>
      </c>
      <c r="Y121" s="199">
        <f>IF(ISNUMBER('MRS(input_RL_Opt2)'!Y$16),I121*'MRS(input_RL_Opt2)'!Y$16,0)</f>
        <v>0</v>
      </c>
      <c r="Z121" s="199">
        <f>IF(ISNUMBER('MRS(input_RL_Opt2)'!Z$16),J121*'MRS(input_RL_Opt2)'!Z$16,0)</f>
        <v>0</v>
      </c>
      <c r="AA121" s="199">
        <f>IF(ISNUMBER('MRS(input_RL_Opt2)'!AA$16),K121*'MRS(input_RL_Opt2)'!AA$16,0)</f>
        <v>0</v>
      </c>
      <c r="AB121" s="199">
        <f>IF(ISNUMBER('MRS(input_RL_Opt2)'!AB$16),L121*'MRS(input_RL_Opt2)'!AB$16,0)</f>
        <v>0</v>
      </c>
      <c r="AC121" s="199">
        <f>IF(ISNUMBER('MRS(input_RL_Opt2)'!AC$16),M121*'MRS(input_RL_Opt2)'!AC$16,0)</f>
        <v>0</v>
      </c>
      <c r="AD121" s="199">
        <f>IF(ISNUMBER('MRS(input_RL_Opt2)'!AD$16),N121*'MRS(input_RL_Opt2)'!AD$16,0)</f>
        <v>0</v>
      </c>
      <c r="AE121" s="198">
        <f>SUMIF(S121:AD121,"&gt;0",S121:AD121)</f>
        <v>0</v>
      </c>
      <c r="AF121" s="62"/>
      <c r="AG121" s="62"/>
    </row>
    <row r="122" spans="1:33" ht="28" x14ac:dyDescent="0.2">
      <c r="A122" s="280"/>
      <c r="B122" s="54" t="s">
        <v>47</v>
      </c>
      <c r="C122" s="201"/>
      <c r="D122" s="201"/>
      <c r="E122" s="201"/>
      <c r="F122" s="201"/>
      <c r="G122" s="201"/>
      <c r="H122" s="201"/>
      <c r="I122" s="201"/>
      <c r="J122" s="201"/>
      <c r="K122" s="201"/>
      <c r="L122" s="201"/>
      <c r="M122" s="201"/>
      <c r="N122" s="201"/>
      <c r="O122" s="198">
        <f t="shared" ref="O122:O132" si="21">SUM(C122:N122)</f>
        <v>0</v>
      </c>
      <c r="Q122" s="280"/>
      <c r="R122" s="54" t="s">
        <v>47</v>
      </c>
      <c r="S122" s="199">
        <f>IF(ISNUMBER('MRS(input_RL_Opt2)'!S$17),C122*'MRS(input_RL_Opt2)'!S$17,0)</f>
        <v>0</v>
      </c>
      <c r="T122" s="199">
        <f>IF(ISNUMBER('MRS(input_RL_Opt2)'!T$17),D122*'MRS(input_RL_Opt2)'!T$17,0)</f>
        <v>0</v>
      </c>
      <c r="U122" s="199">
        <f>IF(ISNUMBER('MRS(input_RL_Opt2)'!U$17),E122*'MRS(input_RL_Opt2)'!U$17,0)</f>
        <v>0</v>
      </c>
      <c r="V122" s="199">
        <f>IF(ISNUMBER('MRS(input_RL_Opt2)'!V$17),F122*'MRS(input_RL_Opt2)'!V$17,0)</f>
        <v>0</v>
      </c>
      <c r="W122" s="199">
        <f>IF(ISNUMBER('MRS(input_RL_Opt2)'!W$17),G122*'MRS(input_RL_Opt2)'!W$17,0)</f>
        <v>0</v>
      </c>
      <c r="X122" s="199">
        <f>IF(ISNUMBER('MRS(input_RL_Opt2)'!X$17),H122*'MRS(input_RL_Opt2)'!X$17,0)</f>
        <v>0</v>
      </c>
      <c r="Y122" s="199">
        <f>IF(ISNUMBER('MRS(input_RL_Opt2)'!Y$17),I122*'MRS(input_RL_Opt2)'!Y$17,0)</f>
        <v>0</v>
      </c>
      <c r="Z122" s="199">
        <f>IF(ISNUMBER('MRS(input_RL_Opt2)'!Z$17),J122*'MRS(input_RL_Opt2)'!Z$17,0)</f>
        <v>0</v>
      </c>
      <c r="AA122" s="199">
        <f>IF(ISNUMBER('MRS(input_RL_Opt2)'!AA$17),K122*'MRS(input_RL_Opt2)'!AA$17,0)</f>
        <v>0</v>
      </c>
      <c r="AB122" s="199">
        <f>IF(ISNUMBER('MRS(input_RL_Opt2)'!AB$17),L122*'MRS(input_RL_Opt2)'!AB$17,0)</f>
        <v>0</v>
      </c>
      <c r="AC122" s="199">
        <f>IF(ISNUMBER('MRS(input_RL_Opt2)'!AC$17),M122*'MRS(input_RL_Opt2)'!AC$17,0)</f>
        <v>0</v>
      </c>
      <c r="AD122" s="199">
        <f>IF(ISNUMBER('MRS(input_RL_Opt2)'!AD$17),N122*'MRS(input_RL_Opt2)'!AD$17,0)</f>
        <v>0</v>
      </c>
      <c r="AE122" s="198">
        <f t="shared" ref="AE122:AE132" si="22">SUMIF(S122:AD122,"&gt;0",S122:AD122)</f>
        <v>0</v>
      </c>
      <c r="AF122" s="62"/>
      <c r="AG122" s="62"/>
    </row>
    <row r="123" spans="1:33" x14ac:dyDescent="0.2">
      <c r="A123" s="280"/>
      <c r="B123" s="55" t="s">
        <v>48</v>
      </c>
      <c r="C123" s="201"/>
      <c r="D123" s="201"/>
      <c r="E123" s="201"/>
      <c r="F123" s="201"/>
      <c r="G123" s="201"/>
      <c r="H123" s="201"/>
      <c r="I123" s="201"/>
      <c r="J123" s="201"/>
      <c r="K123" s="201"/>
      <c r="L123" s="201"/>
      <c r="M123" s="201"/>
      <c r="N123" s="201"/>
      <c r="O123" s="198">
        <f t="shared" si="21"/>
        <v>0</v>
      </c>
      <c r="Q123" s="280"/>
      <c r="R123" s="55" t="s">
        <v>48</v>
      </c>
      <c r="S123" s="199">
        <f>IF(ISNUMBER('MRS(input_RL_Opt2)'!S$18),C123*'MRS(input_RL_Opt2)'!S$18,0)</f>
        <v>0</v>
      </c>
      <c r="T123" s="199">
        <f>IF(ISNUMBER('MRS(input_RL_Opt2)'!T$18),D123*'MRS(input_RL_Opt2)'!T$18,0)</f>
        <v>0</v>
      </c>
      <c r="U123" s="199">
        <f>IF(ISNUMBER('MRS(input_RL_Opt2)'!U$18),E123*'MRS(input_RL_Opt2)'!U$18,0)</f>
        <v>0</v>
      </c>
      <c r="V123" s="199">
        <f>IF(ISNUMBER('MRS(input_RL_Opt2)'!V$18),F123*'MRS(input_RL_Opt2)'!V$18,0)</f>
        <v>0</v>
      </c>
      <c r="W123" s="199">
        <f>IF(ISNUMBER('MRS(input_RL_Opt2)'!W$18),G123*'MRS(input_RL_Opt2)'!W$18,0)</f>
        <v>0</v>
      </c>
      <c r="X123" s="199">
        <f>IF(ISNUMBER('MRS(input_RL_Opt2)'!X$18),H123*'MRS(input_RL_Opt2)'!X$18,0)</f>
        <v>0</v>
      </c>
      <c r="Y123" s="199">
        <f>IF(ISNUMBER('MRS(input_RL_Opt2)'!Y$18),I123*'MRS(input_RL_Opt2)'!Y$18,0)</f>
        <v>0</v>
      </c>
      <c r="Z123" s="199">
        <f>IF(ISNUMBER('MRS(input_RL_Opt2)'!Z$18),J123*'MRS(input_RL_Opt2)'!Z$18,0)</f>
        <v>0</v>
      </c>
      <c r="AA123" s="199">
        <f>IF(ISNUMBER('MRS(input_RL_Opt2)'!AA$18),K123*'MRS(input_RL_Opt2)'!AA$18,0)</f>
        <v>0</v>
      </c>
      <c r="AB123" s="199">
        <f>IF(ISNUMBER('MRS(input_RL_Opt2)'!AB$18),L123*'MRS(input_RL_Opt2)'!AB$18,0)</f>
        <v>0</v>
      </c>
      <c r="AC123" s="199">
        <f>IF(ISNUMBER('MRS(input_RL_Opt2)'!AC$18),M123*'MRS(input_RL_Opt2)'!AC$18,0)</f>
        <v>0</v>
      </c>
      <c r="AD123" s="199">
        <f>IF(ISNUMBER('MRS(input_RL_Opt2)'!AD$18),N123*'MRS(input_RL_Opt2)'!AD$18,0)</f>
        <v>0</v>
      </c>
      <c r="AE123" s="198">
        <f t="shared" si="22"/>
        <v>0</v>
      </c>
      <c r="AF123" s="62"/>
      <c r="AG123" s="62"/>
    </row>
    <row r="124" spans="1:33" x14ac:dyDescent="0.2">
      <c r="A124" s="280"/>
      <c r="B124" s="54" t="s">
        <v>49</v>
      </c>
      <c r="C124" s="201"/>
      <c r="D124" s="201"/>
      <c r="E124" s="201"/>
      <c r="F124" s="201"/>
      <c r="G124" s="201"/>
      <c r="H124" s="201"/>
      <c r="I124" s="201"/>
      <c r="J124" s="201"/>
      <c r="K124" s="201"/>
      <c r="L124" s="201"/>
      <c r="M124" s="201"/>
      <c r="N124" s="201"/>
      <c r="O124" s="198">
        <f t="shared" si="21"/>
        <v>0</v>
      </c>
      <c r="Q124" s="280"/>
      <c r="R124" s="54" t="s">
        <v>49</v>
      </c>
      <c r="S124" s="199">
        <f>IF(ISNUMBER('MRS(input_RL_Opt2)'!S$19),C124*'MRS(input_RL_Opt2)'!S$19,0)</f>
        <v>0</v>
      </c>
      <c r="T124" s="199">
        <f>IF(ISNUMBER('MRS(input_RL_Opt2)'!T$19),D124*'MRS(input_RL_Opt2)'!T$19,0)</f>
        <v>0</v>
      </c>
      <c r="U124" s="199">
        <f>IF(ISNUMBER('MRS(input_RL_Opt2)'!U$19),E124*'MRS(input_RL_Opt2)'!U$19,0)</f>
        <v>0</v>
      </c>
      <c r="V124" s="199">
        <f>IF(ISNUMBER('MRS(input_RL_Opt2)'!V$19),F124*'MRS(input_RL_Opt2)'!V$19,0)</f>
        <v>0</v>
      </c>
      <c r="W124" s="199">
        <f>IF(ISNUMBER('MRS(input_RL_Opt2)'!W$19),G124*'MRS(input_RL_Opt2)'!W$19,0)</f>
        <v>0</v>
      </c>
      <c r="X124" s="199">
        <f>IF(ISNUMBER('MRS(input_RL_Opt2)'!X$19),H124*'MRS(input_RL_Opt2)'!X$19,0)</f>
        <v>0</v>
      </c>
      <c r="Y124" s="199">
        <f>IF(ISNUMBER('MRS(input_RL_Opt2)'!Y$19),I124*'MRS(input_RL_Opt2)'!Y$19,0)</f>
        <v>0</v>
      </c>
      <c r="Z124" s="199">
        <f>IF(ISNUMBER('MRS(input_RL_Opt2)'!Z$19),J124*'MRS(input_RL_Opt2)'!Z$19,0)</f>
        <v>0</v>
      </c>
      <c r="AA124" s="199">
        <f>IF(ISNUMBER('MRS(input_RL_Opt2)'!AA$19),K124*'MRS(input_RL_Opt2)'!AA$19,0)</f>
        <v>0</v>
      </c>
      <c r="AB124" s="199">
        <f>IF(ISNUMBER('MRS(input_RL_Opt2)'!AB$19),L124*'MRS(input_RL_Opt2)'!AB$19,0)</f>
        <v>0</v>
      </c>
      <c r="AC124" s="199">
        <f>IF(ISNUMBER('MRS(input_RL_Opt2)'!AC$19),M124*'MRS(input_RL_Opt2)'!AC$19,0)</f>
        <v>0</v>
      </c>
      <c r="AD124" s="199">
        <f>IF(ISNUMBER('MRS(input_RL_Opt2)'!AD$19),N124*'MRS(input_RL_Opt2)'!AD$19,0)</f>
        <v>0</v>
      </c>
      <c r="AE124" s="198">
        <f t="shared" si="22"/>
        <v>0</v>
      </c>
      <c r="AF124" s="62"/>
      <c r="AG124" s="62"/>
    </row>
    <row r="125" spans="1:33" x14ac:dyDescent="0.2">
      <c r="A125" s="280"/>
      <c r="B125" s="172" t="s">
        <v>50</v>
      </c>
      <c r="C125" s="201"/>
      <c r="D125" s="201"/>
      <c r="E125" s="201"/>
      <c r="F125" s="201"/>
      <c r="G125" s="201"/>
      <c r="H125" s="201"/>
      <c r="I125" s="201"/>
      <c r="J125" s="201"/>
      <c r="K125" s="201"/>
      <c r="L125" s="201"/>
      <c r="M125" s="201"/>
      <c r="N125" s="201"/>
      <c r="O125" s="198">
        <f t="shared" si="21"/>
        <v>0</v>
      </c>
      <c r="Q125" s="280"/>
      <c r="R125" s="172" t="s">
        <v>50</v>
      </c>
      <c r="S125" s="199">
        <f>IF(ISNUMBER('MRS(input_RL_Opt2)'!S$20),C125*'MRS(input_RL_Opt2)'!S$20,0)</f>
        <v>0</v>
      </c>
      <c r="T125" s="199">
        <f>IF(ISNUMBER('MRS(input_RL_Opt2)'!T$20),D125*'MRS(input_RL_Opt2)'!T$20,0)</f>
        <v>0</v>
      </c>
      <c r="U125" s="199">
        <f>IF(ISNUMBER('MRS(input_RL_Opt2)'!U$20),E125*'MRS(input_RL_Opt2)'!U$20,0)</f>
        <v>0</v>
      </c>
      <c r="V125" s="199">
        <f>IF(ISNUMBER('MRS(input_RL_Opt2)'!V$20),F125*'MRS(input_RL_Opt2)'!V$20,0)</f>
        <v>0</v>
      </c>
      <c r="W125" s="199">
        <f>IF(ISNUMBER('MRS(input_RL_Opt2)'!W$20),G125*'MRS(input_RL_Opt2)'!W$20,0)</f>
        <v>0</v>
      </c>
      <c r="X125" s="199">
        <f>IF(ISNUMBER('MRS(input_RL_Opt2)'!X$20),H125*'MRS(input_RL_Opt2)'!X$20,0)</f>
        <v>0</v>
      </c>
      <c r="Y125" s="199">
        <f>IF(ISNUMBER('MRS(input_RL_Opt2)'!Y$20),I125*'MRS(input_RL_Opt2)'!Y$20,0)</f>
        <v>0</v>
      </c>
      <c r="Z125" s="199">
        <f>IF(ISNUMBER('MRS(input_RL_Opt2)'!Z$20),J125*'MRS(input_RL_Opt2)'!Z$20,0)</f>
        <v>0</v>
      </c>
      <c r="AA125" s="199">
        <f>IF(ISNUMBER('MRS(input_RL_Opt2)'!AA$20),K125*'MRS(input_RL_Opt2)'!AA$20,0)</f>
        <v>0</v>
      </c>
      <c r="AB125" s="199">
        <f>IF(ISNUMBER('MRS(input_RL_Opt2)'!AB$20),L125*'MRS(input_RL_Opt2)'!AB$20,0)</f>
        <v>0</v>
      </c>
      <c r="AC125" s="199">
        <f>IF(ISNUMBER('MRS(input_RL_Opt2)'!AC$20),M125*'MRS(input_RL_Opt2)'!AC$20,0)</f>
        <v>0</v>
      </c>
      <c r="AD125" s="199">
        <f>IF(ISNUMBER('MRS(input_RL_Opt2)'!AD$20),N125*'MRS(input_RL_Opt2)'!AD$20,0)</f>
        <v>0</v>
      </c>
      <c r="AE125" s="198">
        <f t="shared" si="22"/>
        <v>0</v>
      </c>
      <c r="AF125" s="62"/>
      <c r="AG125" s="62"/>
    </row>
    <row r="126" spans="1:33" x14ac:dyDescent="0.2">
      <c r="A126" s="280"/>
      <c r="B126" s="172" t="s">
        <v>51</v>
      </c>
      <c r="C126" s="201"/>
      <c r="D126" s="201"/>
      <c r="E126" s="201"/>
      <c r="F126" s="201"/>
      <c r="G126" s="201"/>
      <c r="H126" s="201"/>
      <c r="I126" s="201"/>
      <c r="J126" s="201"/>
      <c r="K126" s="201"/>
      <c r="L126" s="201"/>
      <c r="M126" s="201"/>
      <c r="N126" s="201"/>
      <c r="O126" s="198">
        <f t="shared" si="21"/>
        <v>0</v>
      </c>
      <c r="Q126" s="280"/>
      <c r="R126" s="172" t="s">
        <v>51</v>
      </c>
      <c r="S126" s="199">
        <f>IF(ISNUMBER('MRS(input_RL_Opt2)'!S$21),C126*'MRS(input_RL_Opt2)'!S$21,0)</f>
        <v>0</v>
      </c>
      <c r="T126" s="199">
        <f>IF(ISNUMBER('MRS(input_RL_Opt2)'!T$21),D126*'MRS(input_RL_Opt2)'!T$21,0)</f>
        <v>0</v>
      </c>
      <c r="U126" s="199">
        <f>IF(ISNUMBER('MRS(input_RL_Opt2)'!U$21),E126*'MRS(input_RL_Opt2)'!U$21,0)</f>
        <v>0</v>
      </c>
      <c r="V126" s="199">
        <f>IF(ISNUMBER('MRS(input_RL_Opt2)'!V$21),F126*'MRS(input_RL_Opt2)'!V$21,0)</f>
        <v>0</v>
      </c>
      <c r="W126" s="199">
        <f>IF(ISNUMBER('MRS(input_RL_Opt2)'!W$21),G126*'MRS(input_RL_Opt2)'!W$21,0)</f>
        <v>0</v>
      </c>
      <c r="X126" s="199">
        <f>IF(ISNUMBER('MRS(input_RL_Opt2)'!X$21),H126*'MRS(input_RL_Opt2)'!X$21,0)</f>
        <v>0</v>
      </c>
      <c r="Y126" s="199">
        <f>IF(ISNUMBER('MRS(input_RL_Opt2)'!Y$21),I126*'MRS(input_RL_Opt2)'!Y$21,0)</f>
        <v>0</v>
      </c>
      <c r="Z126" s="199">
        <f>IF(ISNUMBER('MRS(input_RL_Opt2)'!Z$21),J126*'MRS(input_RL_Opt2)'!Z$21,0)</f>
        <v>0</v>
      </c>
      <c r="AA126" s="199">
        <f>IF(ISNUMBER('MRS(input_RL_Opt2)'!AA$21),K126*'MRS(input_RL_Opt2)'!AA$21,0)</f>
        <v>0</v>
      </c>
      <c r="AB126" s="199">
        <f>IF(ISNUMBER('MRS(input_RL_Opt2)'!AB$21),L126*'MRS(input_RL_Opt2)'!AB$21,0)</f>
        <v>0</v>
      </c>
      <c r="AC126" s="199">
        <f>IF(ISNUMBER('MRS(input_RL_Opt2)'!AC$21),M126*'MRS(input_RL_Opt2)'!AC$21,0)</f>
        <v>0</v>
      </c>
      <c r="AD126" s="199">
        <f>IF(ISNUMBER('MRS(input_RL_Opt2)'!AD$21),N126*'MRS(input_RL_Opt2)'!AD$21,0)</f>
        <v>0</v>
      </c>
      <c r="AE126" s="198">
        <f t="shared" si="22"/>
        <v>0</v>
      </c>
      <c r="AF126" s="62"/>
      <c r="AG126" s="62"/>
    </row>
    <row r="127" spans="1:33" x14ac:dyDescent="0.2">
      <c r="A127" s="280"/>
      <c r="B127" s="172" t="s">
        <v>52</v>
      </c>
      <c r="C127" s="201"/>
      <c r="D127" s="201"/>
      <c r="E127" s="201"/>
      <c r="F127" s="201"/>
      <c r="G127" s="201"/>
      <c r="H127" s="201"/>
      <c r="I127" s="201"/>
      <c r="J127" s="201"/>
      <c r="K127" s="201"/>
      <c r="L127" s="201"/>
      <c r="M127" s="201"/>
      <c r="N127" s="201"/>
      <c r="O127" s="198">
        <f t="shared" si="21"/>
        <v>0</v>
      </c>
      <c r="Q127" s="280"/>
      <c r="R127" s="172" t="s">
        <v>52</v>
      </c>
      <c r="S127" s="199">
        <f>IF(ISNUMBER('MRS(input_RL_Opt2)'!S$22),C127*'MRS(input_RL_Opt2)'!S$22,0)</f>
        <v>0</v>
      </c>
      <c r="T127" s="199">
        <f>IF(ISNUMBER('MRS(input_RL_Opt2)'!T$22),D127*'MRS(input_RL_Opt2)'!T$22,0)</f>
        <v>0</v>
      </c>
      <c r="U127" s="199">
        <f>IF(ISNUMBER('MRS(input_RL_Opt2)'!U$22),E127*'MRS(input_RL_Opt2)'!U$22,0)</f>
        <v>0</v>
      </c>
      <c r="V127" s="199">
        <f>IF(ISNUMBER('MRS(input_RL_Opt2)'!V$22),F127*'MRS(input_RL_Opt2)'!V$22,0)</f>
        <v>0</v>
      </c>
      <c r="W127" s="199">
        <f>IF(ISNUMBER('MRS(input_RL_Opt2)'!W$22),G127*'MRS(input_RL_Opt2)'!W$22,0)</f>
        <v>0</v>
      </c>
      <c r="X127" s="199">
        <f>IF(ISNUMBER('MRS(input_RL_Opt2)'!X$22),H127*'MRS(input_RL_Opt2)'!X$22,0)</f>
        <v>0</v>
      </c>
      <c r="Y127" s="199">
        <f>IF(ISNUMBER('MRS(input_RL_Opt2)'!Y$22),I127*'MRS(input_RL_Opt2)'!Y$22,0)</f>
        <v>0</v>
      </c>
      <c r="Z127" s="199">
        <f>IF(ISNUMBER('MRS(input_RL_Opt2)'!Z$22),J127*'MRS(input_RL_Opt2)'!Z$22,0)</f>
        <v>0</v>
      </c>
      <c r="AA127" s="199">
        <f>IF(ISNUMBER('MRS(input_RL_Opt2)'!AA$22),K127*'MRS(input_RL_Opt2)'!AA$22,0)</f>
        <v>0</v>
      </c>
      <c r="AB127" s="199">
        <f>IF(ISNUMBER('MRS(input_RL_Opt2)'!AB$22),L127*'MRS(input_RL_Opt2)'!AB$22,0)</f>
        <v>0</v>
      </c>
      <c r="AC127" s="199">
        <f>IF(ISNUMBER('MRS(input_RL_Opt2)'!AC$22),M127*'MRS(input_RL_Opt2)'!AC$22,0)</f>
        <v>0</v>
      </c>
      <c r="AD127" s="199">
        <f>IF(ISNUMBER('MRS(input_RL_Opt2)'!AD$22),N127*'MRS(input_RL_Opt2)'!AD$22,0)</f>
        <v>0</v>
      </c>
      <c r="AE127" s="198">
        <f t="shared" si="22"/>
        <v>0</v>
      </c>
      <c r="AF127" s="62"/>
      <c r="AG127" s="62"/>
    </row>
    <row r="128" spans="1:33" x14ac:dyDescent="0.2">
      <c r="A128" s="280"/>
      <c r="B128" s="172" t="s">
        <v>53</v>
      </c>
      <c r="C128" s="201"/>
      <c r="D128" s="201"/>
      <c r="E128" s="201"/>
      <c r="F128" s="201"/>
      <c r="G128" s="201"/>
      <c r="H128" s="201"/>
      <c r="I128" s="201"/>
      <c r="J128" s="201"/>
      <c r="K128" s="201"/>
      <c r="L128" s="201"/>
      <c r="M128" s="201"/>
      <c r="N128" s="201"/>
      <c r="O128" s="198">
        <f t="shared" si="21"/>
        <v>0</v>
      </c>
      <c r="Q128" s="280"/>
      <c r="R128" s="172" t="s">
        <v>53</v>
      </c>
      <c r="S128" s="199">
        <f>IF(ISNUMBER('MRS(input_RL_Opt2)'!S$23),C128*'MRS(input_RL_Opt2)'!S$23,0)</f>
        <v>0</v>
      </c>
      <c r="T128" s="199">
        <f>IF(ISNUMBER('MRS(input_RL_Opt2)'!T$23),D128*'MRS(input_RL_Opt2)'!T$23,0)</f>
        <v>0</v>
      </c>
      <c r="U128" s="199">
        <f>IF(ISNUMBER('MRS(input_RL_Opt2)'!U$23),E128*'MRS(input_RL_Opt2)'!U$23,0)</f>
        <v>0</v>
      </c>
      <c r="V128" s="199">
        <f>IF(ISNUMBER('MRS(input_RL_Opt2)'!V$23),F128*'MRS(input_RL_Opt2)'!V$23,0)</f>
        <v>0</v>
      </c>
      <c r="W128" s="199">
        <f>IF(ISNUMBER('MRS(input_RL_Opt2)'!W$23),G128*'MRS(input_RL_Opt2)'!W$23,0)</f>
        <v>0</v>
      </c>
      <c r="X128" s="199">
        <f>IF(ISNUMBER('MRS(input_RL_Opt2)'!X$23),H128*'MRS(input_RL_Opt2)'!X$23,0)</f>
        <v>0</v>
      </c>
      <c r="Y128" s="199">
        <f>IF(ISNUMBER('MRS(input_RL_Opt2)'!Y$23),I128*'MRS(input_RL_Opt2)'!Y$23,0)</f>
        <v>0</v>
      </c>
      <c r="Z128" s="199">
        <f>IF(ISNUMBER('MRS(input_RL_Opt2)'!Z$23),J128*'MRS(input_RL_Opt2)'!Z$23,0)</f>
        <v>0</v>
      </c>
      <c r="AA128" s="199">
        <f>IF(ISNUMBER('MRS(input_RL_Opt2)'!AA$23),K128*'MRS(input_RL_Opt2)'!AA$23,0)</f>
        <v>0</v>
      </c>
      <c r="AB128" s="199">
        <f>IF(ISNUMBER('MRS(input_RL_Opt2)'!AB$23),L128*'MRS(input_RL_Opt2)'!AB$23,0)</f>
        <v>0</v>
      </c>
      <c r="AC128" s="199">
        <f>IF(ISNUMBER('MRS(input_RL_Opt2)'!AC$23),M128*'MRS(input_RL_Opt2)'!AC$23,0)</f>
        <v>0</v>
      </c>
      <c r="AD128" s="199">
        <f>IF(ISNUMBER('MRS(input_RL_Opt2)'!AD$23),N128*'MRS(input_RL_Opt2)'!AD$23,0)</f>
        <v>0</v>
      </c>
      <c r="AE128" s="198">
        <f t="shared" si="22"/>
        <v>0</v>
      </c>
      <c r="AF128" s="62"/>
      <c r="AG128" s="62"/>
    </row>
    <row r="129" spans="1:33" x14ac:dyDescent="0.2">
      <c r="A129" s="280"/>
      <c r="B129" s="172" t="s">
        <v>54</v>
      </c>
      <c r="C129" s="201"/>
      <c r="D129" s="201"/>
      <c r="E129" s="201"/>
      <c r="F129" s="201"/>
      <c r="G129" s="201"/>
      <c r="H129" s="201"/>
      <c r="I129" s="201"/>
      <c r="J129" s="201"/>
      <c r="K129" s="201"/>
      <c r="L129" s="201"/>
      <c r="M129" s="201"/>
      <c r="N129" s="201"/>
      <c r="O129" s="198">
        <f t="shared" si="21"/>
        <v>0</v>
      </c>
      <c r="Q129" s="280"/>
      <c r="R129" s="172" t="s">
        <v>54</v>
      </c>
      <c r="S129" s="199">
        <f>IF(ISNUMBER('MRS(input_RL_Opt2)'!S$24),C129*'MRS(input_RL_Opt2)'!S$24,0)</f>
        <v>0</v>
      </c>
      <c r="T129" s="199">
        <f>IF(ISNUMBER('MRS(input_RL_Opt2)'!T$24),D129*'MRS(input_RL_Opt2)'!T$24,0)</f>
        <v>0</v>
      </c>
      <c r="U129" s="199">
        <f>IF(ISNUMBER('MRS(input_RL_Opt2)'!U$24),E129*'MRS(input_RL_Opt2)'!U$24,0)</f>
        <v>0</v>
      </c>
      <c r="V129" s="199">
        <f>IF(ISNUMBER('MRS(input_RL_Opt2)'!V$24),F129*'MRS(input_RL_Opt2)'!V$24,0)</f>
        <v>0</v>
      </c>
      <c r="W129" s="199">
        <f>IF(ISNUMBER('MRS(input_RL_Opt2)'!W$24),G129*'MRS(input_RL_Opt2)'!W$24,0)</f>
        <v>0</v>
      </c>
      <c r="X129" s="199">
        <f>IF(ISNUMBER('MRS(input_RL_Opt2)'!X$24),H129*'MRS(input_RL_Opt2)'!X$24,0)</f>
        <v>0</v>
      </c>
      <c r="Y129" s="199">
        <f>IF(ISNUMBER('MRS(input_RL_Opt2)'!Y$24),I129*'MRS(input_RL_Opt2)'!Y$24,0)</f>
        <v>0</v>
      </c>
      <c r="Z129" s="199">
        <f>IF(ISNUMBER('MRS(input_RL_Opt2)'!Z$24),J129*'MRS(input_RL_Opt2)'!Z$24,0)</f>
        <v>0</v>
      </c>
      <c r="AA129" s="199">
        <f>IF(ISNUMBER('MRS(input_RL_Opt2)'!AA$24),K129*'MRS(input_RL_Opt2)'!AA$24,0)</f>
        <v>0</v>
      </c>
      <c r="AB129" s="199">
        <f>IF(ISNUMBER('MRS(input_RL_Opt2)'!AB$24),L129*'MRS(input_RL_Opt2)'!AB$24,0)</f>
        <v>0</v>
      </c>
      <c r="AC129" s="199">
        <f>IF(ISNUMBER('MRS(input_RL_Opt2)'!AC$24),M129*'MRS(input_RL_Opt2)'!AC$24,0)</f>
        <v>0</v>
      </c>
      <c r="AD129" s="199">
        <f>IF(ISNUMBER('MRS(input_RL_Opt2)'!AD$24),N129*'MRS(input_RL_Opt2)'!AD$24,0)</f>
        <v>0</v>
      </c>
      <c r="AE129" s="198">
        <f t="shared" si="22"/>
        <v>0</v>
      </c>
      <c r="AF129" s="62"/>
      <c r="AG129" s="62"/>
    </row>
    <row r="130" spans="1:33" x14ac:dyDescent="0.2">
      <c r="A130" s="280"/>
      <c r="B130" s="172" t="s">
        <v>55</v>
      </c>
      <c r="C130" s="201"/>
      <c r="D130" s="201"/>
      <c r="E130" s="201"/>
      <c r="F130" s="201"/>
      <c r="G130" s="201"/>
      <c r="H130" s="201"/>
      <c r="I130" s="201"/>
      <c r="J130" s="201"/>
      <c r="K130" s="201"/>
      <c r="L130" s="201"/>
      <c r="M130" s="201"/>
      <c r="N130" s="201"/>
      <c r="O130" s="198">
        <f t="shared" si="21"/>
        <v>0</v>
      </c>
      <c r="Q130" s="280"/>
      <c r="R130" s="172" t="s">
        <v>55</v>
      </c>
      <c r="S130" s="199">
        <f>IF(ISNUMBER('MRS(input_RL_Opt2)'!S$25),C130*'MRS(input_RL_Opt2)'!S$25,0)</f>
        <v>0</v>
      </c>
      <c r="T130" s="199">
        <f>IF(ISNUMBER('MRS(input_RL_Opt2)'!T$25),D130*'MRS(input_RL_Opt2)'!T$25,0)</f>
        <v>0</v>
      </c>
      <c r="U130" s="199">
        <f>IF(ISNUMBER('MRS(input_RL_Opt2)'!U$25),E130*'MRS(input_RL_Opt2)'!U$25,0)</f>
        <v>0</v>
      </c>
      <c r="V130" s="199">
        <f>IF(ISNUMBER('MRS(input_RL_Opt2)'!V$25),F130*'MRS(input_RL_Opt2)'!V$25,0)</f>
        <v>0</v>
      </c>
      <c r="W130" s="199">
        <f>IF(ISNUMBER('MRS(input_RL_Opt2)'!W$25),G130*'MRS(input_RL_Opt2)'!W$25,0)</f>
        <v>0</v>
      </c>
      <c r="X130" s="199">
        <f>IF(ISNUMBER('MRS(input_RL_Opt2)'!X$25),H130*'MRS(input_RL_Opt2)'!X$25,0)</f>
        <v>0</v>
      </c>
      <c r="Y130" s="199">
        <f>IF(ISNUMBER('MRS(input_RL_Opt2)'!Y$25),I130*'MRS(input_RL_Opt2)'!Y$25,0)</f>
        <v>0</v>
      </c>
      <c r="Z130" s="199">
        <f>IF(ISNUMBER('MRS(input_RL_Opt2)'!Z$25),J130*'MRS(input_RL_Opt2)'!Z$25,0)</f>
        <v>0</v>
      </c>
      <c r="AA130" s="199">
        <f>IF(ISNUMBER('MRS(input_RL_Opt2)'!AA$25),K130*'MRS(input_RL_Opt2)'!AA$25,0)</f>
        <v>0</v>
      </c>
      <c r="AB130" s="199">
        <f>IF(ISNUMBER('MRS(input_RL_Opt2)'!AB$25),L130*'MRS(input_RL_Opt2)'!AB$25,0)</f>
        <v>0</v>
      </c>
      <c r="AC130" s="199">
        <f>IF(ISNUMBER('MRS(input_RL_Opt2)'!AC$25),M130*'MRS(input_RL_Opt2)'!AC$25,0)</f>
        <v>0</v>
      </c>
      <c r="AD130" s="199">
        <f>IF(ISNUMBER('MRS(input_RL_Opt2)'!AD$25),N130*'MRS(input_RL_Opt2)'!AD$25,0)</f>
        <v>0</v>
      </c>
      <c r="AE130" s="198">
        <f t="shared" si="22"/>
        <v>0</v>
      </c>
      <c r="AF130" s="62"/>
      <c r="AG130" s="62"/>
    </row>
    <row r="131" spans="1:33" x14ac:dyDescent="0.2">
      <c r="A131" s="280"/>
      <c r="B131" s="172" t="s">
        <v>56</v>
      </c>
      <c r="C131" s="201"/>
      <c r="D131" s="201"/>
      <c r="E131" s="201"/>
      <c r="F131" s="201"/>
      <c r="G131" s="201"/>
      <c r="H131" s="201"/>
      <c r="I131" s="201"/>
      <c r="J131" s="201"/>
      <c r="K131" s="201"/>
      <c r="L131" s="201"/>
      <c r="M131" s="201"/>
      <c r="N131" s="201"/>
      <c r="O131" s="198">
        <f t="shared" si="21"/>
        <v>0</v>
      </c>
      <c r="Q131" s="280"/>
      <c r="R131" s="172" t="s">
        <v>56</v>
      </c>
      <c r="S131" s="199">
        <f>IF(ISNUMBER('MRS(input_RL_Opt2)'!S$26),C131*'MRS(input_RL_Opt2)'!S$26,0)</f>
        <v>0</v>
      </c>
      <c r="T131" s="199">
        <f>IF(ISNUMBER('MRS(input_RL_Opt2)'!T$26),D131*'MRS(input_RL_Opt2)'!T$26,0)</f>
        <v>0</v>
      </c>
      <c r="U131" s="199">
        <f>IF(ISNUMBER('MRS(input_RL_Opt2)'!U$26),E131*'MRS(input_RL_Opt2)'!U$26,0)</f>
        <v>0</v>
      </c>
      <c r="V131" s="199">
        <f>IF(ISNUMBER('MRS(input_RL_Opt2)'!V$26),F131*'MRS(input_RL_Opt2)'!V$26,0)</f>
        <v>0</v>
      </c>
      <c r="W131" s="199">
        <f>IF(ISNUMBER('MRS(input_RL_Opt2)'!W$26),G131*'MRS(input_RL_Opt2)'!W$26,0)</f>
        <v>0</v>
      </c>
      <c r="X131" s="199">
        <f>IF(ISNUMBER('MRS(input_RL_Opt2)'!X$26),H131*'MRS(input_RL_Opt2)'!X$26,0)</f>
        <v>0</v>
      </c>
      <c r="Y131" s="199">
        <f>IF(ISNUMBER('MRS(input_RL_Opt2)'!Y$26),I131*'MRS(input_RL_Opt2)'!Y$26,0)</f>
        <v>0</v>
      </c>
      <c r="Z131" s="199">
        <f>IF(ISNUMBER('MRS(input_RL_Opt2)'!Z$26),J131*'MRS(input_RL_Opt2)'!Z$26,0)</f>
        <v>0</v>
      </c>
      <c r="AA131" s="199">
        <f>IF(ISNUMBER('MRS(input_RL_Opt2)'!AA$26),K131*'MRS(input_RL_Opt2)'!AA$26,0)</f>
        <v>0</v>
      </c>
      <c r="AB131" s="199">
        <f>IF(ISNUMBER('MRS(input_RL_Opt2)'!AB$26),L131*'MRS(input_RL_Opt2)'!AB$26,0)</f>
        <v>0</v>
      </c>
      <c r="AC131" s="199">
        <f>IF(ISNUMBER('MRS(input_RL_Opt2)'!AC$26),M131*'MRS(input_RL_Opt2)'!AC$26,0)</f>
        <v>0</v>
      </c>
      <c r="AD131" s="199">
        <f>IF(ISNUMBER('MRS(input_RL_Opt2)'!AD$26),N131*'MRS(input_RL_Opt2)'!AD$26,0)</f>
        <v>0</v>
      </c>
      <c r="AE131" s="198">
        <f t="shared" si="22"/>
        <v>0</v>
      </c>
      <c r="AF131" s="62"/>
      <c r="AG131" s="62"/>
    </row>
    <row r="132" spans="1:33" x14ac:dyDescent="0.2">
      <c r="A132" s="280"/>
      <c r="B132" s="172" t="s">
        <v>147</v>
      </c>
      <c r="C132" s="201"/>
      <c r="D132" s="201"/>
      <c r="E132" s="201"/>
      <c r="F132" s="201"/>
      <c r="G132" s="201"/>
      <c r="H132" s="201"/>
      <c r="I132" s="201"/>
      <c r="J132" s="201"/>
      <c r="K132" s="201"/>
      <c r="L132" s="201"/>
      <c r="M132" s="201"/>
      <c r="N132" s="201"/>
      <c r="O132" s="198">
        <f t="shared" si="21"/>
        <v>0</v>
      </c>
      <c r="Q132" s="280"/>
      <c r="R132" s="172" t="s">
        <v>147</v>
      </c>
      <c r="S132" s="199">
        <f>IF(ISNUMBER('MRS(input_RL_Opt2)'!S$27),C132*'MRS(input_RL_Opt2)'!S$27,0)</f>
        <v>0</v>
      </c>
      <c r="T132" s="199">
        <f>IF(ISNUMBER('MRS(input_RL_Opt2)'!T$27),D132*'MRS(input_RL_Opt2)'!T$27,0)</f>
        <v>0</v>
      </c>
      <c r="U132" s="199">
        <f>IF(ISNUMBER('MRS(input_RL_Opt2)'!U$27),E132*'MRS(input_RL_Opt2)'!U$27,0)</f>
        <v>0</v>
      </c>
      <c r="V132" s="199">
        <f>IF(ISNUMBER('MRS(input_RL_Opt2)'!V$27),F132*'MRS(input_RL_Opt2)'!V$27,0)</f>
        <v>0</v>
      </c>
      <c r="W132" s="199">
        <f>IF(ISNUMBER('MRS(input_RL_Opt2)'!W$27),G132*'MRS(input_RL_Opt2)'!W$27,0)</f>
        <v>0</v>
      </c>
      <c r="X132" s="199">
        <f>IF(ISNUMBER('MRS(input_RL_Opt2)'!X$27),H132*'MRS(input_RL_Opt2)'!X$27,0)</f>
        <v>0</v>
      </c>
      <c r="Y132" s="199">
        <f>IF(ISNUMBER('MRS(input_RL_Opt2)'!Y$27),I132*'MRS(input_RL_Opt2)'!Y$27,0)</f>
        <v>0</v>
      </c>
      <c r="Z132" s="199">
        <f>IF(ISNUMBER('MRS(input_RL_Opt2)'!Z$27),J132*'MRS(input_RL_Opt2)'!Z$27,0)</f>
        <v>0</v>
      </c>
      <c r="AA132" s="199">
        <f>IF(ISNUMBER('MRS(input_RL_Opt2)'!AA$27),K132*'MRS(input_RL_Opt2)'!AA$27,0)</f>
        <v>0</v>
      </c>
      <c r="AB132" s="199">
        <f>IF(ISNUMBER('MRS(input_RL_Opt2)'!AB$27),L132*'MRS(input_RL_Opt2)'!AB$27,0)</f>
        <v>0</v>
      </c>
      <c r="AC132" s="199">
        <f>IF(ISNUMBER('MRS(input_RL_Opt2)'!AC$27),M132*'MRS(input_RL_Opt2)'!AC$27,0)</f>
        <v>0</v>
      </c>
      <c r="AD132" s="199">
        <f>IF(ISNUMBER('MRS(input_RL_Opt2)'!AD$27),N132*'MRS(input_RL_Opt2)'!AD$27,0)</f>
        <v>0</v>
      </c>
      <c r="AE132" s="198">
        <f t="shared" si="22"/>
        <v>0</v>
      </c>
      <c r="AF132" s="62"/>
      <c r="AG132" s="62"/>
    </row>
    <row r="133" spans="1:33" x14ac:dyDescent="0.2">
      <c r="A133" s="280"/>
      <c r="B133" s="54" t="s">
        <v>57</v>
      </c>
      <c r="C133" s="197">
        <f>+SUM(C121:C132)</f>
        <v>0</v>
      </c>
      <c r="D133" s="197">
        <f t="shared" ref="D133:N133" si="23">+SUM(D121:D132)</f>
        <v>0</v>
      </c>
      <c r="E133" s="197">
        <f t="shared" si="23"/>
        <v>0</v>
      </c>
      <c r="F133" s="197">
        <f t="shared" si="23"/>
        <v>0</v>
      </c>
      <c r="G133" s="197">
        <f t="shared" si="23"/>
        <v>0</v>
      </c>
      <c r="H133" s="197">
        <f t="shared" si="23"/>
        <v>0</v>
      </c>
      <c r="I133" s="197">
        <f t="shared" si="23"/>
        <v>0</v>
      </c>
      <c r="J133" s="197">
        <f t="shared" si="23"/>
        <v>0</v>
      </c>
      <c r="K133" s="197">
        <f t="shared" si="23"/>
        <v>0</v>
      </c>
      <c r="L133" s="197">
        <f t="shared" si="23"/>
        <v>0</v>
      </c>
      <c r="M133" s="197">
        <f t="shared" si="23"/>
        <v>0</v>
      </c>
      <c r="N133" s="197">
        <f t="shared" si="23"/>
        <v>0</v>
      </c>
      <c r="O133" s="198"/>
      <c r="Q133" s="280"/>
      <c r="R133" s="54" t="s">
        <v>57</v>
      </c>
      <c r="S133" s="197"/>
      <c r="T133" s="197"/>
      <c r="U133" s="197"/>
      <c r="V133" s="197"/>
      <c r="W133" s="197"/>
      <c r="X133" s="197"/>
      <c r="Y133" s="197"/>
      <c r="Z133" s="197"/>
      <c r="AA133" s="197"/>
      <c r="AB133" s="197"/>
      <c r="AC133" s="197"/>
      <c r="AD133" s="197"/>
      <c r="AE133" s="198">
        <f>SUM(AE121:AE132)</f>
        <v>0</v>
      </c>
      <c r="AF133" s="200">
        <f>AE133*44/12</f>
        <v>0</v>
      </c>
      <c r="AG133" s="60">
        <f>_xlfn.IFS(AF133-'MRS(input_PJ_DR_Opt2)'!AF158&gt;0,AF133-'MRS(input_PJ_DR_Opt2)'!AF158,TRUE,0)</f>
        <v>0</v>
      </c>
    </row>
    <row r="134" spans="1:33" x14ac:dyDescent="0.2">
      <c r="S134" s="50"/>
      <c r="T134" s="50"/>
      <c r="U134" s="50"/>
      <c r="V134" s="50"/>
      <c r="W134" s="50"/>
      <c r="X134" s="50"/>
      <c r="Y134" s="50"/>
      <c r="Z134" s="50"/>
      <c r="AA134" s="50"/>
      <c r="AB134" s="50"/>
      <c r="AC134" s="50"/>
      <c r="AD134" s="50"/>
      <c r="AE134" s="50"/>
    </row>
    <row r="135" spans="1:33" ht="14.15" customHeight="1" x14ac:dyDescent="0.2">
      <c r="A135" s="293" t="str">
        <f>'MRS(input_RL_Opt2)'!A160</f>
        <v>Year 2027</v>
      </c>
      <c r="B135" s="293"/>
      <c r="C135" s="261" t="str">
        <f>'MRS(input_RL_Opt2)'!C160</f>
        <v>Land use category in year 2027</v>
      </c>
      <c r="D135" s="261"/>
      <c r="E135" s="261"/>
      <c r="F135" s="261"/>
      <c r="G135" s="261"/>
      <c r="H135" s="261"/>
      <c r="I135" s="261"/>
      <c r="J135" s="261"/>
      <c r="K135" s="261"/>
      <c r="L135" s="261"/>
      <c r="M135" s="261"/>
      <c r="N135" s="261"/>
      <c r="O135" s="261"/>
      <c r="Q135" s="293" t="str">
        <f>'MRS(input_RL_Opt2)'!Q160</f>
        <v>Year 2027</v>
      </c>
      <c r="R135" s="293"/>
      <c r="S135" s="261" t="str">
        <f>'MRS(input_RL_Opt2)'!S160</f>
        <v>Land use category in year 2027</v>
      </c>
      <c r="T135" s="261"/>
      <c r="U135" s="261"/>
      <c r="V135" s="261"/>
      <c r="W135" s="261"/>
      <c r="X135" s="261"/>
      <c r="Y135" s="261"/>
      <c r="Z135" s="261"/>
      <c r="AA135" s="261"/>
      <c r="AB135" s="261"/>
      <c r="AC135" s="261"/>
      <c r="AD135" s="261"/>
      <c r="AE135" s="261"/>
      <c r="AF135" s="62"/>
      <c r="AG135" s="62"/>
    </row>
    <row r="136" spans="1:33" ht="42" x14ac:dyDescent="0.2">
      <c r="A136" s="293"/>
      <c r="B136" s="293"/>
      <c r="C136" s="54" t="s">
        <v>46</v>
      </c>
      <c r="D136" s="54" t="s">
        <v>47</v>
      </c>
      <c r="E136" s="55" t="s">
        <v>48</v>
      </c>
      <c r="F136" s="54" t="s">
        <v>49</v>
      </c>
      <c r="G136" s="54" t="s">
        <v>50</v>
      </c>
      <c r="H136" s="54" t="s">
        <v>51</v>
      </c>
      <c r="I136" s="54" t="s">
        <v>52</v>
      </c>
      <c r="J136" s="54" t="s">
        <v>53</v>
      </c>
      <c r="K136" s="54" t="s">
        <v>54</v>
      </c>
      <c r="L136" s="54" t="s">
        <v>55</v>
      </c>
      <c r="M136" s="54" t="s">
        <v>56</v>
      </c>
      <c r="N136" s="54" t="s">
        <v>39</v>
      </c>
      <c r="O136" s="172" t="s">
        <v>57</v>
      </c>
      <c r="Q136" s="293"/>
      <c r="R136" s="293"/>
      <c r="S136" s="54" t="s">
        <v>46</v>
      </c>
      <c r="T136" s="54" t="s">
        <v>47</v>
      </c>
      <c r="U136" s="55" t="s">
        <v>48</v>
      </c>
      <c r="V136" s="54" t="s">
        <v>49</v>
      </c>
      <c r="W136" s="54" t="s">
        <v>50</v>
      </c>
      <c r="X136" s="54" t="s">
        <v>51</v>
      </c>
      <c r="Y136" s="54" t="s">
        <v>52</v>
      </c>
      <c r="Z136" s="54" t="s">
        <v>53</v>
      </c>
      <c r="AA136" s="54" t="s">
        <v>54</v>
      </c>
      <c r="AB136" s="54" t="s">
        <v>55</v>
      </c>
      <c r="AC136" s="54" t="s">
        <v>56</v>
      </c>
      <c r="AD136" s="54" t="s">
        <v>39</v>
      </c>
      <c r="AE136" s="172" t="s">
        <v>57</v>
      </c>
      <c r="AF136" s="62"/>
      <c r="AG136" s="62"/>
    </row>
    <row r="137" spans="1:33" ht="14.15" customHeight="1" x14ac:dyDescent="0.2">
      <c r="A137" s="280" t="str">
        <f>'MRS(input_RL_Opt2)'!A162</f>
        <v>Land use category in year 2026</v>
      </c>
      <c r="B137" s="54" t="s">
        <v>46</v>
      </c>
      <c r="C137" s="201"/>
      <c r="D137" s="201"/>
      <c r="E137" s="201"/>
      <c r="F137" s="201"/>
      <c r="G137" s="201"/>
      <c r="H137" s="201"/>
      <c r="I137" s="201"/>
      <c r="J137" s="201"/>
      <c r="K137" s="201"/>
      <c r="L137" s="201"/>
      <c r="M137" s="201"/>
      <c r="N137" s="201"/>
      <c r="O137" s="198">
        <f>SUM(C137:N137)</f>
        <v>0</v>
      </c>
      <c r="Q137" s="280" t="str">
        <f>'MRS(input_RL_Opt2)'!Q162</f>
        <v>Land use category in year 2026</v>
      </c>
      <c r="R137" s="54" t="s">
        <v>46</v>
      </c>
      <c r="S137" s="199">
        <f>IF(ISNUMBER('MRS(input_RL_Opt2)'!S$16),C137*'MRS(input_RL_Opt2)'!S$16,0)</f>
        <v>0</v>
      </c>
      <c r="T137" s="199">
        <f>IF(ISNUMBER('MRS(input_RL_Opt2)'!T$16),D137*'MRS(input_RL_Opt2)'!T$16,0)</f>
        <v>0</v>
      </c>
      <c r="U137" s="199">
        <f>IF(ISNUMBER('MRS(input_RL_Opt2)'!U$16),E137*'MRS(input_RL_Opt2)'!U$16,0)</f>
        <v>0</v>
      </c>
      <c r="V137" s="199">
        <f>IF(ISNUMBER('MRS(input_RL_Opt2)'!V$16),F137*'MRS(input_RL_Opt2)'!V$16,0)</f>
        <v>0</v>
      </c>
      <c r="W137" s="199">
        <f>IF(ISNUMBER('MRS(input_RL_Opt2)'!W$16),G137*'MRS(input_RL_Opt2)'!W$16,0)</f>
        <v>0</v>
      </c>
      <c r="X137" s="199">
        <f>IF(ISNUMBER('MRS(input_RL_Opt2)'!X$16),H137*'MRS(input_RL_Opt2)'!X$16,0)</f>
        <v>0</v>
      </c>
      <c r="Y137" s="199">
        <f>IF(ISNUMBER('MRS(input_RL_Opt2)'!Y$16),I137*'MRS(input_RL_Opt2)'!Y$16,0)</f>
        <v>0</v>
      </c>
      <c r="Z137" s="199">
        <f>IF(ISNUMBER('MRS(input_RL_Opt2)'!Z$16),J137*'MRS(input_RL_Opt2)'!Z$16,0)</f>
        <v>0</v>
      </c>
      <c r="AA137" s="199">
        <f>IF(ISNUMBER('MRS(input_RL_Opt2)'!AA$16),K137*'MRS(input_RL_Opt2)'!AA$16,0)</f>
        <v>0</v>
      </c>
      <c r="AB137" s="199">
        <f>IF(ISNUMBER('MRS(input_RL_Opt2)'!AB$16),L137*'MRS(input_RL_Opt2)'!AB$16,0)</f>
        <v>0</v>
      </c>
      <c r="AC137" s="199">
        <f>IF(ISNUMBER('MRS(input_RL_Opt2)'!AC$16),M137*'MRS(input_RL_Opt2)'!AC$16,0)</f>
        <v>0</v>
      </c>
      <c r="AD137" s="199">
        <f>IF(ISNUMBER('MRS(input_RL_Opt2)'!AD$16),N137*'MRS(input_RL_Opt2)'!AD$16,0)</f>
        <v>0</v>
      </c>
      <c r="AE137" s="198">
        <f>SUMIF(S137:AD137,"&gt;0",S137:AD137)</f>
        <v>0</v>
      </c>
      <c r="AF137" s="62"/>
      <c r="AG137" s="62"/>
    </row>
    <row r="138" spans="1:33" ht="28" x14ac:dyDescent="0.2">
      <c r="A138" s="280"/>
      <c r="B138" s="54" t="s">
        <v>47</v>
      </c>
      <c r="C138" s="201"/>
      <c r="D138" s="201"/>
      <c r="E138" s="201"/>
      <c r="F138" s="201"/>
      <c r="G138" s="201"/>
      <c r="H138" s="201"/>
      <c r="I138" s="201"/>
      <c r="J138" s="201"/>
      <c r="K138" s="201"/>
      <c r="L138" s="201"/>
      <c r="M138" s="201"/>
      <c r="N138" s="201"/>
      <c r="O138" s="198">
        <f t="shared" ref="O138:O148" si="24">SUM(C138:N138)</f>
        <v>0</v>
      </c>
      <c r="Q138" s="280"/>
      <c r="R138" s="54" t="s">
        <v>47</v>
      </c>
      <c r="S138" s="199">
        <f>IF(ISNUMBER('MRS(input_RL_Opt2)'!S$17),C138*'MRS(input_RL_Opt2)'!S$17,0)</f>
        <v>0</v>
      </c>
      <c r="T138" s="199">
        <f>IF(ISNUMBER('MRS(input_RL_Opt2)'!T$17),D138*'MRS(input_RL_Opt2)'!T$17,0)</f>
        <v>0</v>
      </c>
      <c r="U138" s="199">
        <f>IF(ISNUMBER('MRS(input_RL_Opt2)'!U$17),E138*'MRS(input_RL_Opt2)'!U$17,0)</f>
        <v>0</v>
      </c>
      <c r="V138" s="199">
        <f>IF(ISNUMBER('MRS(input_RL_Opt2)'!V$17),F138*'MRS(input_RL_Opt2)'!V$17,0)</f>
        <v>0</v>
      </c>
      <c r="W138" s="199">
        <f>IF(ISNUMBER('MRS(input_RL_Opt2)'!W$17),G138*'MRS(input_RL_Opt2)'!W$17,0)</f>
        <v>0</v>
      </c>
      <c r="X138" s="199">
        <f>IF(ISNUMBER('MRS(input_RL_Opt2)'!X$17),H138*'MRS(input_RL_Opt2)'!X$17,0)</f>
        <v>0</v>
      </c>
      <c r="Y138" s="199">
        <f>IF(ISNUMBER('MRS(input_RL_Opt2)'!Y$17),I138*'MRS(input_RL_Opt2)'!Y$17,0)</f>
        <v>0</v>
      </c>
      <c r="Z138" s="199">
        <f>IF(ISNUMBER('MRS(input_RL_Opt2)'!Z$17),J138*'MRS(input_RL_Opt2)'!Z$17,0)</f>
        <v>0</v>
      </c>
      <c r="AA138" s="199">
        <f>IF(ISNUMBER('MRS(input_RL_Opt2)'!AA$17),K138*'MRS(input_RL_Opt2)'!AA$17,0)</f>
        <v>0</v>
      </c>
      <c r="AB138" s="199">
        <f>IF(ISNUMBER('MRS(input_RL_Opt2)'!AB$17),L138*'MRS(input_RL_Opt2)'!AB$17,0)</f>
        <v>0</v>
      </c>
      <c r="AC138" s="199">
        <f>IF(ISNUMBER('MRS(input_RL_Opt2)'!AC$17),M138*'MRS(input_RL_Opt2)'!AC$17,0)</f>
        <v>0</v>
      </c>
      <c r="AD138" s="199">
        <f>IF(ISNUMBER('MRS(input_RL_Opt2)'!AD$17),N138*'MRS(input_RL_Opt2)'!AD$17,0)</f>
        <v>0</v>
      </c>
      <c r="AE138" s="198">
        <f t="shared" ref="AE138:AE148" si="25">SUMIF(S138:AD138,"&gt;0",S138:AD138)</f>
        <v>0</v>
      </c>
      <c r="AF138" s="62"/>
      <c r="AG138" s="62"/>
    </row>
    <row r="139" spans="1:33" x14ac:dyDescent="0.2">
      <c r="A139" s="280"/>
      <c r="B139" s="55" t="s">
        <v>48</v>
      </c>
      <c r="C139" s="201"/>
      <c r="D139" s="201"/>
      <c r="E139" s="201"/>
      <c r="F139" s="201"/>
      <c r="G139" s="201"/>
      <c r="H139" s="201"/>
      <c r="I139" s="201"/>
      <c r="J139" s="201"/>
      <c r="K139" s="201"/>
      <c r="L139" s="201"/>
      <c r="M139" s="201"/>
      <c r="N139" s="201"/>
      <c r="O139" s="198">
        <f t="shared" si="24"/>
        <v>0</v>
      </c>
      <c r="Q139" s="280"/>
      <c r="R139" s="55" t="s">
        <v>48</v>
      </c>
      <c r="S139" s="199">
        <f>IF(ISNUMBER('MRS(input_RL_Opt2)'!S$18),C139*'MRS(input_RL_Opt2)'!S$18,0)</f>
        <v>0</v>
      </c>
      <c r="T139" s="199">
        <f>IF(ISNUMBER('MRS(input_RL_Opt2)'!T$18),D139*'MRS(input_RL_Opt2)'!T$18,0)</f>
        <v>0</v>
      </c>
      <c r="U139" s="199">
        <f>IF(ISNUMBER('MRS(input_RL_Opt2)'!U$18),E139*'MRS(input_RL_Opt2)'!U$18,0)</f>
        <v>0</v>
      </c>
      <c r="V139" s="199">
        <f>IF(ISNUMBER('MRS(input_RL_Opt2)'!V$18),F139*'MRS(input_RL_Opt2)'!V$18,0)</f>
        <v>0</v>
      </c>
      <c r="W139" s="199">
        <f>IF(ISNUMBER('MRS(input_RL_Opt2)'!W$18),G139*'MRS(input_RL_Opt2)'!W$18,0)</f>
        <v>0</v>
      </c>
      <c r="X139" s="199">
        <f>IF(ISNUMBER('MRS(input_RL_Opt2)'!X$18),H139*'MRS(input_RL_Opt2)'!X$18,0)</f>
        <v>0</v>
      </c>
      <c r="Y139" s="199">
        <f>IF(ISNUMBER('MRS(input_RL_Opt2)'!Y$18),I139*'MRS(input_RL_Opt2)'!Y$18,0)</f>
        <v>0</v>
      </c>
      <c r="Z139" s="199">
        <f>IF(ISNUMBER('MRS(input_RL_Opt2)'!Z$18),J139*'MRS(input_RL_Opt2)'!Z$18,0)</f>
        <v>0</v>
      </c>
      <c r="AA139" s="199">
        <f>IF(ISNUMBER('MRS(input_RL_Opt2)'!AA$18),K139*'MRS(input_RL_Opt2)'!AA$18,0)</f>
        <v>0</v>
      </c>
      <c r="AB139" s="199">
        <f>IF(ISNUMBER('MRS(input_RL_Opt2)'!AB$18),L139*'MRS(input_RL_Opt2)'!AB$18,0)</f>
        <v>0</v>
      </c>
      <c r="AC139" s="199">
        <f>IF(ISNUMBER('MRS(input_RL_Opt2)'!AC$18),M139*'MRS(input_RL_Opt2)'!AC$18,0)</f>
        <v>0</v>
      </c>
      <c r="AD139" s="199">
        <f>IF(ISNUMBER('MRS(input_RL_Opt2)'!AD$18),N139*'MRS(input_RL_Opt2)'!AD$18,0)</f>
        <v>0</v>
      </c>
      <c r="AE139" s="198">
        <f t="shared" si="25"/>
        <v>0</v>
      </c>
      <c r="AF139" s="62"/>
      <c r="AG139" s="62"/>
    </row>
    <row r="140" spans="1:33" x14ac:dyDescent="0.2">
      <c r="A140" s="280"/>
      <c r="B140" s="54" t="s">
        <v>49</v>
      </c>
      <c r="C140" s="201"/>
      <c r="D140" s="201"/>
      <c r="E140" s="201"/>
      <c r="F140" s="201"/>
      <c r="G140" s="201"/>
      <c r="H140" s="201"/>
      <c r="I140" s="201"/>
      <c r="J140" s="201"/>
      <c r="K140" s="201"/>
      <c r="L140" s="201"/>
      <c r="M140" s="201"/>
      <c r="N140" s="201"/>
      <c r="O140" s="198">
        <f t="shared" si="24"/>
        <v>0</v>
      </c>
      <c r="Q140" s="280"/>
      <c r="R140" s="54" t="s">
        <v>49</v>
      </c>
      <c r="S140" s="199">
        <f>IF(ISNUMBER('MRS(input_RL_Opt2)'!S$19),C140*'MRS(input_RL_Opt2)'!S$19,0)</f>
        <v>0</v>
      </c>
      <c r="T140" s="199">
        <f>IF(ISNUMBER('MRS(input_RL_Opt2)'!T$19),D140*'MRS(input_RL_Opt2)'!T$19,0)</f>
        <v>0</v>
      </c>
      <c r="U140" s="199">
        <f>IF(ISNUMBER('MRS(input_RL_Opt2)'!U$19),E140*'MRS(input_RL_Opt2)'!U$19,0)</f>
        <v>0</v>
      </c>
      <c r="V140" s="199">
        <f>IF(ISNUMBER('MRS(input_RL_Opt2)'!V$19),F140*'MRS(input_RL_Opt2)'!V$19,0)</f>
        <v>0</v>
      </c>
      <c r="W140" s="199">
        <f>IF(ISNUMBER('MRS(input_RL_Opt2)'!W$19),G140*'MRS(input_RL_Opt2)'!W$19,0)</f>
        <v>0</v>
      </c>
      <c r="X140" s="199">
        <f>IF(ISNUMBER('MRS(input_RL_Opt2)'!X$19),H140*'MRS(input_RL_Opt2)'!X$19,0)</f>
        <v>0</v>
      </c>
      <c r="Y140" s="199">
        <f>IF(ISNUMBER('MRS(input_RL_Opt2)'!Y$19),I140*'MRS(input_RL_Opt2)'!Y$19,0)</f>
        <v>0</v>
      </c>
      <c r="Z140" s="199">
        <f>IF(ISNUMBER('MRS(input_RL_Opt2)'!Z$19),J140*'MRS(input_RL_Opt2)'!Z$19,0)</f>
        <v>0</v>
      </c>
      <c r="AA140" s="199">
        <f>IF(ISNUMBER('MRS(input_RL_Opt2)'!AA$19),K140*'MRS(input_RL_Opt2)'!AA$19,0)</f>
        <v>0</v>
      </c>
      <c r="AB140" s="199">
        <f>IF(ISNUMBER('MRS(input_RL_Opt2)'!AB$19),L140*'MRS(input_RL_Opt2)'!AB$19,0)</f>
        <v>0</v>
      </c>
      <c r="AC140" s="199">
        <f>IF(ISNUMBER('MRS(input_RL_Opt2)'!AC$19),M140*'MRS(input_RL_Opt2)'!AC$19,0)</f>
        <v>0</v>
      </c>
      <c r="AD140" s="199">
        <f>IF(ISNUMBER('MRS(input_RL_Opt2)'!AD$19),N140*'MRS(input_RL_Opt2)'!AD$19,0)</f>
        <v>0</v>
      </c>
      <c r="AE140" s="198">
        <f t="shared" si="25"/>
        <v>0</v>
      </c>
      <c r="AF140" s="62"/>
      <c r="AG140" s="62"/>
    </row>
    <row r="141" spans="1:33" x14ac:dyDescent="0.2">
      <c r="A141" s="280"/>
      <c r="B141" s="172" t="s">
        <v>50</v>
      </c>
      <c r="C141" s="201"/>
      <c r="D141" s="201"/>
      <c r="E141" s="201"/>
      <c r="F141" s="201"/>
      <c r="G141" s="201"/>
      <c r="H141" s="201"/>
      <c r="I141" s="201"/>
      <c r="J141" s="201"/>
      <c r="K141" s="201"/>
      <c r="L141" s="201"/>
      <c r="M141" s="201"/>
      <c r="N141" s="201"/>
      <c r="O141" s="198">
        <f t="shared" si="24"/>
        <v>0</v>
      </c>
      <c r="Q141" s="280"/>
      <c r="R141" s="172" t="s">
        <v>50</v>
      </c>
      <c r="S141" s="199">
        <f>IF(ISNUMBER('MRS(input_RL_Opt2)'!S$20),C141*'MRS(input_RL_Opt2)'!S$20,0)</f>
        <v>0</v>
      </c>
      <c r="T141" s="199">
        <f>IF(ISNUMBER('MRS(input_RL_Opt2)'!T$20),D141*'MRS(input_RL_Opt2)'!T$20,0)</f>
        <v>0</v>
      </c>
      <c r="U141" s="199">
        <f>IF(ISNUMBER('MRS(input_RL_Opt2)'!U$20),E141*'MRS(input_RL_Opt2)'!U$20,0)</f>
        <v>0</v>
      </c>
      <c r="V141" s="199">
        <f>IF(ISNUMBER('MRS(input_RL_Opt2)'!V$20),F141*'MRS(input_RL_Opt2)'!V$20,0)</f>
        <v>0</v>
      </c>
      <c r="W141" s="199">
        <f>IF(ISNUMBER('MRS(input_RL_Opt2)'!W$20),G141*'MRS(input_RL_Opt2)'!W$20,0)</f>
        <v>0</v>
      </c>
      <c r="X141" s="199">
        <f>IF(ISNUMBER('MRS(input_RL_Opt2)'!X$20),H141*'MRS(input_RL_Opt2)'!X$20,0)</f>
        <v>0</v>
      </c>
      <c r="Y141" s="199">
        <f>IF(ISNUMBER('MRS(input_RL_Opt2)'!Y$20),I141*'MRS(input_RL_Opt2)'!Y$20,0)</f>
        <v>0</v>
      </c>
      <c r="Z141" s="199">
        <f>IF(ISNUMBER('MRS(input_RL_Opt2)'!Z$20),J141*'MRS(input_RL_Opt2)'!Z$20,0)</f>
        <v>0</v>
      </c>
      <c r="AA141" s="199">
        <f>IF(ISNUMBER('MRS(input_RL_Opt2)'!AA$20),K141*'MRS(input_RL_Opt2)'!AA$20,0)</f>
        <v>0</v>
      </c>
      <c r="AB141" s="199">
        <f>IF(ISNUMBER('MRS(input_RL_Opt2)'!AB$20),L141*'MRS(input_RL_Opt2)'!AB$20,0)</f>
        <v>0</v>
      </c>
      <c r="AC141" s="199">
        <f>IF(ISNUMBER('MRS(input_RL_Opt2)'!AC$20),M141*'MRS(input_RL_Opt2)'!AC$20,0)</f>
        <v>0</v>
      </c>
      <c r="AD141" s="199">
        <f>IF(ISNUMBER('MRS(input_RL_Opt2)'!AD$20),N141*'MRS(input_RL_Opt2)'!AD$20,0)</f>
        <v>0</v>
      </c>
      <c r="AE141" s="198">
        <f t="shared" si="25"/>
        <v>0</v>
      </c>
      <c r="AF141" s="62"/>
      <c r="AG141" s="62"/>
    </row>
    <row r="142" spans="1:33" x14ac:dyDescent="0.2">
      <c r="A142" s="280"/>
      <c r="B142" s="172" t="s">
        <v>51</v>
      </c>
      <c r="C142" s="201"/>
      <c r="D142" s="201"/>
      <c r="E142" s="201"/>
      <c r="F142" s="201"/>
      <c r="G142" s="201"/>
      <c r="H142" s="201"/>
      <c r="I142" s="201"/>
      <c r="J142" s="201"/>
      <c r="K142" s="201"/>
      <c r="L142" s="201"/>
      <c r="M142" s="201"/>
      <c r="N142" s="201"/>
      <c r="O142" s="198">
        <f t="shared" si="24"/>
        <v>0</v>
      </c>
      <c r="Q142" s="280"/>
      <c r="R142" s="172" t="s">
        <v>51</v>
      </c>
      <c r="S142" s="199">
        <f>IF(ISNUMBER('MRS(input_RL_Opt2)'!S$21),C142*'MRS(input_RL_Opt2)'!S$21,0)</f>
        <v>0</v>
      </c>
      <c r="T142" s="199">
        <f>IF(ISNUMBER('MRS(input_RL_Opt2)'!T$21),D142*'MRS(input_RL_Opt2)'!T$21,0)</f>
        <v>0</v>
      </c>
      <c r="U142" s="199">
        <f>IF(ISNUMBER('MRS(input_RL_Opt2)'!U$21),E142*'MRS(input_RL_Opt2)'!U$21,0)</f>
        <v>0</v>
      </c>
      <c r="V142" s="199">
        <f>IF(ISNUMBER('MRS(input_RL_Opt2)'!V$21),F142*'MRS(input_RL_Opt2)'!V$21,0)</f>
        <v>0</v>
      </c>
      <c r="W142" s="199">
        <f>IF(ISNUMBER('MRS(input_RL_Opt2)'!W$21),G142*'MRS(input_RL_Opt2)'!W$21,0)</f>
        <v>0</v>
      </c>
      <c r="X142" s="199">
        <f>IF(ISNUMBER('MRS(input_RL_Opt2)'!X$21),H142*'MRS(input_RL_Opt2)'!X$21,0)</f>
        <v>0</v>
      </c>
      <c r="Y142" s="199">
        <f>IF(ISNUMBER('MRS(input_RL_Opt2)'!Y$21),I142*'MRS(input_RL_Opt2)'!Y$21,0)</f>
        <v>0</v>
      </c>
      <c r="Z142" s="199">
        <f>IF(ISNUMBER('MRS(input_RL_Opt2)'!Z$21),J142*'MRS(input_RL_Opt2)'!Z$21,0)</f>
        <v>0</v>
      </c>
      <c r="AA142" s="199">
        <f>IF(ISNUMBER('MRS(input_RL_Opt2)'!AA$21),K142*'MRS(input_RL_Opt2)'!AA$21,0)</f>
        <v>0</v>
      </c>
      <c r="AB142" s="199">
        <f>IF(ISNUMBER('MRS(input_RL_Opt2)'!AB$21),L142*'MRS(input_RL_Opt2)'!AB$21,0)</f>
        <v>0</v>
      </c>
      <c r="AC142" s="199">
        <f>IF(ISNUMBER('MRS(input_RL_Opt2)'!AC$21),M142*'MRS(input_RL_Opt2)'!AC$21,0)</f>
        <v>0</v>
      </c>
      <c r="AD142" s="199">
        <f>IF(ISNUMBER('MRS(input_RL_Opt2)'!AD$21),N142*'MRS(input_RL_Opt2)'!AD$21,0)</f>
        <v>0</v>
      </c>
      <c r="AE142" s="198">
        <f t="shared" si="25"/>
        <v>0</v>
      </c>
      <c r="AF142" s="62"/>
      <c r="AG142" s="62"/>
    </row>
    <row r="143" spans="1:33" x14ac:dyDescent="0.2">
      <c r="A143" s="280"/>
      <c r="B143" s="172" t="s">
        <v>52</v>
      </c>
      <c r="C143" s="201"/>
      <c r="D143" s="201"/>
      <c r="E143" s="201"/>
      <c r="F143" s="201"/>
      <c r="G143" s="201"/>
      <c r="H143" s="201"/>
      <c r="I143" s="201"/>
      <c r="J143" s="201"/>
      <c r="K143" s="201"/>
      <c r="L143" s="201"/>
      <c r="M143" s="201"/>
      <c r="N143" s="201"/>
      <c r="O143" s="198">
        <f t="shared" si="24"/>
        <v>0</v>
      </c>
      <c r="Q143" s="280"/>
      <c r="R143" s="172" t="s">
        <v>52</v>
      </c>
      <c r="S143" s="199">
        <f>IF(ISNUMBER('MRS(input_RL_Opt2)'!S$22),C143*'MRS(input_RL_Opt2)'!S$22,0)</f>
        <v>0</v>
      </c>
      <c r="T143" s="199">
        <f>IF(ISNUMBER('MRS(input_RL_Opt2)'!T$22),D143*'MRS(input_RL_Opt2)'!T$22,0)</f>
        <v>0</v>
      </c>
      <c r="U143" s="199">
        <f>IF(ISNUMBER('MRS(input_RL_Opt2)'!U$22),E143*'MRS(input_RL_Opt2)'!U$22,0)</f>
        <v>0</v>
      </c>
      <c r="V143" s="199">
        <f>IF(ISNUMBER('MRS(input_RL_Opt2)'!V$22),F143*'MRS(input_RL_Opt2)'!V$22,0)</f>
        <v>0</v>
      </c>
      <c r="W143" s="199">
        <f>IF(ISNUMBER('MRS(input_RL_Opt2)'!W$22),G143*'MRS(input_RL_Opt2)'!W$22,0)</f>
        <v>0</v>
      </c>
      <c r="X143" s="199">
        <f>IF(ISNUMBER('MRS(input_RL_Opt2)'!X$22),H143*'MRS(input_RL_Opt2)'!X$22,0)</f>
        <v>0</v>
      </c>
      <c r="Y143" s="199">
        <f>IF(ISNUMBER('MRS(input_RL_Opt2)'!Y$22),I143*'MRS(input_RL_Opt2)'!Y$22,0)</f>
        <v>0</v>
      </c>
      <c r="Z143" s="199">
        <f>IF(ISNUMBER('MRS(input_RL_Opt2)'!Z$22),J143*'MRS(input_RL_Opt2)'!Z$22,0)</f>
        <v>0</v>
      </c>
      <c r="AA143" s="199">
        <f>IF(ISNUMBER('MRS(input_RL_Opt2)'!AA$22),K143*'MRS(input_RL_Opt2)'!AA$22,0)</f>
        <v>0</v>
      </c>
      <c r="AB143" s="199">
        <f>IF(ISNUMBER('MRS(input_RL_Opt2)'!AB$22),L143*'MRS(input_RL_Opt2)'!AB$22,0)</f>
        <v>0</v>
      </c>
      <c r="AC143" s="199">
        <f>IF(ISNUMBER('MRS(input_RL_Opt2)'!AC$22),M143*'MRS(input_RL_Opt2)'!AC$22,0)</f>
        <v>0</v>
      </c>
      <c r="AD143" s="199">
        <f>IF(ISNUMBER('MRS(input_RL_Opt2)'!AD$22),N143*'MRS(input_RL_Opt2)'!AD$22,0)</f>
        <v>0</v>
      </c>
      <c r="AE143" s="198">
        <f t="shared" si="25"/>
        <v>0</v>
      </c>
      <c r="AF143" s="62"/>
      <c r="AG143" s="62"/>
    </row>
    <row r="144" spans="1:33" x14ac:dyDescent="0.2">
      <c r="A144" s="280"/>
      <c r="B144" s="172" t="s">
        <v>53</v>
      </c>
      <c r="C144" s="201"/>
      <c r="D144" s="201"/>
      <c r="E144" s="201"/>
      <c r="F144" s="201"/>
      <c r="G144" s="201"/>
      <c r="H144" s="201"/>
      <c r="I144" s="201"/>
      <c r="J144" s="201"/>
      <c r="K144" s="201"/>
      <c r="L144" s="201"/>
      <c r="M144" s="201"/>
      <c r="N144" s="201"/>
      <c r="O144" s="198">
        <f t="shared" si="24"/>
        <v>0</v>
      </c>
      <c r="Q144" s="280"/>
      <c r="R144" s="172" t="s">
        <v>53</v>
      </c>
      <c r="S144" s="199">
        <f>IF(ISNUMBER('MRS(input_RL_Opt2)'!S$23),C144*'MRS(input_RL_Opt2)'!S$23,0)</f>
        <v>0</v>
      </c>
      <c r="T144" s="199">
        <f>IF(ISNUMBER('MRS(input_RL_Opt2)'!T$23),D144*'MRS(input_RL_Opt2)'!T$23,0)</f>
        <v>0</v>
      </c>
      <c r="U144" s="199">
        <f>IF(ISNUMBER('MRS(input_RL_Opt2)'!U$23),E144*'MRS(input_RL_Opt2)'!U$23,0)</f>
        <v>0</v>
      </c>
      <c r="V144" s="199">
        <f>IF(ISNUMBER('MRS(input_RL_Opt2)'!V$23),F144*'MRS(input_RL_Opt2)'!V$23,0)</f>
        <v>0</v>
      </c>
      <c r="W144" s="199">
        <f>IF(ISNUMBER('MRS(input_RL_Opt2)'!W$23),G144*'MRS(input_RL_Opt2)'!W$23,0)</f>
        <v>0</v>
      </c>
      <c r="X144" s="199">
        <f>IF(ISNUMBER('MRS(input_RL_Opt2)'!X$23),H144*'MRS(input_RL_Opt2)'!X$23,0)</f>
        <v>0</v>
      </c>
      <c r="Y144" s="199">
        <f>IF(ISNUMBER('MRS(input_RL_Opt2)'!Y$23),I144*'MRS(input_RL_Opt2)'!Y$23,0)</f>
        <v>0</v>
      </c>
      <c r="Z144" s="199">
        <f>IF(ISNUMBER('MRS(input_RL_Opt2)'!Z$23),J144*'MRS(input_RL_Opt2)'!Z$23,0)</f>
        <v>0</v>
      </c>
      <c r="AA144" s="199">
        <f>IF(ISNUMBER('MRS(input_RL_Opt2)'!AA$23),K144*'MRS(input_RL_Opt2)'!AA$23,0)</f>
        <v>0</v>
      </c>
      <c r="AB144" s="199">
        <f>IF(ISNUMBER('MRS(input_RL_Opt2)'!AB$23),L144*'MRS(input_RL_Opt2)'!AB$23,0)</f>
        <v>0</v>
      </c>
      <c r="AC144" s="199">
        <f>IF(ISNUMBER('MRS(input_RL_Opt2)'!AC$23),M144*'MRS(input_RL_Opt2)'!AC$23,0)</f>
        <v>0</v>
      </c>
      <c r="AD144" s="199">
        <f>IF(ISNUMBER('MRS(input_RL_Opt2)'!AD$23),N144*'MRS(input_RL_Opt2)'!AD$23,0)</f>
        <v>0</v>
      </c>
      <c r="AE144" s="198">
        <f t="shared" si="25"/>
        <v>0</v>
      </c>
      <c r="AF144" s="62"/>
      <c r="AG144" s="62"/>
    </row>
    <row r="145" spans="1:33" x14ac:dyDescent="0.2">
      <c r="A145" s="280"/>
      <c r="B145" s="172" t="s">
        <v>54</v>
      </c>
      <c r="C145" s="201"/>
      <c r="D145" s="201"/>
      <c r="E145" s="201"/>
      <c r="F145" s="201"/>
      <c r="G145" s="201"/>
      <c r="H145" s="201"/>
      <c r="I145" s="201"/>
      <c r="J145" s="201"/>
      <c r="K145" s="201"/>
      <c r="L145" s="201"/>
      <c r="M145" s="201"/>
      <c r="N145" s="201"/>
      <c r="O145" s="198">
        <f t="shared" si="24"/>
        <v>0</v>
      </c>
      <c r="Q145" s="280"/>
      <c r="R145" s="172" t="s">
        <v>54</v>
      </c>
      <c r="S145" s="199">
        <f>IF(ISNUMBER('MRS(input_RL_Opt2)'!S$24),C145*'MRS(input_RL_Opt2)'!S$24,0)</f>
        <v>0</v>
      </c>
      <c r="T145" s="199">
        <f>IF(ISNUMBER('MRS(input_RL_Opt2)'!T$24),D145*'MRS(input_RL_Opt2)'!T$24,0)</f>
        <v>0</v>
      </c>
      <c r="U145" s="199">
        <f>IF(ISNUMBER('MRS(input_RL_Opt2)'!U$24),E145*'MRS(input_RL_Opt2)'!U$24,0)</f>
        <v>0</v>
      </c>
      <c r="V145" s="199">
        <f>IF(ISNUMBER('MRS(input_RL_Opt2)'!V$24),F145*'MRS(input_RL_Opt2)'!V$24,0)</f>
        <v>0</v>
      </c>
      <c r="W145" s="199">
        <f>IF(ISNUMBER('MRS(input_RL_Opt2)'!W$24),G145*'MRS(input_RL_Opt2)'!W$24,0)</f>
        <v>0</v>
      </c>
      <c r="X145" s="199">
        <f>IF(ISNUMBER('MRS(input_RL_Opt2)'!X$24),H145*'MRS(input_RL_Opt2)'!X$24,0)</f>
        <v>0</v>
      </c>
      <c r="Y145" s="199">
        <f>IF(ISNUMBER('MRS(input_RL_Opt2)'!Y$24),I145*'MRS(input_RL_Opt2)'!Y$24,0)</f>
        <v>0</v>
      </c>
      <c r="Z145" s="199">
        <f>IF(ISNUMBER('MRS(input_RL_Opt2)'!Z$24),J145*'MRS(input_RL_Opt2)'!Z$24,0)</f>
        <v>0</v>
      </c>
      <c r="AA145" s="199">
        <f>IF(ISNUMBER('MRS(input_RL_Opt2)'!AA$24),K145*'MRS(input_RL_Opt2)'!AA$24,0)</f>
        <v>0</v>
      </c>
      <c r="AB145" s="199">
        <f>IF(ISNUMBER('MRS(input_RL_Opt2)'!AB$24),L145*'MRS(input_RL_Opt2)'!AB$24,0)</f>
        <v>0</v>
      </c>
      <c r="AC145" s="199">
        <f>IF(ISNUMBER('MRS(input_RL_Opt2)'!AC$24),M145*'MRS(input_RL_Opt2)'!AC$24,0)</f>
        <v>0</v>
      </c>
      <c r="AD145" s="199">
        <f>IF(ISNUMBER('MRS(input_RL_Opt2)'!AD$24),N145*'MRS(input_RL_Opt2)'!AD$24,0)</f>
        <v>0</v>
      </c>
      <c r="AE145" s="198">
        <f t="shared" si="25"/>
        <v>0</v>
      </c>
      <c r="AF145" s="62"/>
      <c r="AG145" s="62"/>
    </row>
    <row r="146" spans="1:33" x14ac:dyDescent="0.2">
      <c r="A146" s="280"/>
      <c r="B146" s="172" t="s">
        <v>55</v>
      </c>
      <c r="C146" s="201"/>
      <c r="D146" s="201"/>
      <c r="E146" s="201"/>
      <c r="F146" s="201"/>
      <c r="G146" s="201"/>
      <c r="H146" s="201"/>
      <c r="I146" s="201"/>
      <c r="J146" s="201"/>
      <c r="K146" s="201"/>
      <c r="L146" s="201"/>
      <c r="M146" s="201"/>
      <c r="N146" s="201"/>
      <c r="O146" s="198">
        <f t="shared" si="24"/>
        <v>0</v>
      </c>
      <c r="Q146" s="280"/>
      <c r="R146" s="172" t="s">
        <v>55</v>
      </c>
      <c r="S146" s="199">
        <f>IF(ISNUMBER('MRS(input_RL_Opt2)'!S$25),C146*'MRS(input_RL_Opt2)'!S$25,0)</f>
        <v>0</v>
      </c>
      <c r="T146" s="199">
        <f>IF(ISNUMBER('MRS(input_RL_Opt2)'!T$25),D146*'MRS(input_RL_Opt2)'!T$25,0)</f>
        <v>0</v>
      </c>
      <c r="U146" s="199">
        <f>IF(ISNUMBER('MRS(input_RL_Opt2)'!U$25),E146*'MRS(input_RL_Opt2)'!U$25,0)</f>
        <v>0</v>
      </c>
      <c r="V146" s="199">
        <f>IF(ISNUMBER('MRS(input_RL_Opt2)'!V$25),F146*'MRS(input_RL_Opt2)'!V$25,0)</f>
        <v>0</v>
      </c>
      <c r="W146" s="199">
        <f>IF(ISNUMBER('MRS(input_RL_Opt2)'!W$25),G146*'MRS(input_RL_Opt2)'!W$25,0)</f>
        <v>0</v>
      </c>
      <c r="X146" s="199">
        <f>IF(ISNUMBER('MRS(input_RL_Opt2)'!X$25),H146*'MRS(input_RL_Opt2)'!X$25,0)</f>
        <v>0</v>
      </c>
      <c r="Y146" s="199">
        <f>IF(ISNUMBER('MRS(input_RL_Opt2)'!Y$25),I146*'MRS(input_RL_Opt2)'!Y$25,0)</f>
        <v>0</v>
      </c>
      <c r="Z146" s="199">
        <f>IF(ISNUMBER('MRS(input_RL_Opt2)'!Z$25),J146*'MRS(input_RL_Opt2)'!Z$25,0)</f>
        <v>0</v>
      </c>
      <c r="AA146" s="199">
        <f>IF(ISNUMBER('MRS(input_RL_Opt2)'!AA$25),K146*'MRS(input_RL_Opt2)'!AA$25,0)</f>
        <v>0</v>
      </c>
      <c r="AB146" s="199">
        <f>IF(ISNUMBER('MRS(input_RL_Opt2)'!AB$25),L146*'MRS(input_RL_Opt2)'!AB$25,0)</f>
        <v>0</v>
      </c>
      <c r="AC146" s="199">
        <f>IF(ISNUMBER('MRS(input_RL_Opt2)'!AC$25),M146*'MRS(input_RL_Opt2)'!AC$25,0)</f>
        <v>0</v>
      </c>
      <c r="AD146" s="199">
        <f>IF(ISNUMBER('MRS(input_RL_Opt2)'!AD$25),N146*'MRS(input_RL_Opt2)'!AD$25,0)</f>
        <v>0</v>
      </c>
      <c r="AE146" s="198">
        <f t="shared" si="25"/>
        <v>0</v>
      </c>
      <c r="AF146" s="62"/>
      <c r="AG146" s="62"/>
    </row>
    <row r="147" spans="1:33" x14ac:dyDescent="0.2">
      <c r="A147" s="280"/>
      <c r="B147" s="172" t="s">
        <v>56</v>
      </c>
      <c r="C147" s="201"/>
      <c r="D147" s="201"/>
      <c r="E147" s="201"/>
      <c r="F147" s="201"/>
      <c r="G147" s="201"/>
      <c r="H147" s="201"/>
      <c r="I147" s="201"/>
      <c r="J147" s="201"/>
      <c r="K147" s="201"/>
      <c r="L147" s="201"/>
      <c r="M147" s="201"/>
      <c r="N147" s="201"/>
      <c r="O147" s="198">
        <f t="shared" si="24"/>
        <v>0</v>
      </c>
      <c r="Q147" s="280"/>
      <c r="R147" s="172" t="s">
        <v>56</v>
      </c>
      <c r="S147" s="199">
        <f>IF(ISNUMBER('MRS(input_RL_Opt2)'!S$26),C147*'MRS(input_RL_Opt2)'!S$26,0)</f>
        <v>0</v>
      </c>
      <c r="T147" s="199">
        <f>IF(ISNUMBER('MRS(input_RL_Opt2)'!T$26),D147*'MRS(input_RL_Opt2)'!T$26,0)</f>
        <v>0</v>
      </c>
      <c r="U147" s="199">
        <f>IF(ISNUMBER('MRS(input_RL_Opt2)'!U$26),E147*'MRS(input_RL_Opt2)'!U$26,0)</f>
        <v>0</v>
      </c>
      <c r="V147" s="199">
        <f>IF(ISNUMBER('MRS(input_RL_Opt2)'!V$26),F147*'MRS(input_RL_Opt2)'!V$26,0)</f>
        <v>0</v>
      </c>
      <c r="W147" s="199">
        <f>IF(ISNUMBER('MRS(input_RL_Opt2)'!W$26),G147*'MRS(input_RL_Opt2)'!W$26,0)</f>
        <v>0</v>
      </c>
      <c r="X147" s="199">
        <f>IF(ISNUMBER('MRS(input_RL_Opt2)'!X$26),H147*'MRS(input_RL_Opt2)'!X$26,0)</f>
        <v>0</v>
      </c>
      <c r="Y147" s="199">
        <f>IF(ISNUMBER('MRS(input_RL_Opt2)'!Y$26),I147*'MRS(input_RL_Opt2)'!Y$26,0)</f>
        <v>0</v>
      </c>
      <c r="Z147" s="199">
        <f>IF(ISNUMBER('MRS(input_RL_Opt2)'!Z$26),J147*'MRS(input_RL_Opt2)'!Z$26,0)</f>
        <v>0</v>
      </c>
      <c r="AA147" s="199">
        <f>IF(ISNUMBER('MRS(input_RL_Opt2)'!AA$26),K147*'MRS(input_RL_Opt2)'!AA$26,0)</f>
        <v>0</v>
      </c>
      <c r="AB147" s="199">
        <f>IF(ISNUMBER('MRS(input_RL_Opt2)'!AB$26),L147*'MRS(input_RL_Opt2)'!AB$26,0)</f>
        <v>0</v>
      </c>
      <c r="AC147" s="199">
        <f>IF(ISNUMBER('MRS(input_RL_Opt2)'!AC$26),M147*'MRS(input_RL_Opt2)'!AC$26,0)</f>
        <v>0</v>
      </c>
      <c r="AD147" s="199">
        <f>IF(ISNUMBER('MRS(input_RL_Opt2)'!AD$26),N147*'MRS(input_RL_Opt2)'!AD$26,0)</f>
        <v>0</v>
      </c>
      <c r="AE147" s="198">
        <f t="shared" si="25"/>
        <v>0</v>
      </c>
      <c r="AF147" s="62"/>
      <c r="AG147" s="62"/>
    </row>
    <row r="148" spans="1:33" x14ac:dyDescent="0.2">
      <c r="A148" s="280"/>
      <c r="B148" s="172" t="s">
        <v>147</v>
      </c>
      <c r="C148" s="201"/>
      <c r="D148" s="201"/>
      <c r="E148" s="201"/>
      <c r="F148" s="201"/>
      <c r="G148" s="201"/>
      <c r="H148" s="201"/>
      <c r="I148" s="201"/>
      <c r="J148" s="201"/>
      <c r="K148" s="201"/>
      <c r="L148" s="201"/>
      <c r="M148" s="201"/>
      <c r="N148" s="201"/>
      <c r="O148" s="198">
        <f t="shared" si="24"/>
        <v>0</v>
      </c>
      <c r="Q148" s="280"/>
      <c r="R148" s="172" t="s">
        <v>147</v>
      </c>
      <c r="S148" s="199">
        <f>IF(ISNUMBER('MRS(input_RL_Opt2)'!S$27),C148*'MRS(input_RL_Opt2)'!S$27,0)</f>
        <v>0</v>
      </c>
      <c r="T148" s="199">
        <f>IF(ISNUMBER('MRS(input_RL_Opt2)'!T$27),D148*'MRS(input_RL_Opt2)'!T$27,0)</f>
        <v>0</v>
      </c>
      <c r="U148" s="199">
        <f>IF(ISNUMBER('MRS(input_RL_Opt2)'!U$27),E148*'MRS(input_RL_Opt2)'!U$27,0)</f>
        <v>0</v>
      </c>
      <c r="V148" s="199">
        <f>IF(ISNUMBER('MRS(input_RL_Opt2)'!V$27),F148*'MRS(input_RL_Opt2)'!V$27,0)</f>
        <v>0</v>
      </c>
      <c r="W148" s="199">
        <f>IF(ISNUMBER('MRS(input_RL_Opt2)'!W$27),G148*'MRS(input_RL_Opt2)'!W$27,0)</f>
        <v>0</v>
      </c>
      <c r="X148" s="199">
        <f>IF(ISNUMBER('MRS(input_RL_Opt2)'!X$27),H148*'MRS(input_RL_Opt2)'!X$27,0)</f>
        <v>0</v>
      </c>
      <c r="Y148" s="199">
        <f>IF(ISNUMBER('MRS(input_RL_Opt2)'!Y$27),I148*'MRS(input_RL_Opt2)'!Y$27,0)</f>
        <v>0</v>
      </c>
      <c r="Z148" s="199">
        <f>IF(ISNUMBER('MRS(input_RL_Opt2)'!Z$27),J148*'MRS(input_RL_Opt2)'!Z$27,0)</f>
        <v>0</v>
      </c>
      <c r="AA148" s="199">
        <f>IF(ISNUMBER('MRS(input_RL_Opt2)'!AA$27),K148*'MRS(input_RL_Opt2)'!AA$27,0)</f>
        <v>0</v>
      </c>
      <c r="AB148" s="199">
        <f>IF(ISNUMBER('MRS(input_RL_Opt2)'!AB$27),L148*'MRS(input_RL_Opt2)'!AB$27,0)</f>
        <v>0</v>
      </c>
      <c r="AC148" s="199">
        <f>IF(ISNUMBER('MRS(input_RL_Opt2)'!AC$27),M148*'MRS(input_RL_Opt2)'!AC$27,0)</f>
        <v>0</v>
      </c>
      <c r="AD148" s="199">
        <f>IF(ISNUMBER('MRS(input_RL_Opt2)'!AD$27),N148*'MRS(input_RL_Opt2)'!AD$27,0)</f>
        <v>0</v>
      </c>
      <c r="AE148" s="198">
        <f t="shared" si="25"/>
        <v>0</v>
      </c>
      <c r="AF148" s="62"/>
      <c r="AG148" s="62"/>
    </row>
    <row r="149" spans="1:33" x14ac:dyDescent="0.2">
      <c r="A149" s="280"/>
      <c r="B149" s="54" t="s">
        <v>57</v>
      </c>
      <c r="C149" s="197">
        <f>+SUM(C137:C148)</f>
        <v>0</v>
      </c>
      <c r="D149" s="197">
        <f t="shared" ref="D149:N149" si="26">+SUM(D137:D148)</f>
        <v>0</v>
      </c>
      <c r="E149" s="197">
        <f t="shared" si="26"/>
        <v>0</v>
      </c>
      <c r="F149" s="197">
        <f t="shared" si="26"/>
        <v>0</v>
      </c>
      <c r="G149" s="197">
        <f t="shared" si="26"/>
        <v>0</v>
      </c>
      <c r="H149" s="197">
        <f t="shared" si="26"/>
        <v>0</v>
      </c>
      <c r="I149" s="197">
        <f t="shared" si="26"/>
        <v>0</v>
      </c>
      <c r="J149" s="197">
        <f t="shared" si="26"/>
        <v>0</v>
      </c>
      <c r="K149" s="197">
        <f t="shared" si="26"/>
        <v>0</v>
      </c>
      <c r="L149" s="197">
        <f t="shared" si="26"/>
        <v>0</v>
      </c>
      <c r="M149" s="197">
        <f t="shared" si="26"/>
        <v>0</v>
      </c>
      <c r="N149" s="197">
        <f t="shared" si="26"/>
        <v>0</v>
      </c>
      <c r="O149" s="198"/>
      <c r="Q149" s="280"/>
      <c r="R149" s="54" t="s">
        <v>57</v>
      </c>
      <c r="S149" s="197"/>
      <c r="T149" s="197"/>
      <c r="U149" s="197"/>
      <c r="V149" s="197"/>
      <c r="W149" s="197"/>
      <c r="X149" s="197"/>
      <c r="Y149" s="197"/>
      <c r="Z149" s="197"/>
      <c r="AA149" s="197"/>
      <c r="AB149" s="197"/>
      <c r="AC149" s="197"/>
      <c r="AD149" s="197"/>
      <c r="AE149" s="198">
        <f>SUM(AE137:AE148)</f>
        <v>0</v>
      </c>
      <c r="AF149" s="200">
        <f>AE149*44/12</f>
        <v>0</v>
      </c>
      <c r="AG149" s="60">
        <f>_xlfn.IFS(AF149-'MRS(input_PJ_DR_Opt2)'!AF174&gt;0,AF149-'MRS(input_PJ_DR_Opt2)'!AF174,TRUE,0)</f>
        <v>0</v>
      </c>
    </row>
    <row r="150" spans="1:33" x14ac:dyDescent="0.2">
      <c r="S150" s="50"/>
      <c r="T150" s="50"/>
      <c r="U150" s="50"/>
      <c r="V150" s="50"/>
      <c r="W150" s="50"/>
      <c r="X150" s="50"/>
      <c r="Y150" s="50"/>
      <c r="Z150" s="50"/>
      <c r="AA150" s="50"/>
      <c r="AB150" s="50"/>
      <c r="AC150" s="50"/>
      <c r="AD150" s="50"/>
      <c r="AE150" s="50"/>
    </row>
    <row r="151" spans="1:33" ht="14.15" customHeight="1" x14ac:dyDescent="0.2">
      <c r="A151" s="293" t="str">
        <f>'MRS(input_RL_Opt2)'!A176</f>
        <v>Year 2028</v>
      </c>
      <c r="B151" s="293"/>
      <c r="C151" s="261" t="str">
        <f>'MRS(input_RL_Opt2)'!C176</f>
        <v>Land use category in year 2028</v>
      </c>
      <c r="D151" s="261"/>
      <c r="E151" s="261"/>
      <c r="F151" s="261"/>
      <c r="G151" s="261"/>
      <c r="H151" s="261"/>
      <c r="I151" s="261"/>
      <c r="J151" s="261"/>
      <c r="K151" s="261"/>
      <c r="L151" s="261"/>
      <c r="M151" s="261"/>
      <c r="N151" s="261"/>
      <c r="O151" s="261"/>
      <c r="Q151" s="293" t="str">
        <f>'MRS(input_RL_Opt2)'!Q176</f>
        <v>Year 2028</v>
      </c>
      <c r="R151" s="293"/>
      <c r="S151" s="261" t="str">
        <f>'MRS(input_RL_Opt2)'!S176</f>
        <v>Land use category in year 2028</v>
      </c>
      <c r="T151" s="261"/>
      <c r="U151" s="261"/>
      <c r="V151" s="261"/>
      <c r="W151" s="261"/>
      <c r="X151" s="261"/>
      <c r="Y151" s="261"/>
      <c r="Z151" s="261"/>
      <c r="AA151" s="261"/>
      <c r="AB151" s="261"/>
      <c r="AC151" s="261"/>
      <c r="AD151" s="261"/>
      <c r="AE151" s="261"/>
      <c r="AF151" s="62"/>
      <c r="AG151" s="62"/>
    </row>
    <row r="152" spans="1:33" ht="42" x14ac:dyDescent="0.2">
      <c r="A152" s="293"/>
      <c r="B152" s="293"/>
      <c r="C152" s="54" t="s">
        <v>46</v>
      </c>
      <c r="D152" s="54" t="s">
        <v>47</v>
      </c>
      <c r="E152" s="55" t="s">
        <v>48</v>
      </c>
      <c r="F152" s="54" t="s">
        <v>49</v>
      </c>
      <c r="G152" s="54" t="s">
        <v>50</v>
      </c>
      <c r="H152" s="54" t="s">
        <v>51</v>
      </c>
      <c r="I152" s="54" t="s">
        <v>52</v>
      </c>
      <c r="J152" s="54" t="s">
        <v>53</v>
      </c>
      <c r="K152" s="54" t="s">
        <v>54</v>
      </c>
      <c r="L152" s="54" t="s">
        <v>55</v>
      </c>
      <c r="M152" s="54" t="s">
        <v>56</v>
      </c>
      <c r="N152" s="54" t="s">
        <v>39</v>
      </c>
      <c r="O152" s="172" t="s">
        <v>57</v>
      </c>
      <c r="Q152" s="293"/>
      <c r="R152" s="293"/>
      <c r="S152" s="54" t="s">
        <v>46</v>
      </c>
      <c r="T152" s="54" t="s">
        <v>47</v>
      </c>
      <c r="U152" s="55" t="s">
        <v>48</v>
      </c>
      <c r="V152" s="54" t="s">
        <v>49</v>
      </c>
      <c r="W152" s="54" t="s">
        <v>50</v>
      </c>
      <c r="X152" s="54" t="s">
        <v>51</v>
      </c>
      <c r="Y152" s="54" t="s">
        <v>52</v>
      </c>
      <c r="Z152" s="54" t="s">
        <v>53</v>
      </c>
      <c r="AA152" s="54" t="s">
        <v>54</v>
      </c>
      <c r="AB152" s="54" t="s">
        <v>55</v>
      </c>
      <c r="AC152" s="54" t="s">
        <v>56</v>
      </c>
      <c r="AD152" s="54" t="s">
        <v>39</v>
      </c>
      <c r="AE152" s="172" t="s">
        <v>57</v>
      </c>
      <c r="AF152" s="62"/>
      <c r="AG152" s="62"/>
    </row>
    <row r="153" spans="1:33" ht="14.15" customHeight="1" x14ac:dyDescent="0.2">
      <c r="A153" s="280" t="str">
        <f>'MRS(input_RL_Opt2)'!A178</f>
        <v>Land use category in year 2027</v>
      </c>
      <c r="B153" s="54" t="s">
        <v>46</v>
      </c>
      <c r="C153" s="201"/>
      <c r="D153" s="201"/>
      <c r="E153" s="201"/>
      <c r="F153" s="201"/>
      <c r="G153" s="201"/>
      <c r="H153" s="201"/>
      <c r="I153" s="201"/>
      <c r="J153" s="201"/>
      <c r="K153" s="201"/>
      <c r="L153" s="201"/>
      <c r="M153" s="201"/>
      <c r="N153" s="201"/>
      <c r="O153" s="198">
        <f>SUM(C153:N153)</f>
        <v>0</v>
      </c>
      <c r="Q153" s="280" t="str">
        <f>'MRS(input_RL_Opt2)'!Q178</f>
        <v>Land use category in year 2027</v>
      </c>
      <c r="R153" s="54" t="s">
        <v>46</v>
      </c>
      <c r="S153" s="199">
        <f>IF(ISNUMBER('MRS(input_RL_Opt2)'!S$16),C153*'MRS(input_RL_Opt2)'!S$16,0)</f>
        <v>0</v>
      </c>
      <c r="T153" s="199">
        <f>IF(ISNUMBER('MRS(input_RL_Opt2)'!T$16),D153*'MRS(input_RL_Opt2)'!T$16,0)</f>
        <v>0</v>
      </c>
      <c r="U153" s="199">
        <f>IF(ISNUMBER('MRS(input_RL_Opt2)'!U$16),E153*'MRS(input_RL_Opt2)'!U$16,0)</f>
        <v>0</v>
      </c>
      <c r="V153" s="199">
        <f>IF(ISNUMBER('MRS(input_RL_Opt2)'!V$16),F153*'MRS(input_RL_Opt2)'!V$16,0)</f>
        <v>0</v>
      </c>
      <c r="W153" s="199">
        <f>IF(ISNUMBER('MRS(input_RL_Opt2)'!W$16),G153*'MRS(input_RL_Opt2)'!W$16,0)</f>
        <v>0</v>
      </c>
      <c r="X153" s="199">
        <f>IF(ISNUMBER('MRS(input_RL_Opt2)'!X$16),H153*'MRS(input_RL_Opt2)'!X$16,0)</f>
        <v>0</v>
      </c>
      <c r="Y153" s="199">
        <f>IF(ISNUMBER('MRS(input_RL_Opt2)'!Y$16),I153*'MRS(input_RL_Opt2)'!Y$16,0)</f>
        <v>0</v>
      </c>
      <c r="Z153" s="199">
        <f>IF(ISNUMBER('MRS(input_RL_Opt2)'!Z$16),J153*'MRS(input_RL_Opt2)'!Z$16,0)</f>
        <v>0</v>
      </c>
      <c r="AA153" s="199">
        <f>IF(ISNUMBER('MRS(input_RL_Opt2)'!AA$16),K153*'MRS(input_RL_Opt2)'!AA$16,0)</f>
        <v>0</v>
      </c>
      <c r="AB153" s="199">
        <f>IF(ISNUMBER('MRS(input_RL_Opt2)'!AB$16),L153*'MRS(input_RL_Opt2)'!AB$16,0)</f>
        <v>0</v>
      </c>
      <c r="AC153" s="199">
        <f>IF(ISNUMBER('MRS(input_RL_Opt2)'!AC$16),M153*'MRS(input_RL_Opt2)'!AC$16,0)</f>
        <v>0</v>
      </c>
      <c r="AD153" s="199">
        <f>IF(ISNUMBER('MRS(input_RL_Opt2)'!AD$16),N153*'MRS(input_RL_Opt2)'!AD$16,0)</f>
        <v>0</v>
      </c>
      <c r="AE153" s="198">
        <f>SUMIF(S153:AD153,"&gt;0",S153:AD153)</f>
        <v>0</v>
      </c>
      <c r="AF153" s="62"/>
      <c r="AG153" s="62"/>
    </row>
    <row r="154" spans="1:33" ht="28" x14ac:dyDescent="0.2">
      <c r="A154" s="280"/>
      <c r="B154" s="54" t="s">
        <v>47</v>
      </c>
      <c r="C154" s="201"/>
      <c r="D154" s="201"/>
      <c r="E154" s="201"/>
      <c r="F154" s="201"/>
      <c r="G154" s="201"/>
      <c r="H154" s="201"/>
      <c r="I154" s="201"/>
      <c r="J154" s="201"/>
      <c r="K154" s="201"/>
      <c r="L154" s="201"/>
      <c r="M154" s="201"/>
      <c r="N154" s="201"/>
      <c r="O154" s="198">
        <f t="shared" ref="O154:O164" si="27">SUM(C154:N154)</f>
        <v>0</v>
      </c>
      <c r="Q154" s="280"/>
      <c r="R154" s="54" t="s">
        <v>47</v>
      </c>
      <c r="S154" s="199">
        <f>IF(ISNUMBER('MRS(input_RL_Opt2)'!S$17),C154*'MRS(input_RL_Opt2)'!S$17,0)</f>
        <v>0</v>
      </c>
      <c r="T154" s="199">
        <f>IF(ISNUMBER('MRS(input_RL_Opt2)'!T$17),D154*'MRS(input_RL_Opt2)'!T$17,0)</f>
        <v>0</v>
      </c>
      <c r="U154" s="199">
        <f>IF(ISNUMBER('MRS(input_RL_Opt2)'!U$17),E154*'MRS(input_RL_Opt2)'!U$17,0)</f>
        <v>0</v>
      </c>
      <c r="V154" s="199">
        <f>IF(ISNUMBER('MRS(input_RL_Opt2)'!V$17),F154*'MRS(input_RL_Opt2)'!V$17,0)</f>
        <v>0</v>
      </c>
      <c r="W154" s="199">
        <f>IF(ISNUMBER('MRS(input_RL_Opt2)'!W$17),G154*'MRS(input_RL_Opt2)'!W$17,0)</f>
        <v>0</v>
      </c>
      <c r="X154" s="199">
        <f>IF(ISNUMBER('MRS(input_RL_Opt2)'!X$17),H154*'MRS(input_RL_Opt2)'!X$17,0)</f>
        <v>0</v>
      </c>
      <c r="Y154" s="199">
        <f>IF(ISNUMBER('MRS(input_RL_Opt2)'!Y$17),I154*'MRS(input_RL_Opt2)'!Y$17,0)</f>
        <v>0</v>
      </c>
      <c r="Z154" s="199">
        <f>IF(ISNUMBER('MRS(input_RL_Opt2)'!Z$17),J154*'MRS(input_RL_Opt2)'!Z$17,0)</f>
        <v>0</v>
      </c>
      <c r="AA154" s="199">
        <f>IF(ISNUMBER('MRS(input_RL_Opt2)'!AA$17),K154*'MRS(input_RL_Opt2)'!AA$17,0)</f>
        <v>0</v>
      </c>
      <c r="AB154" s="199">
        <f>IF(ISNUMBER('MRS(input_RL_Opt2)'!AB$17),L154*'MRS(input_RL_Opt2)'!AB$17,0)</f>
        <v>0</v>
      </c>
      <c r="AC154" s="199">
        <f>IF(ISNUMBER('MRS(input_RL_Opt2)'!AC$17),M154*'MRS(input_RL_Opt2)'!AC$17,0)</f>
        <v>0</v>
      </c>
      <c r="AD154" s="199">
        <f>IF(ISNUMBER('MRS(input_RL_Opt2)'!AD$17),N154*'MRS(input_RL_Opt2)'!AD$17,0)</f>
        <v>0</v>
      </c>
      <c r="AE154" s="198">
        <f t="shared" ref="AE154:AE164" si="28">SUMIF(S154:AD154,"&gt;0",S154:AD154)</f>
        <v>0</v>
      </c>
      <c r="AF154" s="62"/>
      <c r="AG154" s="62"/>
    </row>
    <row r="155" spans="1:33" x14ac:dyDescent="0.2">
      <c r="A155" s="280"/>
      <c r="B155" s="55" t="s">
        <v>48</v>
      </c>
      <c r="C155" s="201"/>
      <c r="D155" s="201"/>
      <c r="E155" s="201"/>
      <c r="F155" s="201"/>
      <c r="G155" s="201"/>
      <c r="H155" s="201"/>
      <c r="I155" s="201"/>
      <c r="J155" s="201"/>
      <c r="K155" s="201"/>
      <c r="L155" s="201"/>
      <c r="M155" s="201"/>
      <c r="N155" s="201"/>
      <c r="O155" s="198">
        <f t="shared" si="27"/>
        <v>0</v>
      </c>
      <c r="Q155" s="280"/>
      <c r="R155" s="55" t="s">
        <v>48</v>
      </c>
      <c r="S155" s="199">
        <f>IF(ISNUMBER('MRS(input_RL_Opt2)'!S$18),C155*'MRS(input_RL_Opt2)'!S$18,0)</f>
        <v>0</v>
      </c>
      <c r="T155" s="199">
        <f>IF(ISNUMBER('MRS(input_RL_Opt2)'!T$18),D155*'MRS(input_RL_Opt2)'!T$18,0)</f>
        <v>0</v>
      </c>
      <c r="U155" s="199">
        <f>IF(ISNUMBER('MRS(input_RL_Opt2)'!U$18),E155*'MRS(input_RL_Opt2)'!U$18,0)</f>
        <v>0</v>
      </c>
      <c r="V155" s="199">
        <f>IF(ISNUMBER('MRS(input_RL_Opt2)'!V$18),F155*'MRS(input_RL_Opt2)'!V$18,0)</f>
        <v>0</v>
      </c>
      <c r="W155" s="199">
        <f>IF(ISNUMBER('MRS(input_RL_Opt2)'!W$18),G155*'MRS(input_RL_Opt2)'!W$18,0)</f>
        <v>0</v>
      </c>
      <c r="X155" s="199">
        <f>IF(ISNUMBER('MRS(input_RL_Opt2)'!X$18),H155*'MRS(input_RL_Opt2)'!X$18,0)</f>
        <v>0</v>
      </c>
      <c r="Y155" s="199">
        <f>IF(ISNUMBER('MRS(input_RL_Opt2)'!Y$18),I155*'MRS(input_RL_Opt2)'!Y$18,0)</f>
        <v>0</v>
      </c>
      <c r="Z155" s="199">
        <f>IF(ISNUMBER('MRS(input_RL_Opt2)'!Z$18),J155*'MRS(input_RL_Opt2)'!Z$18,0)</f>
        <v>0</v>
      </c>
      <c r="AA155" s="199">
        <f>IF(ISNUMBER('MRS(input_RL_Opt2)'!AA$18),K155*'MRS(input_RL_Opt2)'!AA$18,0)</f>
        <v>0</v>
      </c>
      <c r="AB155" s="199">
        <f>IF(ISNUMBER('MRS(input_RL_Opt2)'!AB$18),L155*'MRS(input_RL_Opt2)'!AB$18,0)</f>
        <v>0</v>
      </c>
      <c r="AC155" s="199">
        <f>IF(ISNUMBER('MRS(input_RL_Opt2)'!AC$18),M155*'MRS(input_RL_Opt2)'!AC$18,0)</f>
        <v>0</v>
      </c>
      <c r="AD155" s="199">
        <f>IF(ISNUMBER('MRS(input_RL_Opt2)'!AD$18),N155*'MRS(input_RL_Opt2)'!AD$18,0)</f>
        <v>0</v>
      </c>
      <c r="AE155" s="198">
        <f t="shared" si="28"/>
        <v>0</v>
      </c>
      <c r="AF155" s="62"/>
      <c r="AG155" s="62"/>
    </row>
    <row r="156" spans="1:33" x14ac:dyDescent="0.2">
      <c r="A156" s="280"/>
      <c r="B156" s="54" t="s">
        <v>49</v>
      </c>
      <c r="C156" s="201"/>
      <c r="D156" s="201"/>
      <c r="E156" s="201"/>
      <c r="F156" s="201"/>
      <c r="G156" s="201"/>
      <c r="H156" s="201"/>
      <c r="I156" s="201"/>
      <c r="J156" s="201"/>
      <c r="K156" s="201"/>
      <c r="L156" s="201"/>
      <c r="M156" s="201"/>
      <c r="N156" s="201"/>
      <c r="O156" s="198">
        <f t="shared" si="27"/>
        <v>0</v>
      </c>
      <c r="Q156" s="280"/>
      <c r="R156" s="54" t="s">
        <v>49</v>
      </c>
      <c r="S156" s="199">
        <f>IF(ISNUMBER('MRS(input_RL_Opt2)'!S$19),C156*'MRS(input_RL_Opt2)'!S$19,0)</f>
        <v>0</v>
      </c>
      <c r="T156" s="199">
        <f>IF(ISNUMBER('MRS(input_RL_Opt2)'!T$19),D156*'MRS(input_RL_Opt2)'!T$19,0)</f>
        <v>0</v>
      </c>
      <c r="U156" s="199">
        <f>IF(ISNUMBER('MRS(input_RL_Opt2)'!U$19),E156*'MRS(input_RL_Opt2)'!U$19,0)</f>
        <v>0</v>
      </c>
      <c r="V156" s="199">
        <f>IF(ISNUMBER('MRS(input_RL_Opt2)'!V$19),F156*'MRS(input_RL_Opt2)'!V$19,0)</f>
        <v>0</v>
      </c>
      <c r="W156" s="199">
        <f>IF(ISNUMBER('MRS(input_RL_Opt2)'!W$19),G156*'MRS(input_RL_Opt2)'!W$19,0)</f>
        <v>0</v>
      </c>
      <c r="X156" s="199">
        <f>IF(ISNUMBER('MRS(input_RL_Opt2)'!X$19),H156*'MRS(input_RL_Opt2)'!X$19,0)</f>
        <v>0</v>
      </c>
      <c r="Y156" s="199">
        <f>IF(ISNUMBER('MRS(input_RL_Opt2)'!Y$19),I156*'MRS(input_RL_Opt2)'!Y$19,0)</f>
        <v>0</v>
      </c>
      <c r="Z156" s="199">
        <f>IF(ISNUMBER('MRS(input_RL_Opt2)'!Z$19),J156*'MRS(input_RL_Opt2)'!Z$19,0)</f>
        <v>0</v>
      </c>
      <c r="AA156" s="199">
        <f>IF(ISNUMBER('MRS(input_RL_Opt2)'!AA$19),K156*'MRS(input_RL_Opt2)'!AA$19,0)</f>
        <v>0</v>
      </c>
      <c r="AB156" s="199">
        <f>IF(ISNUMBER('MRS(input_RL_Opt2)'!AB$19),L156*'MRS(input_RL_Opt2)'!AB$19,0)</f>
        <v>0</v>
      </c>
      <c r="AC156" s="199">
        <f>IF(ISNUMBER('MRS(input_RL_Opt2)'!AC$19),M156*'MRS(input_RL_Opt2)'!AC$19,0)</f>
        <v>0</v>
      </c>
      <c r="AD156" s="199">
        <f>IF(ISNUMBER('MRS(input_RL_Opt2)'!AD$19),N156*'MRS(input_RL_Opt2)'!AD$19,0)</f>
        <v>0</v>
      </c>
      <c r="AE156" s="198">
        <f t="shared" si="28"/>
        <v>0</v>
      </c>
      <c r="AF156" s="62"/>
      <c r="AG156" s="62"/>
    </row>
    <row r="157" spans="1:33" x14ac:dyDescent="0.2">
      <c r="A157" s="280"/>
      <c r="B157" s="172" t="s">
        <v>50</v>
      </c>
      <c r="C157" s="201"/>
      <c r="D157" s="201"/>
      <c r="E157" s="201"/>
      <c r="F157" s="201"/>
      <c r="G157" s="201"/>
      <c r="H157" s="201"/>
      <c r="I157" s="201"/>
      <c r="J157" s="201"/>
      <c r="K157" s="201"/>
      <c r="L157" s="201"/>
      <c r="M157" s="201"/>
      <c r="N157" s="201"/>
      <c r="O157" s="198">
        <f t="shared" si="27"/>
        <v>0</v>
      </c>
      <c r="Q157" s="280"/>
      <c r="R157" s="172" t="s">
        <v>50</v>
      </c>
      <c r="S157" s="199">
        <f>IF(ISNUMBER('MRS(input_RL_Opt2)'!S$20),C157*'MRS(input_RL_Opt2)'!S$20,0)</f>
        <v>0</v>
      </c>
      <c r="T157" s="199">
        <f>IF(ISNUMBER('MRS(input_RL_Opt2)'!T$20),D157*'MRS(input_RL_Opt2)'!T$20,0)</f>
        <v>0</v>
      </c>
      <c r="U157" s="199">
        <f>IF(ISNUMBER('MRS(input_RL_Opt2)'!U$20),E157*'MRS(input_RL_Opt2)'!U$20,0)</f>
        <v>0</v>
      </c>
      <c r="V157" s="199">
        <f>IF(ISNUMBER('MRS(input_RL_Opt2)'!V$20),F157*'MRS(input_RL_Opt2)'!V$20,0)</f>
        <v>0</v>
      </c>
      <c r="W157" s="199">
        <f>IF(ISNUMBER('MRS(input_RL_Opt2)'!W$20),G157*'MRS(input_RL_Opt2)'!W$20,0)</f>
        <v>0</v>
      </c>
      <c r="X157" s="199">
        <f>IF(ISNUMBER('MRS(input_RL_Opt2)'!X$20),H157*'MRS(input_RL_Opt2)'!X$20,0)</f>
        <v>0</v>
      </c>
      <c r="Y157" s="199">
        <f>IF(ISNUMBER('MRS(input_RL_Opt2)'!Y$20),I157*'MRS(input_RL_Opt2)'!Y$20,0)</f>
        <v>0</v>
      </c>
      <c r="Z157" s="199">
        <f>IF(ISNUMBER('MRS(input_RL_Opt2)'!Z$20),J157*'MRS(input_RL_Opt2)'!Z$20,0)</f>
        <v>0</v>
      </c>
      <c r="AA157" s="199">
        <f>IF(ISNUMBER('MRS(input_RL_Opt2)'!AA$20),K157*'MRS(input_RL_Opt2)'!AA$20,0)</f>
        <v>0</v>
      </c>
      <c r="AB157" s="199">
        <f>IF(ISNUMBER('MRS(input_RL_Opt2)'!AB$20),L157*'MRS(input_RL_Opt2)'!AB$20,0)</f>
        <v>0</v>
      </c>
      <c r="AC157" s="199">
        <f>IF(ISNUMBER('MRS(input_RL_Opt2)'!AC$20),M157*'MRS(input_RL_Opt2)'!AC$20,0)</f>
        <v>0</v>
      </c>
      <c r="AD157" s="199">
        <f>IF(ISNUMBER('MRS(input_RL_Opt2)'!AD$20),N157*'MRS(input_RL_Opt2)'!AD$20,0)</f>
        <v>0</v>
      </c>
      <c r="AE157" s="198">
        <f t="shared" si="28"/>
        <v>0</v>
      </c>
      <c r="AF157" s="62"/>
      <c r="AG157" s="62"/>
    </row>
    <row r="158" spans="1:33" x14ac:dyDescent="0.2">
      <c r="A158" s="280"/>
      <c r="B158" s="172" t="s">
        <v>51</v>
      </c>
      <c r="C158" s="201"/>
      <c r="D158" s="201"/>
      <c r="E158" s="201"/>
      <c r="F158" s="201"/>
      <c r="G158" s="201"/>
      <c r="H158" s="201"/>
      <c r="I158" s="201"/>
      <c r="J158" s="201"/>
      <c r="K158" s="201"/>
      <c r="L158" s="201"/>
      <c r="M158" s="201"/>
      <c r="N158" s="201"/>
      <c r="O158" s="198">
        <f t="shared" si="27"/>
        <v>0</v>
      </c>
      <c r="Q158" s="280"/>
      <c r="R158" s="172" t="s">
        <v>51</v>
      </c>
      <c r="S158" s="199">
        <f>IF(ISNUMBER('MRS(input_RL_Opt2)'!S$21),C158*'MRS(input_RL_Opt2)'!S$21,0)</f>
        <v>0</v>
      </c>
      <c r="T158" s="199">
        <f>IF(ISNUMBER('MRS(input_RL_Opt2)'!T$21),D158*'MRS(input_RL_Opt2)'!T$21,0)</f>
        <v>0</v>
      </c>
      <c r="U158" s="199">
        <f>IF(ISNUMBER('MRS(input_RL_Opt2)'!U$21),E158*'MRS(input_RL_Opt2)'!U$21,0)</f>
        <v>0</v>
      </c>
      <c r="V158" s="199">
        <f>IF(ISNUMBER('MRS(input_RL_Opt2)'!V$21),F158*'MRS(input_RL_Opt2)'!V$21,0)</f>
        <v>0</v>
      </c>
      <c r="W158" s="199">
        <f>IF(ISNUMBER('MRS(input_RL_Opt2)'!W$21),G158*'MRS(input_RL_Opt2)'!W$21,0)</f>
        <v>0</v>
      </c>
      <c r="X158" s="199">
        <f>IF(ISNUMBER('MRS(input_RL_Opt2)'!X$21),H158*'MRS(input_RL_Opt2)'!X$21,0)</f>
        <v>0</v>
      </c>
      <c r="Y158" s="199">
        <f>IF(ISNUMBER('MRS(input_RL_Opt2)'!Y$21),I158*'MRS(input_RL_Opt2)'!Y$21,0)</f>
        <v>0</v>
      </c>
      <c r="Z158" s="199">
        <f>IF(ISNUMBER('MRS(input_RL_Opt2)'!Z$21),J158*'MRS(input_RL_Opt2)'!Z$21,0)</f>
        <v>0</v>
      </c>
      <c r="AA158" s="199">
        <f>IF(ISNUMBER('MRS(input_RL_Opt2)'!AA$21),K158*'MRS(input_RL_Opt2)'!AA$21,0)</f>
        <v>0</v>
      </c>
      <c r="AB158" s="199">
        <f>IF(ISNUMBER('MRS(input_RL_Opt2)'!AB$21),L158*'MRS(input_RL_Opt2)'!AB$21,0)</f>
        <v>0</v>
      </c>
      <c r="AC158" s="199">
        <f>IF(ISNUMBER('MRS(input_RL_Opt2)'!AC$21),M158*'MRS(input_RL_Opt2)'!AC$21,0)</f>
        <v>0</v>
      </c>
      <c r="AD158" s="199">
        <f>IF(ISNUMBER('MRS(input_RL_Opt2)'!AD$21),N158*'MRS(input_RL_Opt2)'!AD$21,0)</f>
        <v>0</v>
      </c>
      <c r="AE158" s="198">
        <f t="shared" si="28"/>
        <v>0</v>
      </c>
      <c r="AF158" s="62"/>
      <c r="AG158" s="62"/>
    </row>
    <row r="159" spans="1:33" x14ac:dyDescent="0.2">
      <c r="A159" s="280"/>
      <c r="B159" s="172" t="s">
        <v>52</v>
      </c>
      <c r="C159" s="201"/>
      <c r="D159" s="201"/>
      <c r="E159" s="201"/>
      <c r="F159" s="201"/>
      <c r="G159" s="201"/>
      <c r="H159" s="201"/>
      <c r="I159" s="201"/>
      <c r="J159" s="201"/>
      <c r="K159" s="201"/>
      <c r="L159" s="201"/>
      <c r="M159" s="201"/>
      <c r="N159" s="201"/>
      <c r="O159" s="198">
        <f t="shared" si="27"/>
        <v>0</v>
      </c>
      <c r="Q159" s="280"/>
      <c r="R159" s="172" t="s">
        <v>52</v>
      </c>
      <c r="S159" s="199">
        <f>IF(ISNUMBER('MRS(input_RL_Opt2)'!S$22),C159*'MRS(input_RL_Opt2)'!S$22,0)</f>
        <v>0</v>
      </c>
      <c r="T159" s="199">
        <f>IF(ISNUMBER('MRS(input_RL_Opt2)'!T$22),D159*'MRS(input_RL_Opt2)'!T$22,0)</f>
        <v>0</v>
      </c>
      <c r="U159" s="199">
        <f>IF(ISNUMBER('MRS(input_RL_Opt2)'!U$22),E159*'MRS(input_RL_Opt2)'!U$22,0)</f>
        <v>0</v>
      </c>
      <c r="V159" s="199">
        <f>IF(ISNUMBER('MRS(input_RL_Opt2)'!V$22),F159*'MRS(input_RL_Opt2)'!V$22,0)</f>
        <v>0</v>
      </c>
      <c r="W159" s="199">
        <f>IF(ISNUMBER('MRS(input_RL_Opt2)'!W$22),G159*'MRS(input_RL_Opt2)'!W$22,0)</f>
        <v>0</v>
      </c>
      <c r="X159" s="199">
        <f>IF(ISNUMBER('MRS(input_RL_Opt2)'!X$22),H159*'MRS(input_RL_Opt2)'!X$22,0)</f>
        <v>0</v>
      </c>
      <c r="Y159" s="199">
        <f>IF(ISNUMBER('MRS(input_RL_Opt2)'!Y$22),I159*'MRS(input_RL_Opt2)'!Y$22,0)</f>
        <v>0</v>
      </c>
      <c r="Z159" s="199">
        <f>IF(ISNUMBER('MRS(input_RL_Opt2)'!Z$22),J159*'MRS(input_RL_Opt2)'!Z$22,0)</f>
        <v>0</v>
      </c>
      <c r="AA159" s="199">
        <f>IF(ISNUMBER('MRS(input_RL_Opt2)'!AA$22),K159*'MRS(input_RL_Opt2)'!AA$22,0)</f>
        <v>0</v>
      </c>
      <c r="AB159" s="199">
        <f>IF(ISNUMBER('MRS(input_RL_Opt2)'!AB$22),L159*'MRS(input_RL_Opt2)'!AB$22,0)</f>
        <v>0</v>
      </c>
      <c r="AC159" s="199">
        <f>IF(ISNUMBER('MRS(input_RL_Opt2)'!AC$22),M159*'MRS(input_RL_Opt2)'!AC$22,0)</f>
        <v>0</v>
      </c>
      <c r="AD159" s="199">
        <f>IF(ISNUMBER('MRS(input_RL_Opt2)'!AD$22),N159*'MRS(input_RL_Opt2)'!AD$22,0)</f>
        <v>0</v>
      </c>
      <c r="AE159" s="198">
        <f t="shared" si="28"/>
        <v>0</v>
      </c>
      <c r="AF159" s="62"/>
      <c r="AG159" s="62"/>
    </row>
    <row r="160" spans="1:33" x14ac:dyDescent="0.2">
      <c r="A160" s="280"/>
      <c r="B160" s="172" t="s">
        <v>53</v>
      </c>
      <c r="C160" s="201"/>
      <c r="D160" s="201"/>
      <c r="E160" s="201"/>
      <c r="F160" s="201"/>
      <c r="G160" s="201"/>
      <c r="H160" s="201"/>
      <c r="I160" s="201"/>
      <c r="J160" s="201"/>
      <c r="K160" s="201"/>
      <c r="L160" s="201"/>
      <c r="M160" s="201"/>
      <c r="N160" s="201"/>
      <c r="O160" s="198">
        <f t="shared" si="27"/>
        <v>0</v>
      </c>
      <c r="Q160" s="280"/>
      <c r="R160" s="172" t="s">
        <v>53</v>
      </c>
      <c r="S160" s="199">
        <f>IF(ISNUMBER('MRS(input_RL_Opt2)'!S$23),C160*'MRS(input_RL_Opt2)'!S$23,0)</f>
        <v>0</v>
      </c>
      <c r="T160" s="199">
        <f>IF(ISNUMBER('MRS(input_RL_Opt2)'!T$23),D160*'MRS(input_RL_Opt2)'!T$23,0)</f>
        <v>0</v>
      </c>
      <c r="U160" s="199">
        <f>IF(ISNUMBER('MRS(input_RL_Opt2)'!U$23),E160*'MRS(input_RL_Opt2)'!U$23,0)</f>
        <v>0</v>
      </c>
      <c r="V160" s="199">
        <f>IF(ISNUMBER('MRS(input_RL_Opt2)'!V$23),F160*'MRS(input_RL_Opt2)'!V$23,0)</f>
        <v>0</v>
      </c>
      <c r="W160" s="199">
        <f>IF(ISNUMBER('MRS(input_RL_Opt2)'!W$23),G160*'MRS(input_RL_Opt2)'!W$23,0)</f>
        <v>0</v>
      </c>
      <c r="X160" s="199">
        <f>IF(ISNUMBER('MRS(input_RL_Opt2)'!X$23),H160*'MRS(input_RL_Opt2)'!X$23,0)</f>
        <v>0</v>
      </c>
      <c r="Y160" s="199">
        <f>IF(ISNUMBER('MRS(input_RL_Opt2)'!Y$23),I160*'MRS(input_RL_Opt2)'!Y$23,0)</f>
        <v>0</v>
      </c>
      <c r="Z160" s="199">
        <f>IF(ISNUMBER('MRS(input_RL_Opt2)'!Z$23),J160*'MRS(input_RL_Opt2)'!Z$23,0)</f>
        <v>0</v>
      </c>
      <c r="AA160" s="199">
        <f>IF(ISNUMBER('MRS(input_RL_Opt2)'!AA$23),K160*'MRS(input_RL_Opt2)'!AA$23,0)</f>
        <v>0</v>
      </c>
      <c r="AB160" s="199">
        <f>IF(ISNUMBER('MRS(input_RL_Opt2)'!AB$23),L160*'MRS(input_RL_Opt2)'!AB$23,0)</f>
        <v>0</v>
      </c>
      <c r="AC160" s="199">
        <f>IF(ISNUMBER('MRS(input_RL_Opt2)'!AC$23),M160*'MRS(input_RL_Opt2)'!AC$23,0)</f>
        <v>0</v>
      </c>
      <c r="AD160" s="199">
        <f>IF(ISNUMBER('MRS(input_RL_Opt2)'!AD$23),N160*'MRS(input_RL_Opt2)'!AD$23,0)</f>
        <v>0</v>
      </c>
      <c r="AE160" s="198">
        <f t="shared" si="28"/>
        <v>0</v>
      </c>
      <c r="AF160" s="62"/>
      <c r="AG160" s="62"/>
    </row>
    <row r="161" spans="1:33" x14ac:dyDescent="0.2">
      <c r="A161" s="280"/>
      <c r="B161" s="172" t="s">
        <v>54</v>
      </c>
      <c r="C161" s="201"/>
      <c r="D161" s="201"/>
      <c r="E161" s="201"/>
      <c r="F161" s="201"/>
      <c r="G161" s="201"/>
      <c r="H161" s="201"/>
      <c r="I161" s="201"/>
      <c r="J161" s="201"/>
      <c r="K161" s="201"/>
      <c r="L161" s="201"/>
      <c r="M161" s="201"/>
      <c r="N161" s="201"/>
      <c r="O161" s="198">
        <f t="shared" si="27"/>
        <v>0</v>
      </c>
      <c r="Q161" s="280"/>
      <c r="R161" s="172" t="s">
        <v>54</v>
      </c>
      <c r="S161" s="199">
        <f>IF(ISNUMBER('MRS(input_RL_Opt2)'!S$24),C161*'MRS(input_RL_Opt2)'!S$24,0)</f>
        <v>0</v>
      </c>
      <c r="T161" s="199">
        <f>IF(ISNUMBER('MRS(input_RL_Opt2)'!T$24),D161*'MRS(input_RL_Opt2)'!T$24,0)</f>
        <v>0</v>
      </c>
      <c r="U161" s="199">
        <f>IF(ISNUMBER('MRS(input_RL_Opt2)'!U$24),E161*'MRS(input_RL_Opt2)'!U$24,0)</f>
        <v>0</v>
      </c>
      <c r="V161" s="199">
        <f>IF(ISNUMBER('MRS(input_RL_Opt2)'!V$24),F161*'MRS(input_RL_Opt2)'!V$24,0)</f>
        <v>0</v>
      </c>
      <c r="W161" s="199">
        <f>IF(ISNUMBER('MRS(input_RL_Opt2)'!W$24),G161*'MRS(input_RL_Opt2)'!W$24,0)</f>
        <v>0</v>
      </c>
      <c r="X161" s="199">
        <f>IF(ISNUMBER('MRS(input_RL_Opt2)'!X$24),H161*'MRS(input_RL_Opt2)'!X$24,0)</f>
        <v>0</v>
      </c>
      <c r="Y161" s="199">
        <f>IF(ISNUMBER('MRS(input_RL_Opt2)'!Y$24),I161*'MRS(input_RL_Opt2)'!Y$24,0)</f>
        <v>0</v>
      </c>
      <c r="Z161" s="199">
        <f>IF(ISNUMBER('MRS(input_RL_Opt2)'!Z$24),J161*'MRS(input_RL_Opt2)'!Z$24,0)</f>
        <v>0</v>
      </c>
      <c r="AA161" s="199">
        <f>IF(ISNUMBER('MRS(input_RL_Opt2)'!AA$24),K161*'MRS(input_RL_Opt2)'!AA$24,0)</f>
        <v>0</v>
      </c>
      <c r="AB161" s="199">
        <f>IF(ISNUMBER('MRS(input_RL_Opt2)'!AB$24),L161*'MRS(input_RL_Opt2)'!AB$24,0)</f>
        <v>0</v>
      </c>
      <c r="AC161" s="199">
        <f>IF(ISNUMBER('MRS(input_RL_Opt2)'!AC$24),M161*'MRS(input_RL_Opt2)'!AC$24,0)</f>
        <v>0</v>
      </c>
      <c r="AD161" s="199">
        <f>IF(ISNUMBER('MRS(input_RL_Opt2)'!AD$24),N161*'MRS(input_RL_Opt2)'!AD$24,0)</f>
        <v>0</v>
      </c>
      <c r="AE161" s="198">
        <f t="shared" si="28"/>
        <v>0</v>
      </c>
      <c r="AF161" s="62"/>
      <c r="AG161" s="62"/>
    </row>
    <row r="162" spans="1:33" x14ac:dyDescent="0.2">
      <c r="A162" s="280"/>
      <c r="B162" s="172" t="s">
        <v>55</v>
      </c>
      <c r="C162" s="201"/>
      <c r="D162" s="201"/>
      <c r="E162" s="201"/>
      <c r="F162" s="201"/>
      <c r="G162" s="201"/>
      <c r="H162" s="201"/>
      <c r="I162" s="201"/>
      <c r="J162" s="201"/>
      <c r="K162" s="201"/>
      <c r="L162" s="201"/>
      <c r="M162" s="201"/>
      <c r="N162" s="201"/>
      <c r="O162" s="198">
        <f t="shared" si="27"/>
        <v>0</v>
      </c>
      <c r="Q162" s="280"/>
      <c r="R162" s="172" t="s">
        <v>55</v>
      </c>
      <c r="S162" s="199">
        <f>IF(ISNUMBER('MRS(input_RL_Opt2)'!S$25),C162*'MRS(input_RL_Opt2)'!S$25,0)</f>
        <v>0</v>
      </c>
      <c r="T162" s="199">
        <f>IF(ISNUMBER('MRS(input_RL_Opt2)'!T$25),D162*'MRS(input_RL_Opt2)'!T$25,0)</f>
        <v>0</v>
      </c>
      <c r="U162" s="199">
        <f>IF(ISNUMBER('MRS(input_RL_Opt2)'!U$25),E162*'MRS(input_RL_Opt2)'!U$25,0)</f>
        <v>0</v>
      </c>
      <c r="V162" s="199">
        <f>IF(ISNUMBER('MRS(input_RL_Opt2)'!V$25),F162*'MRS(input_RL_Opt2)'!V$25,0)</f>
        <v>0</v>
      </c>
      <c r="W162" s="199">
        <f>IF(ISNUMBER('MRS(input_RL_Opt2)'!W$25),G162*'MRS(input_RL_Opt2)'!W$25,0)</f>
        <v>0</v>
      </c>
      <c r="X162" s="199">
        <f>IF(ISNUMBER('MRS(input_RL_Opt2)'!X$25),H162*'MRS(input_RL_Opt2)'!X$25,0)</f>
        <v>0</v>
      </c>
      <c r="Y162" s="199">
        <f>IF(ISNUMBER('MRS(input_RL_Opt2)'!Y$25),I162*'MRS(input_RL_Opt2)'!Y$25,0)</f>
        <v>0</v>
      </c>
      <c r="Z162" s="199">
        <f>IF(ISNUMBER('MRS(input_RL_Opt2)'!Z$25),J162*'MRS(input_RL_Opt2)'!Z$25,0)</f>
        <v>0</v>
      </c>
      <c r="AA162" s="199">
        <f>IF(ISNUMBER('MRS(input_RL_Opt2)'!AA$25),K162*'MRS(input_RL_Opt2)'!AA$25,0)</f>
        <v>0</v>
      </c>
      <c r="AB162" s="199">
        <f>IF(ISNUMBER('MRS(input_RL_Opt2)'!AB$25),L162*'MRS(input_RL_Opt2)'!AB$25,0)</f>
        <v>0</v>
      </c>
      <c r="AC162" s="199">
        <f>IF(ISNUMBER('MRS(input_RL_Opt2)'!AC$25),M162*'MRS(input_RL_Opt2)'!AC$25,0)</f>
        <v>0</v>
      </c>
      <c r="AD162" s="199">
        <f>IF(ISNUMBER('MRS(input_RL_Opt2)'!AD$25),N162*'MRS(input_RL_Opt2)'!AD$25,0)</f>
        <v>0</v>
      </c>
      <c r="AE162" s="198">
        <f t="shared" si="28"/>
        <v>0</v>
      </c>
      <c r="AF162" s="62"/>
      <c r="AG162" s="62"/>
    </row>
    <row r="163" spans="1:33" x14ac:dyDescent="0.2">
      <c r="A163" s="280"/>
      <c r="B163" s="172" t="s">
        <v>56</v>
      </c>
      <c r="C163" s="201"/>
      <c r="D163" s="201"/>
      <c r="E163" s="201"/>
      <c r="F163" s="201"/>
      <c r="G163" s="201"/>
      <c r="H163" s="201"/>
      <c r="I163" s="201"/>
      <c r="J163" s="201"/>
      <c r="K163" s="201"/>
      <c r="L163" s="201"/>
      <c r="M163" s="201"/>
      <c r="N163" s="201"/>
      <c r="O163" s="198">
        <f t="shared" si="27"/>
        <v>0</v>
      </c>
      <c r="Q163" s="280"/>
      <c r="R163" s="172" t="s">
        <v>56</v>
      </c>
      <c r="S163" s="199">
        <f>IF(ISNUMBER('MRS(input_RL_Opt2)'!S$26),C163*'MRS(input_RL_Opt2)'!S$26,0)</f>
        <v>0</v>
      </c>
      <c r="T163" s="199">
        <f>IF(ISNUMBER('MRS(input_RL_Opt2)'!T$26),D163*'MRS(input_RL_Opt2)'!T$26,0)</f>
        <v>0</v>
      </c>
      <c r="U163" s="199">
        <f>IF(ISNUMBER('MRS(input_RL_Opt2)'!U$26),E163*'MRS(input_RL_Opt2)'!U$26,0)</f>
        <v>0</v>
      </c>
      <c r="V163" s="199">
        <f>IF(ISNUMBER('MRS(input_RL_Opt2)'!V$26),F163*'MRS(input_RL_Opt2)'!V$26,0)</f>
        <v>0</v>
      </c>
      <c r="W163" s="199">
        <f>IF(ISNUMBER('MRS(input_RL_Opt2)'!W$26),G163*'MRS(input_RL_Opt2)'!W$26,0)</f>
        <v>0</v>
      </c>
      <c r="X163" s="199">
        <f>IF(ISNUMBER('MRS(input_RL_Opt2)'!X$26),H163*'MRS(input_RL_Opt2)'!X$26,0)</f>
        <v>0</v>
      </c>
      <c r="Y163" s="199">
        <f>IF(ISNUMBER('MRS(input_RL_Opt2)'!Y$26),I163*'MRS(input_RL_Opt2)'!Y$26,0)</f>
        <v>0</v>
      </c>
      <c r="Z163" s="199">
        <f>IF(ISNUMBER('MRS(input_RL_Opt2)'!Z$26),J163*'MRS(input_RL_Opt2)'!Z$26,0)</f>
        <v>0</v>
      </c>
      <c r="AA163" s="199">
        <f>IF(ISNUMBER('MRS(input_RL_Opt2)'!AA$26),K163*'MRS(input_RL_Opt2)'!AA$26,0)</f>
        <v>0</v>
      </c>
      <c r="AB163" s="199">
        <f>IF(ISNUMBER('MRS(input_RL_Opt2)'!AB$26),L163*'MRS(input_RL_Opt2)'!AB$26,0)</f>
        <v>0</v>
      </c>
      <c r="AC163" s="199">
        <f>IF(ISNUMBER('MRS(input_RL_Opt2)'!AC$26),M163*'MRS(input_RL_Opt2)'!AC$26,0)</f>
        <v>0</v>
      </c>
      <c r="AD163" s="199">
        <f>IF(ISNUMBER('MRS(input_RL_Opt2)'!AD$26),N163*'MRS(input_RL_Opt2)'!AD$26,0)</f>
        <v>0</v>
      </c>
      <c r="AE163" s="198">
        <f t="shared" si="28"/>
        <v>0</v>
      </c>
      <c r="AF163" s="62"/>
      <c r="AG163" s="62"/>
    </row>
    <row r="164" spans="1:33" x14ac:dyDescent="0.2">
      <c r="A164" s="280"/>
      <c r="B164" s="172" t="s">
        <v>147</v>
      </c>
      <c r="C164" s="201"/>
      <c r="D164" s="201"/>
      <c r="E164" s="201"/>
      <c r="F164" s="201"/>
      <c r="G164" s="201"/>
      <c r="H164" s="201"/>
      <c r="I164" s="201"/>
      <c r="J164" s="201"/>
      <c r="K164" s="201"/>
      <c r="L164" s="201"/>
      <c r="M164" s="201"/>
      <c r="N164" s="201"/>
      <c r="O164" s="198">
        <f t="shared" si="27"/>
        <v>0</v>
      </c>
      <c r="Q164" s="280"/>
      <c r="R164" s="172" t="s">
        <v>147</v>
      </c>
      <c r="S164" s="199">
        <f>IF(ISNUMBER('MRS(input_RL_Opt2)'!S$27),C164*'MRS(input_RL_Opt2)'!S$27,0)</f>
        <v>0</v>
      </c>
      <c r="T164" s="199">
        <f>IF(ISNUMBER('MRS(input_RL_Opt2)'!T$27),D164*'MRS(input_RL_Opt2)'!T$27,0)</f>
        <v>0</v>
      </c>
      <c r="U164" s="199">
        <f>IF(ISNUMBER('MRS(input_RL_Opt2)'!U$27),E164*'MRS(input_RL_Opt2)'!U$27,0)</f>
        <v>0</v>
      </c>
      <c r="V164" s="199">
        <f>IF(ISNUMBER('MRS(input_RL_Opt2)'!V$27),F164*'MRS(input_RL_Opt2)'!V$27,0)</f>
        <v>0</v>
      </c>
      <c r="W164" s="199">
        <f>IF(ISNUMBER('MRS(input_RL_Opt2)'!W$27),G164*'MRS(input_RL_Opt2)'!W$27,0)</f>
        <v>0</v>
      </c>
      <c r="X164" s="199">
        <f>IF(ISNUMBER('MRS(input_RL_Opt2)'!X$27),H164*'MRS(input_RL_Opt2)'!X$27,0)</f>
        <v>0</v>
      </c>
      <c r="Y164" s="199">
        <f>IF(ISNUMBER('MRS(input_RL_Opt2)'!Y$27),I164*'MRS(input_RL_Opt2)'!Y$27,0)</f>
        <v>0</v>
      </c>
      <c r="Z164" s="199">
        <f>IF(ISNUMBER('MRS(input_RL_Opt2)'!Z$27),J164*'MRS(input_RL_Opt2)'!Z$27,0)</f>
        <v>0</v>
      </c>
      <c r="AA164" s="199">
        <f>IF(ISNUMBER('MRS(input_RL_Opt2)'!AA$27),K164*'MRS(input_RL_Opt2)'!AA$27,0)</f>
        <v>0</v>
      </c>
      <c r="AB164" s="199">
        <f>IF(ISNUMBER('MRS(input_RL_Opt2)'!AB$27),L164*'MRS(input_RL_Opt2)'!AB$27,0)</f>
        <v>0</v>
      </c>
      <c r="AC164" s="199">
        <f>IF(ISNUMBER('MRS(input_RL_Opt2)'!AC$27),M164*'MRS(input_RL_Opt2)'!AC$27,0)</f>
        <v>0</v>
      </c>
      <c r="AD164" s="199">
        <f>IF(ISNUMBER('MRS(input_RL_Opt2)'!AD$27),N164*'MRS(input_RL_Opt2)'!AD$27,0)</f>
        <v>0</v>
      </c>
      <c r="AE164" s="198">
        <f t="shared" si="28"/>
        <v>0</v>
      </c>
      <c r="AF164" s="62"/>
      <c r="AG164" s="62"/>
    </row>
    <row r="165" spans="1:33" x14ac:dyDescent="0.2">
      <c r="A165" s="280"/>
      <c r="B165" s="54" t="s">
        <v>57</v>
      </c>
      <c r="C165" s="197">
        <f>+SUM(C153:C164)</f>
        <v>0</v>
      </c>
      <c r="D165" s="197">
        <f t="shared" ref="D165:N165" si="29">+SUM(D153:D164)</f>
        <v>0</v>
      </c>
      <c r="E165" s="197">
        <f t="shared" si="29"/>
        <v>0</v>
      </c>
      <c r="F165" s="197">
        <f t="shared" si="29"/>
        <v>0</v>
      </c>
      <c r="G165" s="197">
        <f t="shared" si="29"/>
        <v>0</v>
      </c>
      <c r="H165" s="197">
        <f t="shared" si="29"/>
        <v>0</v>
      </c>
      <c r="I165" s="197">
        <f t="shared" si="29"/>
        <v>0</v>
      </c>
      <c r="J165" s="197">
        <f t="shared" si="29"/>
        <v>0</v>
      </c>
      <c r="K165" s="197">
        <f t="shared" si="29"/>
        <v>0</v>
      </c>
      <c r="L165" s="197">
        <f t="shared" si="29"/>
        <v>0</v>
      </c>
      <c r="M165" s="197">
        <f t="shared" si="29"/>
        <v>0</v>
      </c>
      <c r="N165" s="197">
        <f t="shared" si="29"/>
        <v>0</v>
      </c>
      <c r="O165" s="198"/>
      <c r="Q165" s="280"/>
      <c r="R165" s="54" t="s">
        <v>57</v>
      </c>
      <c r="S165" s="197"/>
      <c r="T165" s="197"/>
      <c r="U165" s="197"/>
      <c r="V165" s="197"/>
      <c r="W165" s="197"/>
      <c r="X165" s="197"/>
      <c r="Y165" s="197"/>
      <c r="Z165" s="197"/>
      <c r="AA165" s="197"/>
      <c r="AB165" s="197"/>
      <c r="AC165" s="197"/>
      <c r="AD165" s="197"/>
      <c r="AE165" s="198">
        <f>SUM(AE153:AE164)</f>
        <v>0</v>
      </c>
      <c r="AF165" s="200">
        <f>AE165*44/12</f>
        <v>0</v>
      </c>
      <c r="AG165" s="60">
        <f>_xlfn.IFS(AF165-'MRS(input_PJ_DR_Opt2)'!AF190&gt;0,AF165-'MRS(input_PJ_DR_Opt2)'!AF190,TRUE,0)</f>
        <v>0</v>
      </c>
    </row>
    <row r="166" spans="1:33" x14ac:dyDescent="0.2">
      <c r="S166" s="50"/>
      <c r="T166" s="50"/>
      <c r="U166" s="50"/>
      <c r="V166" s="50"/>
      <c r="W166" s="50"/>
      <c r="X166" s="50"/>
      <c r="Y166" s="50"/>
      <c r="Z166" s="50"/>
      <c r="AA166" s="50"/>
      <c r="AB166" s="50"/>
      <c r="AC166" s="50"/>
      <c r="AD166" s="50"/>
      <c r="AE166" s="50"/>
    </row>
    <row r="167" spans="1:33" ht="14.15" customHeight="1" x14ac:dyDescent="0.2">
      <c r="A167" s="293" t="str">
        <f>'MRS(input_RL_Opt2)'!A192</f>
        <v>Year 2029</v>
      </c>
      <c r="B167" s="293"/>
      <c r="C167" s="261" t="str">
        <f>'MRS(input_RL_Opt2)'!C192</f>
        <v>Land use category in year 2029</v>
      </c>
      <c r="D167" s="261"/>
      <c r="E167" s="261"/>
      <c r="F167" s="261"/>
      <c r="G167" s="261"/>
      <c r="H167" s="261"/>
      <c r="I167" s="261"/>
      <c r="J167" s="261"/>
      <c r="K167" s="261"/>
      <c r="L167" s="261"/>
      <c r="M167" s="261"/>
      <c r="N167" s="261"/>
      <c r="O167" s="261"/>
      <c r="Q167" s="293" t="str">
        <f>'MRS(input_RL_Opt2)'!Q192</f>
        <v>Year 2029</v>
      </c>
      <c r="R167" s="293"/>
      <c r="S167" s="261" t="str">
        <f>'MRS(input_RL_Opt2)'!S192</f>
        <v>Land use category in year 2029</v>
      </c>
      <c r="T167" s="261"/>
      <c r="U167" s="261"/>
      <c r="V167" s="261"/>
      <c r="W167" s="261"/>
      <c r="X167" s="261"/>
      <c r="Y167" s="261"/>
      <c r="Z167" s="261"/>
      <c r="AA167" s="261"/>
      <c r="AB167" s="261"/>
      <c r="AC167" s="261"/>
      <c r="AD167" s="261"/>
      <c r="AE167" s="261"/>
      <c r="AF167" s="62"/>
      <c r="AG167" s="62"/>
    </row>
    <row r="168" spans="1:33" ht="42" x14ac:dyDescent="0.2">
      <c r="A168" s="293"/>
      <c r="B168" s="293"/>
      <c r="C168" s="54" t="s">
        <v>46</v>
      </c>
      <c r="D168" s="54" t="s">
        <v>47</v>
      </c>
      <c r="E168" s="55" t="s">
        <v>48</v>
      </c>
      <c r="F168" s="54" t="s">
        <v>49</v>
      </c>
      <c r="G168" s="54" t="s">
        <v>50</v>
      </c>
      <c r="H168" s="54" t="s">
        <v>51</v>
      </c>
      <c r="I168" s="54" t="s">
        <v>52</v>
      </c>
      <c r="J168" s="54" t="s">
        <v>53</v>
      </c>
      <c r="K168" s="54" t="s">
        <v>54</v>
      </c>
      <c r="L168" s="54" t="s">
        <v>55</v>
      </c>
      <c r="M168" s="54" t="s">
        <v>56</v>
      </c>
      <c r="N168" s="54" t="s">
        <v>39</v>
      </c>
      <c r="O168" s="172" t="s">
        <v>57</v>
      </c>
      <c r="Q168" s="293"/>
      <c r="R168" s="293"/>
      <c r="S168" s="54" t="s">
        <v>46</v>
      </c>
      <c r="T168" s="54" t="s">
        <v>47</v>
      </c>
      <c r="U168" s="55" t="s">
        <v>48</v>
      </c>
      <c r="V168" s="54" t="s">
        <v>49</v>
      </c>
      <c r="W168" s="54" t="s">
        <v>50</v>
      </c>
      <c r="X168" s="54" t="s">
        <v>51</v>
      </c>
      <c r="Y168" s="54" t="s">
        <v>52</v>
      </c>
      <c r="Z168" s="54" t="s">
        <v>53</v>
      </c>
      <c r="AA168" s="54" t="s">
        <v>54</v>
      </c>
      <c r="AB168" s="54" t="s">
        <v>55</v>
      </c>
      <c r="AC168" s="54" t="s">
        <v>56</v>
      </c>
      <c r="AD168" s="54" t="s">
        <v>39</v>
      </c>
      <c r="AE168" s="172" t="s">
        <v>57</v>
      </c>
      <c r="AF168" s="62"/>
      <c r="AG168" s="62"/>
    </row>
    <row r="169" spans="1:33" ht="14.15" customHeight="1" x14ac:dyDescent="0.2">
      <c r="A169" s="280" t="str">
        <f>'MRS(input_RL_Opt2)'!A194</f>
        <v>Land use category in year 2028</v>
      </c>
      <c r="B169" s="54" t="s">
        <v>46</v>
      </c>
      <c r="C169" s="201"/>
      <c r="D169" s="201"/>
      <c r="E169" s="201"/>
      <c r="F169" s="201"/>
      <c r="G169" s="201"/>
      <c r="H169" s="201"/>
      <c r="I169" s="201"/>
      <c r="J169" s="201"/>
      <c r="K169" s="201"/>
      <c r="L169" s="201"/>
      <c r="M169" s="201"/>
      <c r="N169" s="201"/>
      <c r="O169" s="198">
        <f>SUM(C169:N169)</f>
        <v>0</v>
      </c>
      <c r="Q169" s="280" t="str">
        <f>'MRS(input_RL_Opt2)'!Q194</f>
        <v>Land use category in year 2028</v>
      </c>
      <c r="R169" s="54" t="s">
        <v>46</v>
      </c>
      <c r="S169" s="199">
        <f>IF(ISNUMBER('MRS(input_RL_Opt2)'!S$16),C169*'MRS(input_RL_Opt2)'!S$16,0)</f>
        <v>0</v>
      </c>
      <c r="T169" s="199">
        <f>IF(ISNUMBER('MRS(input_RL_Opt2)'!T$16),D169*'MRS(input_RL_Opt2)'!T$16,0)</f>
        <v>0</v>
      </c>
      <c r="U169" s="199">
        <f>IF(ISNUMBER('MRS(input_RL_Opt2)'!U$16),E169*'MRS(input_RL_Opt2)'!U$16,0)</f>
        <v>0</v>
      </c>
      <c r="V169" s="199">
        <f>IF(ISNUMBER('MRS(input_RL_Opt2)'!V$16),F169*'MRS(input_RL_Opt2)'!V$16,0)</f>
        <v>0</v>
      </c>
      <c r="W169" s="199">
        <f>IF(ISNUMBER('MRS(input_RL_Opt2)'!W$16),G169*'MRS(input_RL_Opt2)'!W$16,0)</f>
        <v>0</v>
      </c>
      <c r="X169" s="199">
        <f>IF(ISNUMBER('MRS(input_RL_Opt2)'!X$16),H169*'MRS(input_RL_Opt2)'!X$16,0)</f>
        <v>0</v>
      </c>
      <c r="Y169" s="199">
        <f>IF(ISNUMBER('MRS(input_RL_Opt2)'!Y$16),I169*'MRS(input_RL_Opt2)'!Y$16,0)</f>
        <v>0</v>
      </c>
      <c r="Z169" s="199">
        <f>IF(ISNUMBER('MRS(input_RL_Opt2)'!Z$16),J169*'MRS(input_RL_Opt2)'!Z$16,0)</f>
        <v>0</v>
      </c>
      <c r="AA169" s="199">
        <f>IF(ISNUMBER('MRS(input_RL_Opt2)'!AA$16),K169*'MRS(input_RL_Opt2)'!AA$16,0)</f>
        <v>0</v>
      </c>
      <c r="AB169" s="199">
        <f>IF(ISNUMBER('MRS(input_RL_Opt2)'!AB$16),L169*'MRS(input_RL_Opt2)'!AB$16,0)</f>
        <v>0</v>
      </c>
      <c r="AC169" s="199">
        <f>IF(ISNUMBER('MRS(input_RL_Opt2)'!AC$16),M169*'MRS(input_RL_Opt2)'!AC$16,0)</f>
        <v>0</v>
      </c>
      <c r="AD169" s="199">
        <f>IF(ISNUMBER('MRS(input_RL_Opt2)'!AD$16),N169*'MRS(input_RL_Opt2)'!AD$16,0)</f>
        <v>0</v>
      </c>
      <c r="AE169" s="198">
        <f>SUMIF(S169:AD169,"&gt;0",S169:AD169)</f>
        <v>0</v>
      </c>
      <c r="AF169" s="62"/>
      <c r="AG169" s="62"/>
    </row>
    <row r="170" spans="1:33" ht="28" x14ac:dyDescent="0.2">
      <c r="A170" s="280"/>
      <c r="B170" s="54" t="s">
        <v>47</v>
      </c>
      <c r="C170" s="201"/>
      <c r="D170" s="201"/>
      <c r="E170" s="201"/>
      <c r="F170" s="201"/>
      <c r="G170" s="201"/>
      <c r="H170" s="201"/>
      <c r="I170" s="201"/>
      <c r="J170" s="201"/>
      <c r="K170" s="201"/>
      <c r="L170" s="201"/>
      <c r="M170" s="201"/>
      <c r="N170" s="201"/>
      <c r="O170" s="198">
        <f t="shared" ref="O170:O180" si="30">SUM(C170:N170)</f>
        <v>0</v>
      </c>
      <c r="Q170" s="280"/>
      <c r="R170" s="54" t="s">
        <v>47</v>
      </c>
      <c r="S170" s="199">
        <f>IF(ISNUMBER('MRS(input_RL_Opt2)'!S$17),C170*'MRS(input_RL_Opt2)'!S$17,0)</f>
        <v>0</v>
      </c>
      <c r="T170" s="199">
        <f>IF(ISNUMBER('MRS(input_RL_Opt2)'!T$17),D170*'MRS(input_RL_Opt2)'!T$17,0)</f>
        <v>0</v>
      </c>
      <c r="U170" s="199">
        <f>IF(ISNUMBER('MRS(input_RL_Opt2)'!U$17),E170*'MRS(input_RL_Opt2)'!U$17,0)</f>
        <v>0</v>
      </c>
      <c r="V170" s="199">
        <f>IF(ISNUMBER('MRS(input_RL_Opt2)'!V$17),F170*'MRS(input_RL_Opt2)'!V$17,0)</f>
        <v>0</v>
      </c>
      <c r="W170" s="199">
        <f>IF(ISNUMBER('MRS(input_RL_Opt2)'!W$17),G170*'MRS(input_RL_Opt2)'!W$17,0)</f>
        <v>0</v>
      </c>
      <c r="X170" s="199">
        <f>IF(ISNUMBER('MRS(input_RL_Opt2)'!X$17),H170*'MRS(input_RL_Opt2)'!X$17,0)</f>
        <v>0</v>
      </c>
      <c r="Y170" s="199">
        <f>IF(ISNUMBER('MRS(input_RL_Opt2)'!Y$17),I170*'MRS(input_RL_Opt2)'!Y$17,0)</f>
        <v>0</v>
      </c>
      <c r="Z170" s="199">
        <f>IF(ISNUMBER('MRS(input_RL_Opt2)'!Z$17),J170*'MRS(input_RL_Opt2)'!Z$17,0)</f>
        <v>0</v>
      </c>
      <c r="AA170" s="199">
        <f>IF(ISNUMBER('MRS(input_RL_Opt2)'!AA$17),K170*'MRS(input_RL_Opt2)'!AA$17,0)</f>
        <v>0</v>
      </c>
      <c r="AB170" s="199">
        <f>IF(ISNUMBER('MRS(input_RL_Opt2)'!AB$17),L170*'MRS(input_RL_Opt2)'!AB$17,0)</f>
        <v>0</v>
      </c>
      <c r="AC170" s="199">
        <f>IF(ISNUMBER('MRS(input_RL_Opt2)'!AC$17),M170*'MRS(input_RL_Opt2)'!AC$17,0)</f>
        <v>0</v>
      </c>
      <c r="AD170" s="199">
        <f>IF(ISNUMBER('MRS(input_RL_Opt2)'!AD$17),N170*'MRS(input_RL_Opt2)'!AD$17,0)</f>
        <v>0</v>
      </c>
      <c r="AE170" s="198">
        <f t="shared" ref="AE170:AE180" si="31">SUMIF(S170:AD170,"&gt;0",S170:AD170)</f>
        <v>0</v>
      </c>
      <c r="AF170" s="62"/>
      <c r="AG170" s="62"/>
    </row>
    <row r="171" spans="1:33" x14ac:dyDescent="0.2">
      <c r="A171" s="280"/>
      <c r="B171" s="55" t="s">
        <v>48</v>
      </c>
      <c r="C171" s="201"/>
      <c r="D171" s="201"/>
      <c r="E171" s="201"/>
      <c r="F171" s="201"/>
      <c r="G171" s="201"/>
      <c r="H171" s="201"/>
      <c r="I171" s="201"/>
      <c r="J171" s="201"/>
      <c r="K171" s="201"/>
      <c r="L171" s="201"/>
      <c r="M171" s="201"/>
      <c r="N171" s="201"/>
      <c r="O171" s="198">
        <f t="shared" si="30"/>
        <v>0</v>
      </c>
      <c r="Q171" s="280"/>
      <c r="R171" s="55" t="s">
        <v>48</v>
      </c>
      <c r="S171" s="199">
        <f>IF(ISNUMBER('MRS(input_RL_Opt2)'!S$18),C171*'MRS(input_RL_Opt2)'!S$18,0)</f>
        <v>0</v>
      </c>
      <c r="T171" s="199">
        <f>IF(ISNUMBER('MRS(input_RL_Opt2)'!T$18),D171*'MRS(input_RL_Opt2)'!T$18,0)</f>
        <v>0</v>
      </c>
      <c r="U171" s="199">
        <f>IF(ISNUMBER('MRS(input_RL_Opt2)'!U$18),E171*'MRS(input_RL_Opt2)'!U$18,0)</f>
        <v>0</v>
      </c>
      <c r="V171" s="199">
        <f>IF(ISNUMBER('MRS(input_RL_Opt2)'!V$18),F171*'MRS(input_RL_Opt2)'!V$18,0)</f>
        <v>0</v>
      </c>
      <c r="W171" s="199">
        <f>IF(ISNUMBER('MRS(input_RL_Opt2)'!W$18),G171*'MRS(input_RL_Opt2)'!W$18,0)</f>
        <v>0</v>
      </c>
      <c r="X171" s="199">
        <f>IF(ISNUMBER('MRS(input_RL_Opt2)'!X$18),H171*'MRS(input_RL_Opt2)'!X$18,0)</f>
        <v>0</v>
      </c>
      <c r="Y171" s="199">
        <f>IF(ISNUMBER('MRS(input_RL_Opt2)'!Y$18),I171*'MRS(input_RL_Opt2)'!Y$18,0)</f>
        <v>0</v>
      </c>
      <c r="Z171" s="199">
        <f>IF(ISNUMBER('MRS(input_RL_Opt2)'!Z$18),J171*'MRS(input_RL_Opt2)'!Z$18,0)</f>
        <v>0</v>
      </c>
      <c r="AA171" s="199">
        <f>IF(ISNUMBER('MRS(input_RL_Opt2)'!AA$18),K171*'MRS(input_RL_Opt2)'!AA$18,0)</f>
        <v>0</v>
      </c>
      <c r="AB171" s="199">
        <f>IF(ISNUMBER('MRS(input_RL_Opt2)'!AB$18),L171*'MRS(input_RL_Opt2)'!AB$18,0)</f>
        <v>0</v>
      </c>
      <c r="AC171" s="199">
        <f>IF(ISNUMBER('MRS(input_RL_Opt2)'!AC$18),M171*'MRS(input_RL_Opt2)'!AC$18,0)</f>
        <v>0</v>
      </c>
      <c r="AD171" s="199">
        <f>IF(ISNUMBER('MRS(input_RL_Opt2)'!AD$18),N171*'MRS(input_RL_Opt2)'!AD$18,0)</f>
        <v>0</v>
      </c>
      <c r="AE171" s="198">
        <f t="shared" si="31"/>
        <v>0</v>
      </c>
      <c r="AF171" s="62"/>
      <c r="AG171" s="62"/>
    </row>
    <row r="172" spans="1:33" x14ac:dyDescent="0.2">
      <c r="A172" s="280"/>
      <c r="B172" s="54" t="s">
        <v>49</v>
      </c>
      <c r="C172" s="201"/>
      <c r="D172" s="201"/>
      <c r="E172" s="201"/>
      <c r="F172" s="201"/>
      <c r="G172" s="201"/>
      <c r="H172" s="201"/>
      <c r="I172" s="201"/>
      <c r="J172" s="201"/>
      <c r="K172" s="201"/>
      <c r="L172" s="201"/>
      <c r="M172" s="201"/>
      <c r="N172" s="201"/>
      <c r="O172" s="198">
        <f t="shared" si="30"/>
        <v>0</v>
      </c>
      <c r="Q172" s="280"/>
      <c r="R172" s="54" t="s">
        <v>49</v>
      </c>
      <c r="S172" s="199">
        <f>IF(ISNUMBER('MRS(input_RL_Opt2)'!S$19),C172*'MRS(input_RL_Opt2)'!S$19,0)</f>
        <v>0</v>
      </c>
      <c r="T172" s="199">
        <f>IF(ISNUMBER('MRS(input_RL_Opt2)'!T$19),D172*'MRS(input_RL_Opt2)'!T$19,0)</f>
        <v>0</v>
      </c>
      <c r="U172" s="199">
        <f>IF(ISNUMBER('MRS(input_RL_Opt2)'!U$19),E172*'MRS(input_RL_Opt2)'!U$19,0)</f>
        <v>0</v>
      </c>
      <c r="V172" s="199">
        <f>IF(ISNUMBER('MRS(input_RL_Opt2)'!V$19),F172*'MRS(input_RL_Opt2)'!V$19,0)</f>
        <v>0</v>
      </c>
      <c r="W172" s="199">
        <f>IF(ISNUMBER('MRS(input_RL_Opt2)'!W$19),G172*'MRS(input_RL_Opt2)'!W$19,0)</f>
        <v>0</v>
      </c>
      <c r="X172" s="199">
        <f>IF(ISNUMBER('MRS(input_RL_Opt2)'!X$19),H172*'MRS(input_RL_Opt2)'!X$19,0)</f>
        <v>0</v>
      </c>
      <c r="Y172" s="199">
        <f>IF(ISNUMBER('MRS(input_RL_Opt2)'!Y$19),I172*'MRS(input_RL_Opt2)'!Y$19,0)</f>
        <v>0</v>
      </c>
      <c r="Z172" s="199">
        <f>IF(ISNUMBER('MRS(input_RL_Opt2)'!Z$19),J172*'MRS(input_RL_Opt2)'!Z$19,0)</f>
        <v>0</v>
      </c>
      <c r="AA172" s="199">
        <f>IF(ISNUMBER('MRS(input_RL_Opt2)'!AA$19),K172*'MRS(input_RL_Opt2)'!AA$19,0)</f>
        <v>0</v>
      </c>
      <c r="AB172" s="199">
        <f>IF(ISNUMBER('MRS(input_RL_Opt2)'!AB$19),L172*'MRS(input_RL_Opt2)'!AB$19,0)</f>
        <v>0</v>
      </c>
      <c r="AC172" s="199">
        <f>IF(ISNUMBER('MRS(input_RL_Opt2)'!AC$19),M172*'MRS(input_RL_Opt2)'!AC$19,0)</f>
        <v>0</v>
      </c>
      <c r="AD172" s="199">
        <f>IF(ISNUMBER('MRS(input_RL_Opt2)'!AD$19),N172*'MRS(input_RL_Opt2)'!AD$19,0)</f>
        <v>0</v>
      </c>
      <c r="AE172" s="198">
        <f t="shared" si="31"/>
        <v>0</v>
      </c>
      <c r="AF172" s="62"/>
      <c r="AG172" s="62"/>
    </row>
    <row r="173" spans="1:33" x14ac:dyDescent="0.2">
      <c r="A173" s="280"/>
      <c r="B173" s="172" t="s">
        <v>50</v>
      </c>
      <c r="C173" s="201"/>
      <c r="D173" s="201"/>
      <c r="E173" s="201"/>
      <c r="F173" s="201"/>
      <c r="G173" s="201"/>
      <c r="H173" s="201"/>
      <c r="I173" s="201"/>
      <c r="J173" s="201"/>
      <c r="K173" s="201"/>
      <c r="L173" s="201"/>
      <c r="M173" s="201"/>
      <c r="N173" s="201"/>
      <c r="O173" s="198">
        <f t="shared" si="30"/>
        <v>0</v>
      </c>
      <c r="Q173" s="280"/>
      <c r="R173" s="172" t="s">
        <v>50</v>
      </c>
      <c r="S173" s="199">
        <f>IF(ISNUMBER('MRS(input_RL_Opt2)'!S$20),C173*'MRS(input_RL_Opt2)'!S$20,0)</f>
        <v>0</v>
      </c>
      <c r="T173" s="199">
        <f>IF(ISNUMBER('MRS(input_RL_Opt2)'!T$20),D173*'MRS(input_RL_Opt2)'!T$20,0)</f>
        <v>0</v>
      </c>
      <c r="U173" s="199">
        <f>IF(ISNUMBER('MRS(input_RL_Opt2)'!U$20),E173*'MRS(input_RL_Opt2)'!U$20,0)</f>
        <v>0</v>
      </c>
      <c r="V173" s="199">
        <f>IF(ISNUMBER('MRS(input_RL_Opt2)'!V$20),F173*'MRS(input_RL_Opt2)'!V$20,0)</f>
        <v>0</v>
      </c>
      <c r="W173" s="199">
        <f>IF(ISNUMBER('MRS(input_RL_Opt2)'!W$20),G173*'MRS(input_RL_Opt2)'!W$20,0)</f>
        <v>0</v>
      </c>
      <c r="X173" s="199">
        <f>IF(ISNUMBER('MRS(input_RL_Opt2)'!X$20),H173*'MRS(input_RL_Opt2)'!X$20,0)</f>
        <v>0</v>
      </c>
      <c r="Y173" s="199">
        <f>IF(ISNUMBER('MRS(input_RL_Opt2)'!Y$20),I173*'MRS(input_RL_Opt2)'!Y$20,0)</f>
        <v>0</v>
      </c>
      <c r="Z173" s="199">
        <f>IF(ISNUMBER('MRS(input_RL_Opt2)'!Z$20),J173*'MRS(input_RL_Opt2)'!Z$20,0)</f>
        <v>0</v>
      </c>
      <c r="AA173" s="199">
        <f>IF(ISNUMBER('MRS(input_RL_Opt2)'!AA$20),K173*'MRS(input_RL_Opt2)'!AA$20,0)</f>
        <v>0</v>
      </c>
      <c r="AB173" s="199">
        <f>IF(ISNUMBER('MRS(input_RL_Opt2)'!AB$20),L173*'MRS(input_RL_Opt2)'!AB$20,0)</f>
        <v>0</v>
      </c>
      <c r="AC173" s="199">
        <f>IF(ISNUMBER('MRS(input_RL_Opt2)'!AC$20),M173*'MRS(input_RL_Opt2)'!AC$20,0)</f>
        <v>0</v>
      </c>
      <c r="AD173" s="199">
        <f>IF(ISNUMBER('MRS(input_RL_Opt2)'!AD$20),N173*'MRS(input_RL_Opt2)'!AD$20,0)</f>
        <v>0</v>
      </c>
      <c r="AE173" s="198">
        <f t="shared" si="31"/>
        <v>0</v>
      </c>
      <c r="AF173" s="62"/>
      <c r="AG173" s="62"/>
    </row>
    <row r="174" spans="1:33" x14ac:dyDescent="0.2">
      <c r="A174" s="280"/>
      <c r="B174" s="172" t="s">
        <v>51</v>
      </c>
      <c r="C174" s="201"/>
      <c r="D174" s="201"/>
      <c r="E174" s="201"/>
      <c r="F174" s="201"/>
      <c r="G174" s="201"/>
      <c r="H174" s="201"/>
      <c r="I174" s="201"/>
      <c r="J174" s="201"/>
      <c r="K174" s="201"/>
      <c r="L174" s="201"/>
      <c r="M174" s="201"/>
      <c r="N174" s="201"/>
      <c r="O174" s="198">
        <f t="shared" si="30"/>
        <v>0</v>
      </c>
      <c r="Q174" s="280"/>
      <c r="R174" s="172" t="s">
        <v>51</v>
      </c>
      <c r="S174" s="199">
        <f>IF(ISNUMBER('MRS(input_RL_Opt2)'!S$21),C174*'MRS(input_RL_Opt2)'!S$21,0)</f>
        <v>0</v>
      </c>
      <c r="T174" s="199">
        <f>IF(ISNUMBER('MRS(input_RL_Opt2)'!T$21),D174*'MRS(input_RL_Opt2)'!T$21,0)</f>
        <v>0</v>
      </c>
      <c r="U174" s="199">
        <f>IF(ISNUMBER('MRS(input_RL_Opt2)'!U$21),E174*'MRS(input_RL_Opt2)'!U$21,0)</f>
        <v>0</v>
      </c>
      <c r="V174" s="199">
        <f>IF(ISNUMBER('MRS(input_RL_Opt2)'!V$21),F174*'MRS(input_RL_Opt2)'!V$21,0)</f>
        <v>0</v>
      </c>
      <c r="W174" s="199">
        <f>IF(ISNUMBER('MRS(input_RL_Opt2)'!W$21),G174*'MRS(input_RL_Opt2)'!W$21,0)</f>
        <v>0</v>
      </c>
      <c r="X174" s="199">
        <f>IF(ISNUMBER('MRS(input_RL_Opt2)'!X$21),H174*'MRS(input_RL_Opt2)'!X$21,0)</f>
        <v>0</v>
      </c>
      <c r="Y174" s="199">
        <f>IF(ISNUMBER('MRS(input_RL_Opt2)'!Y$21),I174*'MRS(input_RL_Opt2)'!Y$21,0)</f>
        <v>0</v>
      </c>
      <c r="Z174" s="199">
        <f>IF(ISNUMBER('MRS(input_RL_Opt2)'!Z$21),J174*'MRS(input_RL_Opt2)'!Z$21,0)</f>
        <v>0</v>
      </c>
      <c r="AA174" s="199">
        <f>IF(ISNUMBER('MRS(input_RL_Opt2)'!AA$21),K174*'MRS(input_RL_Opt2)'!AA$21,0)</f>
        <v>0</v>
      </c>
      <c r="AB174" s="199">
        <f>IF(ISNUMBER('MRS(input_RL_Opt2)'!AB$21),L174*'MRS(input_RL_Opt2)'!AB$21,0)</f>
        <v>0</v>
      </c>
      <c r="AC174" s="199">
        <f>IF(ISNUMBER('MRS(input_RL_Opt2)'!AC$21),M174*'MRS(input_RL_Opt2)'!AC$21,0)</f>
        <v>0</v>
      </c>
      <c r="AD174" s="199">
        <f>IF(ISNUMBER('MRS(input_RL_Opt2)'!AD$21),N174*'MRS(input_RL_Opt2)'!AD$21,0)</f>
        <v>0</v>
      </c>
      <c r="AE174" s="198">
        <f t="shared" si="31"/>
        <v>0</v>
      </c>
      <c r="AF174" s="62"/>
      <c r="AG174" s="62"/>
    </row>
    <row r="175" spans="1:33" x14ac:dyDescent="0.2">
      <c r="A175" s="280"/>
      <c r="B175" s="172" t="s">
        <v>52</v>
      </c>
      <c r="C175" s="201"/>
      <c r="D175" s="201"/>
      <c r="E175" s="201"/>
      <c r="F175" s="201"/>
      <c r="G175" s="201"/>
      <c r="H175" s="201"/>
      <c r="I175" s="201"/>
      <c r="J175" s="201"/>
      <c r="K175" s="201"/>
      <c r="L175" s="201"/>
      <c r="M175" s="201"/>
      <c r="N175" s="201"/>
      <c r="O175" s="198">
        <f t="shared" si="30"/>
        <v>0</v>
      </c>
      <c r="Q175" s="280"/>
      <c r="R175" s="172" t="s">
        <v>52</v>
      </c>
      <c r="S175" s="199">
        <f>IF(ISNUMBER('MRS(input_RL_Opt2)'!S$22),C175*'MRS(input_RL_Opt2)'!S$22,0)</f>
        <v>0</v>
      </c>
      <c r="T175" s="199">
        <f>IF(ISNUMBER('MRS(input_RL_Opt2)'!T$22),D175*'MRS(input_RL_Opt2)'!T$22,0)</f>
        <v>0</v>
      </c>
      <c r="U175" s="199">
        <f>IF(ISNUMBER('MRS(input_RL_Opt2)'!U$22),E175*'MRS(input_RL_Opt2)'!U$22,0)</f>
        <v>0</v>
      </c>
      <c r="V175" s="199">
        <f>IF(ISNUMBER('MRS(input_RL_Opt2)'!V$22),F175*'MRS(input_RL_Opt2)'!V$22,0)</f>
        <v>0</v>
      </c>
      <c r="W175" s="199">
        <f>IF(ISNUMBER('MRS(input_RL_Opt2)'!W$22),G175*'MRS(input_RL_Opt2)'!W$22,0)</f>
        <v>0</v>
      </c>
      <c r="X175" s="199">
        <f>IF(ISNUMBER('MRS(input_RL_Opt2)'!X$22),H175*'MRS(input_RL_Opt2)'!X$22,0)</f>
        <v>0</v>
      </c>
      <c r="Y175" s="199">
        <f>IF(ISNUMBER('MRS(input_RL_Opt2)'!Y$22),I175*'MRS(input_RL_Opt2)'!Y$22,0)</f>
        <v>0</v>
      </c>
      <c r="Z175" s="199">
        <f>IF(ISNUMBER('MRS(input_RL_Opt2)'!Z$22),J175*'MRS(input_RL_Opt2)'!Z$22,0)</f>
        <v>0</v>
      </c>
      <c r="AA175" s="199">
        <f>IF(ISNUMBER('MRS(input_RL_Opt2)'!AA$22),K175*'MRS(input_RL_Opt2)'!AA$22,0)</f>
        <v>0</v>
      </c>
      <c r="AB175" s="199">
        <f>IF(ISNUMBER('MRS(input_RL_Opt2)'!AB$22),L175*'MRS(input_RL_Opt2)'!AB$22,0)</f>
        <v>0</v>
      </c>
      <c r="AC175" s="199">
        <f>IF(ISNUMBER('MRS(input_RL_Opt2)'!AC$22),M175*'MRS(input_RL_Opt2)'!AC$22,0)</f>
        <v>0</v>
      </c>
      <c r="AD175" s="199">
        <f>IF(ISNUMBER('MRS(input_RL_Opt2)'!AD$22),N175*'MRS(input_RL_Opt2)'!AD$22,0)</f>
        <v>0</v>
      </c>
      <c r="AE175" s="198">
        <f t="shared" si="31"/>
        <v>0</v>
      </c>
      <c r="AF175" s="62"/>
      <c r="AG175" s="62"/>
    </row>
    <row r="176" spans="1:33" x14ac:dyDescent="0.2">
      <c r="A176" s="280"/>
      <c r="B176" s="172" t="s">
        <v>53</v>
      </c>
      <c r="C176" s="201"/>
      <c r="D176" s="201"/>
      <c r="E176" s="201"/>
      <c r="F176" s="201"/>
      <c r="G176" s="201"/>
      <c r="H176" s="201"/>
      <c r="I176" s="201"/>
      <c r="J176" s="201"/>
      <c r="K176" s="201"/>
      <c r="L176" s="201"/>
      <c r="M176" s="201"/>
      <c r="N176" s="201"/>
      <c r="O176" s="198">
        <f t="shared" si="30"/>
        <v>0</v>
      </c>
      <c r="Q176" s="280"/>
      <c r="R176" s="172" t="s">
        <v>53</v>
      </c>
      <c r="S176" s="199">
        <f>IF(ISNUMBER('MRS(input_RL_Opt2)'!S$23),C176*'MRS(input_RL_Opt2)'!S$23,0)</f>
        <v>0</v>
      </c>
      <c r="T176" s="199">
        <f>IF(ISNUMBER('MRS(input_RL_Opt2)'!T$23),D176*'MRS(input_RL_Opt2)'!T$23,0)</f>
        <v>0</v>
      </c>
      <c r="U176" s="199">
        <f>IF(ISNUMBER('MRS(input_RL_Opt2)'!U$23),E176*'MRS(input_RL_Opt2)'!U$23,0)</f>
        <v>0</v>
      </c>
      <c r="V176" s="199">
        <f>IF(ISNUMBER('MRS(input_RL_Opt2)'!V$23),F176*'MRS(input_RL_Opt2)'!V$23,0)</f>
        <v>0</v>
      </c>
      <c r="W176" s="199">
        <f>IF(ISNUMBER('MRS(input_RL_Opt2)'!W$23),G176*'MRS(input_RL_Opt2)'!W$23,0)</f>
        <v>0</v>
      </c>
      <c r="X176" s="199">
        <f>IF(ISNUMBER('MRS(input_RL_Opt2)'!X$23),H176*'MRS(input_RL_Opt2)'!X$23,0)</f>
        <v>0</v>
      </c>
      <c r="Y176" s="199">
        <f>IF(ISNUMBER('MRS(input_RL_Opt2)'!Y$23),I176*'MRS(input_RL_Opt2)'!Y$23,0)</f>
        <v>0</v>
      </c>
      <c r="Z176" s="199">
        <f>IF(ISNUMBER('MRS(input_RL_Opt2)'!Z$23),J176*'MRS(input_RL_Opt2)'!Z$23,0)</f>
        <v>0</v>
      </c>
      <c r="AA176" s="199">
        <f>IF(ISNUMBER('MRS(input_RL_Opt2)'!AA$23),K176*'MRS(input_RL_Opt2)'!AA$23,0)</f>
        <v>0</v>
      </c>
      <c r="AB176" s="199">
        <f>IF(ISNUMBER('MRS(input_RL_Opt2)'!AB$23),L176*'MRS(input_RL_Opt2)'!AB$23,0)</f>
        <v>0</v>
      </c>
      <c r="AC176" s="199">
        <f>IF(ISNUMBER('MRS(input_RL_Opt2)'!AC$23),M176*'MRS(input_RL_Opt2)'!AC$23,0)</f>
        <v>0</v>
      </c>
      <c r="AD176" s="199">
        <f>IF(ISNUMBER('MRS(input_RL_Opt2)'!AD$23),N176*'MRS(input_RL_Opt2)'!AD$23,0)</f>
        <v>0</v>
      </c>
      <c r="AE176" s="198">
        <f t="shared" si="31"/>
        <v>0</v>
      </c>
      <c r="AF176" s="62"/>
      <c r="AG176" s="62"/>
    </row>
    <row r="177" spans="1:33" x14ac:dyDescent="0.2">
      <c r="A177" s="280"/>
      <c r="B177" s="172" t="s">
        <v>54</v>
      </c>
      <c r="C177" s="201"/>
      <c r="D177" s="201"/>
      <c r="E177" s="201"/>
      <c r="F177" s="201"/>
      <c r="G177" s="201"/>
      <c r="H177" s="201"/>
      <c r="I177" s="201"/>
      <c r="J177" s="201"/>
      <c r="K177" s="201"/>
      <c r="L177" s="201"/>
      <c r="M177" s="201"/>
      <c r="N177" s="201"/>
      <c r="O177" s="198">
        <f t="shared" si="30"/>
        <v>0</v>
      </c>
      <c r="Q177" s="280"/>
      <c r="R177" s="172" t="s">
        <v>54</v>
      </c>
      <c r="S177" s="199">
        <f>IF(ISNUMBER('MRS(input_RL_Opt2)'!S$24),C177*'MRS(input_RL_Opt2)'!S$24,0)</f>
        <v>0</v>
      </c>
      <c r="T177" s="199">
        <f>IF(ISNUMBER('MRS(input_RL_Opt2)'!T$24),D177*'MRS(input_RL_Opt2)'!T$24,0)</f>
        <v>0</v>
      </c>
      <c r="U177" s="199">
        <f>IF(ISNUMBER('MRS(input_RL_Opt2)'!U$24),E177*'MRS(input_RL_Opt2)'!U$24,0)</f>
        <v>0</v>
      </c>
      <c r="V177" s="199">
        <f>IF(ISNUMBER('MRS(input_RL_Opt2)'!V$24),F177*'MRS(input_RL_Opt2)'!V$24,0)</f>
        <v>0</v>
      </c>
      <c r="W177" s="199">
        <f>IF(ISNUMBER('MRS(input_RL_Opt2)'!W$24),G177*'MRS(input_RL_Opt2)'!W$24,0)</f>
        <v>0</v>
      </c>
      <c r="X177" s="199">
        <f>IF(ISNUMBER('MRS(input_RL_Opt2)'!X$24),H177*'MRS(input_RL_Opt2)'!X$24,0)</f>
        <v>0</v>
      </c>
      <c r="Y177" s="199">
        <f>IF(ISNUMBER('MRS(input_RL_Opt2)'!Y$24),I177*'MRS(input_RL_Opt2)'!Y$24,0)</f>
        <v>0</v>
      </c>
      <c r="Z177" s="199">
        <f>IF(ISNUMBER('MRS(input_RL_Opt2)'!Z$24),J177*'MRS(input_RL_Opt2)'!Z$24,0)</f>
        <v>0</v>
      </c>
      <c r="AA177" s="199">
        <f>IF(ISNUMBER('MRS(input_RL_Opt2)'!AA$24),K177*'MRS(input_RL_Opt2)'!AA$24,0)</f>
        <v>0</v>
      </c>
      <c r="AB177" s="199">
        <f>IF(ISNUMBER('MRS(input_RL_Opt2)'!AB$24),L177*'MRS(input_RL_Opt2)'!AB$24,0)</f>
        <v>0</v>
      </c>
      <c r="AC177" s="199">
        <f>IF(ISNUMBER('MRS(input_RL_Opt2)'!AC$24),M177*'MRS(input_RL_Opt2)'!AC$24,0)</f>
        <v>0</v>
      </c>
      <c r="AD177" s="199">
        <f>IF(ISNUMBER('MRS(input_RL_Opt2)'!AD$24),N177*'MRS(input_RL_Opt2)'!AD$24,0)</f>
        <v>0</v>
      </c>
      <c r="AE177" s="198">
        <f t="shared" si="31"/>
        <v>0</v>
      </c>
      <c r="AF177" s="62"/>
      <c r="AG177" s="62"/>
    </row>
    <row r="178" spans="1:33" x14ac:dyDescent="0.2">
      <c r="A178" s="280"/>
      <c r="B178" s="172" t="s">
        <v>55</v>
      </c>
      <c r="C178" s="201"/>
      <c r="D178" s="201"/>
      <c r="E178" s="201"/>
      <c r="F178" s="201"/>
      <c r="G178" s="201"/>
      <c r="H178" s="201"/>
      <c r="I178" s="201"/>
      <c r="J178" s="201"/>
      <c r="K178" s="201"/>
      <c r="L178" s="201"/>
      <c r="M178" s="201"/>
      <c r="N178" s="201"/>
      <c r="O178" s="198">
        <f t="shared" si="30"/>
        <v>0</v>
      </c>
      <c r="Q178" s="280"/>
      <c r="R178" s="172" t="s">
        <v>55</v>
      </c>
      <c r="S178" s="199">
        <f>IF(ISNUMBER('MRS(input_RL_Opt2)'!S$25),C178*'MRS(input_RL_Opt2)'!S$25,0)</f>
        <v>0</v>
      </c>
      <c r="T178" s="199">
        <f>IF(ISNUMBER('MRS(input_RL_Opt2)'!T$25),D178*'MRS(input_RL_Opt2)'!T$25,0)</f>
        <v>0</v>
      </c>
      <c r="U178" s="199">
        <f>IF(ISNUMBER('MRS(input_RL_Opt2)'!U$25),E178*'MRS(input_RL_Opt2)'!U$25,0)</f>
        <v>0</v>
      </c>
      <c r="V178" s="199">
        <f>IF(ISNUMBER('MRS(input_RL_Opt2)'!V$25),F178*'MRS(input_RL_Opt2)'!V$25,0)</f>
        <v>0</v>
      </c>
      <c r="W178" s="199">
        <f>IF(ISNUMBER('MRS(input_RL_Opt2)'!W$25),G178*'MRS(input_RL_Opt2)'!W$25,0)</f>
        <v>0</v>
      </c>
      <c r="X178" s="199">
        <f>IF(ISNUMBER('MRS(input_RL_Opt2)'!X$25),H178*'MRS(input_RL_Opt2)'!X$25,0)</f>
        <v>0</v>
      </c>
      <c r="Y178" s="199">
        <f>IF(ISNUMBER('MRS(input_RL_Opt2)'!Y$25),I178*'MRS(input_RL_Opt2)'!Y$25,0)</f>
        <v>0</v>
      </c>
      <c r="Z178" s="199">
        <f>IF(ISNUMBER('MRS(input_RL_Opt2)'!Z$25),J178*'MRS(input_RL_Opt2)'!Z$25,0)</f>
        <v>0</v>
      </c>
      <c r="AA178" s="199">
        <f>IF(ISNUMBER('MRS(input_RL_Opt2)'!AA$25),K178*'MRS(input_RL_Opt2)'!AA$25,0)</f>
        <v>0</v>
      </c>
      <c r="AB178" s="199">
        <f>IF(ISNUMBER('MRS(input_RL_Opt2)'!AB$25),L178*'MRS(input_RL_Opt2)'!AB$25,0)</f>
        <v>0</v>
      </c>
      <c r="AC178" s="199">
        <f>IF(ISNUMBER('MRS(input_RL_Opt2)'!AC$25),M178*'MRS(input_RL_Opt2)'!AC$25,0)</f>
        <v>0</v>
      </c>
      <c r="AD178" s="199">
        <f>IF(ISNUMBER('MRS(input_RL_Opt2)'!AD$25),N178*'MRS(input_RL_Opt2)'!AD$25,0)</f>
        <v>0</v>
      </c>
      <c r="AE178" s="198">
        <f t="shared" si="31"/>
        <v>0</v>
      </c>
      <c r="AF178" s="62"/>
      <c r="AG178" s="62"/>
    </row>
    <row r="179" spans="1:33" x14ac:dyDescent="0.2">
      <c r="A179" s="280"/>
      <c r="B179" s="172" t="s">
        <v>56</v>
      </c>
      <c r="C179" s="201"/>
      <c r="D179" s="201"/>
      <c r="E179" s="201"/>
      <c r="F179" s="201"/>
      <c r="G179" s="201"/>
      <c r="H179" s="201"/>
      <c r="I179" s="201"/>
      <c r="J179" s="201"/>
      <c r="K179" s="201"/>
      <c r="L179" s="201"/>
      <c r="M179" s="201"/>
      <c r="N179" s="201"/>
      <c r="O179" s="198">
        <f t="shared" si="30"/>
        <v>0</v>
      </c>
      <c r="Q179" s="280"/>
      <c r="R179" s="172" t="s">
        <v>56</v>
      </c>
      <c r="S179" s="199">
        <f>IF(ISNUMBER('MRS(input_RL_Opt2)'!S$26),C179*'MRS(input_RL_Opt2)'!S$26,0)</f>
        <v>0</v>
      </c>
      <c r="T179" s="199">
        <f>IF(ISNUMBER('MRS(input_RL_Opt2)'!T$26),D179*'MRS(input_RL_Opt2)'!T$26,0)</f>
        <v>0</v>
      </c>
      <c r="U179" s="199">
        <f>IF(ISNUMBER('MRS(input_RL_Opt2)'!U$26),E179*'MRS(input_RL_Opt2)'!U$26,0)</f>
        <v>0</v>
      </c>
      <c r="V179" s="199">
        <f>IF(ISNUMBER('MRS(input_RL_Opt2)'!V$26),F179*'MRS(input_RL_Opt2)'!V$26,0)</f>
        <v>0</v>
      </c>
      <c r="W179" s="199">
        <f>IF(ISNUMBER('MRS(input_RL_Opt2)'!W$26),G179*'MRS(input_RL_Opt2)'!W$26,0)</f>
        <v>0</v>
      </c>
      <c r="X179" s="199">
        <f>IF(ISNUMBER('MRS(input_RL_Opt2)'!X$26),H179*'MRS(input_RL_Opt2)'!X$26,0)</f>
        <v>0</v>
      </c>
      <c r="Y179" s="199">
        <f>IF(ISNUMBER('MRS(input_RL_Opt2)'!Y$26),I179*'MRS(input_RL_Opt2)'!Y$26,0)</f>
        <v>0</v>
      </c>
      <c r="Z179" s="199">
        <f>IF(ISNUMBER('MRS(input_RL_Opt2)'!Z$26),J179*'MRS(input_RL_Opt2)'!Z$26,0)</f>
        <v>0</v>
      </c>
      <c r="AA179" s="199">
        <f>IF(ISNUMBER('MRS(input_RL_Opt2)'!AA$26),K179*'MRS(input_RL_Opt2)'!AA$26,0)</f>
        <v>0</v>
      </c>
      <c r="AB179" s="199">
        <f>IF(ISNUMBER('MRS(input_RL_Opt2)'!AB$26),L179*'MRS(input_RL_Opt2)'!AB$26,0)</f>
        <v>0</v>
      </c>
      <c r="AC179" s="199">
        <f>IF(ISNUMBER('MRS(input_RL_Opt2)'!AC$26),M179*'MRS(input_RL_Opt2)'!AC$26,0)</f>
        <v>0</v>
      </c>
      <c r="AD179" s="199">
        <f>IF(ISNUMBER('MRS(input_RL_Opt2)'!AD$26),N179*'MRS(input_RL_Opt2)'!AD$26,0)</f>
        <v>0</v>
      </c>
      <c r="AE179" s="198">
        <f t="shared" si="31"/>
        <v>0</v>
      </c>
      <c r="AF179" s="62"/>
      <c r="AG179" s="62"/>
    </row>
    <row r="180" spans="1:33" x14ac:dyDescent="0.2">
      <c r="A180" s="280"/>
      <c r="B180" s="172" t="s">
        <v>147</v>
      </c>
      <c r="C180" s="201"/>
      <c r="D180" s="201"/>
      <c r="E180" s="201"/>
      <c r="F180" s="201"/>
      <c r="G180" s="201"/>
      <c r="H180" s="201"/>
      <c r="I180" s="201"/>
      <c r="J180" s="201"/>
      <c r="K180" s="201"/>
      <c r="L180" s="201"/>
      <c r="M180" s="201"/>
      <c r="N180" s="201"/>
      <c r="O180" s="198">
        <f t="shared" si="30"/>
        <v>0</v>
      </c>
      <c r="Q180" s="280"/>
      <c r="R180" s="172" t="s">
        <v>147</v>
      </c>
      <c r="S180" s="199">
        <f>IF(ISNUMBER('MRS(input_RL_Opt2)'!S$27),C180*'MRS(input_RL_Opt2)'!S$27,0)</f>
        <v>0</v>
      </c>
      <c r="T180" s="199">
        <f>IF(ISNUMBER('MRS(input_RL_Opt2)'!T$27),D180*'MRS(input_RL_Opt2)'!T$27,0)</f>
        <v>0</v>
      </c>
      <c r="U180" s="199">
        <f>IF(ISNUMBER('MRS(input_RL_Opt2)'!U$27),E180*'MRS(input_RL_Opt2)'!U$27,0)</f>
        <v>0</v>
      </c>
      <c r="V180" s="199">
        <f>IF(ISNUMBER('MRS(input_RL_Opt2)'!V$27),F180*'MRS(input_RL_Opt2)'!V$27,0)</f>
        <v>0</v>
      </c>
      <c r="W180" s="199">
        <f>IF(ISNUMBER('MRS(input_RL_Opt2)'!W$27),G180*'MRS(input_RL_Opt2)'!W$27,0)</f>
        <v>0</v>
      </c>
      <c r="X180" s="199">
        <f>IF(ISNUMBER('MRS(input_RL_Opt2)'!X$27),H180*'MRS(input_RL_Opt2)'!X$27,0)</f>
        <v>0</v>
      </c>
      <c r="Y180" s="199">
        <f>IF(ISNUMBER('MRS(input_RL_Opt2)'!Y$27),I180*'MRS(input_RL_Opt2)'!Y$27,0)</f>
        <v>0</v>
      </c>
      <c r="Z180" s="199">
        <f>IF(ISNUMBER('MRS(input_RL_Opt2)'!Z$27),J180*'MRS(input_RL_Opt2)'!Z$27,0)</f>
        <v>0</v>
      </c>
      <c r="AA180" s="199">
        <f>IF(ISNUMBER('MRS(input_RL_Opt2)'!AA$27),K180*'MRS(input_RL_Opt2)'!AA$27,0)</f>
        <v>0</v>
      </c>
      <c r="AB180" s="199">
        <f>IF(ISNUMBER('MRS(input_RL_Opt2)'!AB$27),L180*'MRS(input_RL_Opt2)'!AB$27,0)</f>
        <v>0</v>
      </c>
      <c r="AC180" s="199">
        <f>IF(ISNUMBER('MRS(input_RL_Opt2)'!AC$27),M180*'MRS(input_RL_Opt2)'!AC$27,0)</f>
        <v>0</v>
      </c>
      <c r="AD180" s="199">
        <f>IF(ISNUMBER('MRS(input_RL_Opt2)'!AD$27),N180*'MRS(input_RL_Opt2)'!AD$27,0)</f>
        <v>0</v>
      </c>
      <c r="AE180" s="198">
        <f t="shared" si="31"/>
        <v>0</v>
      </c>
      <c r="AF180" s="62"/>
      <c r="AG180" s="62"/>
    </row>
    <row r="181" spans="1:33" x14ac:dyDescent="0.2">
      <c r="A181" s="280"/>
      <c r="B181" s="54" t="s">
        <v>57</v>
      </c>
      <c r="C181" s="197">
        <f>+SUM(C169:C180)</f>
        <v>0</v>
      </c>
      <c r="D181" s="197">
        <f t="shared" ref="D181:N181" si="32">+SUM(D169:D180)</f>
        <v>0</v>
      </c>
      <c r="E181" s="197">
        <f t="shared" si="32"/>
        <v>0</v>
      </c>
      <c r="F181" s="197">
        <f t="shared" si="32"/>
        <v>0</v>
      </c>
      <c r="G181" s="197">
        <f t="shared" si="32"/>
        <v>0</v>
      </c>
      <c r="H181" s="197">
        <f t="shared" si="32"/>
        <v>0</v>
      </c>
      <c r="I181" s="197">
        <f t="shared" si="32"/>
        <v>0</v>
      </c>
      <c r="J181" s="197">
        <f t="shared" si="32"/>
        <v>0</v>
      </c>
      <c r="K181" s="197">
        <f t="shared" si="32"/>
        <v>0</v>
      </c>
      <c r="L181" s="197">
        <f t="shared" si="32"/>
        <v>0</v>
      </c>
      <c r="M181" s="197">
        <f t="shared" si="32"/>
        <v>0</v>
      </c>
      <c r="N181" s="197">
        <f t="shared" si="32"/>
        <v>0</v>
      </c>
      <c r="O181" s="198"/>
      <c r="Q181" s="280"/>
      <c r="R181" s="54" t="s">
        <v>57</v>
      </c>
      <c r="S181" s="197"/>
      <c r="T181" s="197"/>
      <c r="U181" s="197"/>
      <c r="V181" s="197"/>
      <c r="W181" s="197"/>
      <c r="X181" s="197"/>
      <c r="Y181" s="197"/>
      <c r="Z181" s="197"/>
      <c r="AA181" s="197"/>
      <c r="AB181" s="197"/>
      <c r="AC181" s="197"/>
      <c r="AD181" s="197"/>
      <c r="AE181" s="198">
        <f>SUM(AE169:AE180)</f>
        <v>0</v>
      </c>
      <c r="AF181" s="200">
        <f>AE181*44/12</f>
        <v>0</v>
      </c>
      <c r="AG181" s="60">
        <f>_xlfn.IFS(AF181-'MRS(input_PJ_DR_Opt2)'!AF206&gt;0,AF181-'MRS(input_PJ_DR_Opt2)'!AF206,TRUE,0)</f>
        <v>0</v>
      </c>
    </row>
    <row r="182" spans="1:33" x14ac:dyDescent="0.2">
      <c r="S182" s="50"/>
      <c r="T182" s="50"/>
      <c r="U182" s="50"/>
      <c r="V182" s="50"/>
      <c r="W182" s="50"/>
      <c r="X182" s="50"/>
      <c r="Y182" s="50"/>
      <c r="Z182" s="50"/>
      <c r="AA182" s="50"/>
      <c r="AB182" s="50"/>
      <c r="AC182" s="50"/>
      <c r="AD182" s="50"/>
      <c r="AE182" s="50"/>
    </row>
    <row r="183" spans="1:33" ht="14.15" customHeight="1" x14ac:dyDescent="0.2">
      <c r="A183" s="293" t="str">
        <f>'MRS(input_RL_Opt2)'!A208</f>
        <v>Year 2030</v>
      </c>
      <c r="B183" s="293"/>
      <c r="C183" s="261" t="str">
        <f>'MRS(input_RL_Opt2)'!C208</f>
        <v>Land use category in year 2030</v>
      </c>
      <c r="D183" s="261"/>
      <c r="E183" s="261"/>
      <c r="F183" s="261"/>
      <c r="G183" s="261"/>
      <c r="H183" s="261"/>
      <c r="I183" s="261"/>
      <c r="J183" s="261"/>
      <c r="K183" s="261"/>
      <c r="L183" s="261"/>
      <c r="M183" s="261"/>
      <c r="N183" s="261"/>
      <c r="O183" s="261"/>
      <c r="Q183" s="293" t="str">
        <f>'MRS(input_RL_Opt2)'!Q208</f>
        <v>Year 2030</v>
      </c>
      <c r="R183" s="293"/>
      <c r="S183" s="261" t="str">
        <f>'MRS(input_RL_Opt2)'!S208</f>
        <v>Land use category in year 2030</v>
      </c>
      <c r="T183" s="261"/>
      <c r="U183" s="261"/>
      <c r="V183" s="261"/>
      <c r="W183" s="261"/>
      <c r="X183" s="261"/>
      <c r="Y183" s="261"/>
      <c r="Z183" s="261"/>
      <c r="AA183" s="261"/>
      <c r="AB183" s="261"/>
      <c r="AC183" s="261"/>
      <c r="AD183" s="261"/>
      <c r="AE183" s="261"/>
      <c r="AF183" s="62"/>
      <c r="AG183" s="62"/>
    </row>
    <row r="184" spans="1:33" ht="42" x14ac:dyDescent="0.2">
      <c r="A184" s="293"/>
      <c r="B184" s="293"/>
      <c r="C184" s="54" t="s">
        <v>46</v>
      </c>
      <c r="D184" s="54" t="s">
        <v>47</v>
      </c>
      <c r="E184" s="55" t="s">
        <v>48</v>
      </c>
      <c r="F184" s="54" t="s">
        <v>49</v>
      </c>
      <c r="G184" s="54" t="s">
        <v>50</v>
      </c>
      <c r="H184" s="54" t="s">
        <v>51</v>
      </c>
      <c r="I184" s="54" t="s">
        <v>52</v>
      </c>
      <c r="J184" s="54" t="s">
        <v>53</v>
      </c>
      <c r="K184" s="54" t="s">
        <v>54</v>
      </c>
      <c r="L184" s="54" t="s">
        <v>55</v>
      </c>
      <c r="M184" s="54" t="s">
        <v>56</v>
      </c>
      <c r="N184" s="54" t="s">
        <v>39</v>
      </c>
      <c r="O184" s="172" t="s">
        <v>57</v>
      </c>
      <c r="Q184" s="293"/>
      <c r="R184" s="293"/>
      <c r="S184" s="54" t="s">
        <v>46</v>
      </c>
      <c r="T184" s="54" t="s">
        <v>47</v>
      </c>
      <c r="U184" s="55" t="s">
        <v>48</v>
      </c>
      <c r="V184" s="54" t="s">
        <v>49</v>
      </c>
      <c r="W184" s="54" t="s">
        <v>50</v>
      </c>
      <c r="X184" s="54" t="s">
        <v>51</v>
      </c>
      <c r="Y184" s="54" t="s">
        <v>52</v>
      </c>
      <c r="Z184" s="54" t="s">
        <v>53</v>
      </c>
      <c r="AA184" s="54" t="s">
        <v>54</v>
      </c>
      <c r="AB184" s="54" t="s">
        <v>55</v>
      </c>
      <c r="AC184" s="54" t="s">
        <v>56</v>
      </c>
      <c r="AD184" s="54" t="s">
        <v>39</v>
      </c>
      <c r="AE184" s="172" t="s">
        <v>57</v>
      </c>
      <c r="AF184" s="62"/>
      <c r="AG184" s="62"/>
    </row>
    <row r="185" spans="1:33" ht="14.15" customHeight="1" x14ac:dyDescent="0.2">
      <c r="A185" s="280" t="str">
        <f>'MRS(input_RL_Opt2)'!A210</f>
        <v>Land use category in year 2029</v>
      </c>
      <c r="B185" s="54" t="s">
        <v>46</v>
      </c>
      <c r="C185" s="201"/>
      <c r="D185" s="201"/>
      <c r="E185" s="201"/>
      <c r="F185" s="201"/>
      <c r="G185" s="201"/>
      <c r="H185" s="201"/>
      <c r="I185" s="201"/>
      <c r="J185" s="201"/>
      <c r="K185" s="201"/>
      <c r="L185" s="201"/>
      <c r="M185" s="201"/>
      <c r="N185" s="201"/>
      <c r="O185" s="198">
        <f>SUM(C185:N185)</f>
        <v>0</v>
      </c>
      <c r="Q185" s="280" t="str">
        <f>'MRS(input_RL_Opt2)'!Q210</f>
        <v>Land use category in year 2029</v>
      </c>
      <c r="R185" s="54" t="s">
        <v>46</v>
      </c>
      <c r="S185" s="199">
        <f>IF(ISNUMBER('MRS(input_RL_Opt2)'!S$16),C185*'MRS(input_RL_Opt2)'!S$16,0)</f>
        <v>0</v>
      </c>
      <c r="T185" s="199">
        <f>IF(ISNUMBER('MRS(input_RL_Opt2)'!T$16),D185*'MRS(input_RL_Opt2)'!T$16,0)</f>
        <v>0</v>
      </c>
      <c r="U185" s="199">
        <f>IF(ISNUMBER('MRS(input_RL_Opt2)'!U$16),E185*'MRS(input_RL_Opt2)'!U$16,0)</f>
        <v>0</v>
      </c>
      <c r="V185" s="199">
        <f>IF(ISNUMBER('MRS(input_RL_Opt2)'!V$16),F185*'MRS(input_RL_Opt2)'!V$16,0)</f>
        <v>0</v>
      </c>
      <c r="W185" s="199">
        <f>IF(ISNUMBER('MRS(input_RL_Opt2)'!W$16),G185*'MRS(input_RL_Opt2)'!W$16,0)</f>
        <v>0</v>
      </c>
      <c r="X185" s="199">
        <f>IF(ISNUMBER('MRS(input_RL_Opt2)'!X$16),H185*'MRS(input_RL_Opt2)'!X$16,0)</f>
        <v>0</v>
      </c>
      <c r="Y185" s="199">
        <f>IF(ISNUMBER('MRS(input_RL_Opt2)'!Y$16),I185*'MRS(input_RL_Opt2)'!Y$16,0)</f>
        <v>0</v>
      </c>
      <c r="Z185" s="199">
        <f>IF(ISNUMBER('MRS(input_RL_Opt2)'!Z$16),J185*'MRS(input_RL_Opt2)'!Z$16,0)</f>
        <v>0</v>
      </c>
      <c r="AA185" s="199">
        <f>IF(ISNUMBER('MRS(input_RL_Opt2)'!AA$16),K185*'MRS(input_RL_Opt2)'!AA$16,0)</f>
        <v>0</v>
      </c>
      <c r="AB185" s="199">
        <f>IF(ISNUMBER('MRS(input_RL_Opt2)'!AB$16),L185*'MRS(input_RL_Opt2)'!AB$16,0)</f>
        <v>0</v>
      </c>
      <c r="AC185" s="199">
        <f>IF(ISNUMBER('MRS(input_RL_Opt2)'!AC$16),M185*'MRS(input_RL_Opt2)'!AC$16,0)</f>
        <v>0</v>
      </c>
      <c r="AD185" s="199">
        <f>IF(ISNUMBER('MRS(input_RL_Opt2)'!AD$16),N185*'MRS(input_RL_Opt2)'!AD$16,0)</f>
        <v>0</v>
      </c>
      <c r="AE185" s="198">
        <f>SUMIF(S185:AD185,"&gt;0",S185:AD185)</f>
        <v>0</v>
      </c>
      <c r="AF185" s="62"/>
      <c r="AG185" s="62"/>
    </row>
    <row r="186" spans="1:33" ht="28" x14ac:dyDescent="0.2">
      <c r="A186" s="280"/>
      <c r="B186" s="54" t="s">
        <v>47</v>
      </c>
      <c r="C186" s="201"/>
      <c r="D186" s="201"/>
      <c r="E186" s="201"/>
      <c r="F186" s="201"/>
      <c r="G186" s="201"/>
      <c r="H186" s="201"/>
      <c r="I186" s="201"/>
      <c r="J186" s="201"/>
      <c r="K186" s="201"/>
      <c r="L186" s="201"/>
      <c r="M186" s="201"/>
      <c r="N186" s="201"/>
      <c r="O186" s="198">
        <f t="shared" ref="O186:O196" si="33">SUM(C186:N186)</f>
        <v>0</v>
      </c>
      <c r="Q186" s="280"/>
      <c r="R186" s="54" t="s">
        <v>47</v>
      </c>
      <c r="S186" s="199">
        <f>IF(ISNUMBER('MRS(input_RL_Opt2)'!S$17),C186*'MRS(input_RL_Opt2)'!S$17,0)</f>
        <v>0</v>
      </c>
      <c r="T186" s="199">
        <f>IF(ISNUMBER('MRS(input_RL_Opt2)'!T$17),D186*'MRS(input_RL_Opt2)'!T$17,0)</f>
        <v>0</v>
      </c>
      <c r="U186" s="199">
        <f>IF(ISNUMBER('MRS(input_RL_Opt2)'!U$17),E186*'MRS(input_RL_Opt2)'!U$17,0)</f>
        <v>0</v>
      </c>
      <c r="V186" s="199">
        <f>IF(ISNUMBER('MRS(input_RL_Opt2)'!V$17),F186*'MRS(input_RL_Opt2)'!V$17,0)</f>
        <v>0</v>
      </c>
      <c r="W186" s="199">
        <f>IF(ISNUMBER('MRS(input_RL_Opt2)'!W$17),G186*'MRS(input_RL_Opt2)'!W$17,0)</f>
        <v>0</v>
      </c>
      <c r="X186" s="199">
        <f>IF(ISNUMBER('MRS(input_RL_Opt2)'!X$17),H186*'MRS(input_RL_Opt2)'!X$17,0)</f>
        <v>0</v>
      </c>
      <c r="Y186" s="199">
        <f>IF(ISNUMBER('MRS(input_RL_Opt2)'!Y$17),I186*'MRS(input_RL_Opt2)'!Y$17,0)</f>
        <v>0</v>
      </c>
      <c r="Z186" s="199">
        <f>IF(ISNUMBER('MRS(input_RL_Opt2)'!Z$17),J186*'MRS(input_RL_Opt2)'!Z$17,0)</f>
        <v>0</v>
      </c>
      <c r="AA186" s="199">
        <f>IF(ISNUMBER('MRS(input_RL_Opt2)'!AA$17),K186*'MRS(input_RL_Opt2)'!AA$17,0)</f>
        <v>0</v>
      </c>
      <c r="AB186" s="199">
        <f>IF(ISNUMBER('MRS(input_RL_Opt2)'!AB$17),L186*'MRS(input_RL_Opt2)'!AB$17,0)</f>
        <v>0</v>
      </c>
      <c r="AC186" s="199">
        <f>IF(ISNUMBER('MRS(input_RL_Opt2)'!AC$17),M186*'MRS(input_RL_Opt2)'!AC$17,0)</f>
        <v>0</v>
      </c>
      <c r="AD186" s="199">
        <f>IF(ISNUMBER('MRS(input_RL_Opt2)'!AD$17),N186*'MRS(input_RL_Opt2)'!AD$17,0)</f>
        <v>0</v>
      </c>
      <c r="AE186" s="198">
        <f t="shared" ref="AE186:AE196" si="34">SUMIF(S186:AD186,"&gt;0",S186:AD186)</f>
        <v>0</v>
      </c>
      <c r="AF186" s="62"/>
      <c r="AG186" s="62"/>
    </row>
    <row r="187" spans="1:33" x14ac:dyDescent="0.2">
      <c r="A187" s="280"/>
      <c r="B187" s="55" t="s">
        <v>48</v>
      </c>
      <c r="C187" s="201"/>
      <c r="D187" s="201"/>
      <c r="E187" s="201"/>
      <c r="F187" s="201"/>
      <c r="G187" s="201"/>
      <c r="H187" s="201"/>
      <c r="I187" s="201"/>
      <c r="J187" s="201"/>
      <c r="K187" s="201"/>
      <c r="L187" s="201"/>
      <c r="M187" s="201"/>
      <c r="N187" s="201"/>
      <c r="O187" s="198">
        <f t="shared" si="33"/>
        <v>0</v>
      </c>
      <c r="Q187" s="280"/>
      <c r="R187" s="55" t="s">
        <v>48</v>
      </c>
      <c r="S187" s="199">
        <f>IF(ISNUMBER('MRS(input_RL_Opt2)'!S$18),C187*'MRS(input_RL_Opt2)'!S$18,0)</f>
        <v>0</v>
      </c>
      <c r="T187" s="199">
        <f>IF(ISNUMBER('MRS(input_RL_Opt2)'!T$18),D187*'MRS(input_RL_Opt2)'!T$18,0)</f>
        <v>0</v>
      </c>
      <c r="U187" s="199">
        <f>IF(ISNUMBER('MRS(input_RL_Opt2)'!U$18),E187*'MRS(input_RL_Opt2)'!U$18,0)</f>
        <v>0</v>
      </c>
      <c r="V187" s="199">
        <f>IF(ISNUMBER('MRS(input_RL_Opt2)'!V$18),F187*'MRS(input_RL_Opt2)'!V$18,0)</f>
        <v>0</v>
      </c>
      <c r="W187" s="199">
        <f>IF(ISNUMBER('MRS(input_RL_Opt2)'!W$18),G187*'MRS(input_RL_Opt2)'!W$18,0)</f>
        <v>0</v>
      </c>
      <c r="X187" s="199">
        <f>IF(ISNUMBER('MRS(input_RL_Opt2)'!X$18),H187*'MRS(input_RL_Opt2)'!X$18,0)</f>
        <v>0</v>
      </c>
      <c r="Y187" s="199">
        <f>IF(ISNUMBER('MRS(input_RL_Opt2)'!Y$18),I187*'MRS(input_RL_Opt2)'!Y$18,0)</f>
        <v>0</v>
      </c>
      <c r="Z187" s="199">
        <f>IF(ISNUMBER('MRS(input_RL_Opt2)'!Z$18),J187*'MRS(input_RL_Opt2)'!Z$18,0)</f>
        <v>0</v>
      </c>
      <c r="AA187" s="199">
        <f>IF(ISNUMBER('MRS(input_RL_Opt2)'!AA$18),K187*'MRS(input_RL_Opt2)'!AA$18,0)</f>
        <v>0</v>
      </c>
      <c r="AB187" s="199">
        <f>IF(ISNUMBER('MRS(input_RL_Opt2)'!AB$18),L187*'MRS(input_RL_Opt2)'!AB$18,0)</f>
        <v>0</v>
      </c>
      <c r="AC187" s="199">
        <f>IF(ISNUMBER('MRS(input_RL_Opt2)'!AC$18),M187*'MRS(input_RL_Opt2)'!AC$18,0)</f>
        <v>0</v>
      </c>
      <c r="AD187" s="199">
        <f>IF(ISNUMBER('MRS(input_RL_Opt2)'!AD$18),N187*'MRS(input_RL_Opt2)'!AD$18,0)</f>
        <v>0</v>
      </c>
      <c r="AE187" s="198">
        <f t="shared" si="34"/>
        <v>0</v>
      </c>
      <c r="AF187" s="62"/>
      <c r="AG187" s="62"/>
    </row>
    <row r="188" spans="1:33" x14ac:dyDescent="0.2">
      <c r="A188" s="280"/>
      <c r="B188" s="54" t="s">
        <v>49</v>
      </c>
      <c r="C188" s="201"/>
      <c r="D188" s="201"/>
      <c r="E188" s="201"/>
      <c r="F188" s="201"/>
      <c r="G188" s="201"/>
      <c r="H188" s="201"/>
      <c r="I188" s="201"/>
      <c r="J188" s="201"/>
      <c r="K188" s="201"/>
      <c r="L188" s="201"/>
      <c r="M188" s="201"/>
      <c r="N188" s="201"/>
      <c r="O188" s="198">
        <f t="shared" si="33"/>
        <v>0</v>
      </c>
      <c r="Q188" s="280"/>
      <c r="R188" s="54" t="s">
        <v>49</v>
      </c>
      <c r="S188" s="199">
        <f>IF(ISNUMBER('MRS(input_RL_Opt2)'!S$19),C188*'MRS(input_RL_Opt2)'!S$19,0)</f>
        <v>0</v>
      </c>
      <c r="T188" s="199">
        <f>IF(ISNUMBER('MRS(input_RL_Opt2)'!T$19),D188*'MRS(input_RL_Opt2)'!T$19,0)</f>
        <v>0</v>
      </c>
      <c r="U188" s="199">
        <f>IF(ISNUMBER('MRS(input_RL_Opt2)'!U$19),E188*'MRS(input_RL_Opt2)'!U$19,0)</f>
        <v>0</v>
      </c>
      <c r="V188" s="199">
        <f>IF(ISNUMBER('MRS(input_RL_Opt2)'!V$19),F188*'MRS(input_RL_Opt2)'!V$19,0)</f>
        <v>0</v>
      </c>
      <c r="W188" s="199">
        <f>IF(ISNUMBER('MRS(input_RL_Opt2)'!W$19),G188*'MRS(input_RL_Opt2)'!W$19,0)</f>
        <v>0</v>
      </c>
      <c r="X188" s="199">
        <f>IF(ISNUMBER('MRS(input_RL_Opt2)'!X$19),H188*'MRS(input_RL_Opt2)'!X$19,0)</f>
        <v>0</v>
      </c>
      <c r="Y188" s="199">
        <f>IF(ISNUMBER('MRS(input_RL_Opt2)'!Y$19),I188*'MRS(input_RL_Opt2)'!Y$19,0)</f>
        <v>0</v>
      </c>
      <c r="Z188" s="199">
        <f>IF(ISNUMBER('MRS(input_RL_Opt2)'!Z$19),J188*'MRS(input_RL_Opt2)'!Z$19,0)</f>
        <v>0</v>
      </c>
      <c r="AA188" s="199">
        <f>IF(ISNUMBER('MRS(input_RL_Opt2)'!AA$19),K188*'MRS(input_RL_Opt2)'!AA$19,0)</f>
        <v>0</v>
      </c>
      <c r="AB188" s="199">
        <f>IF(ISNUMBER('MRS(input_RL_Opt2)'!AB$19),L188*'MRS(input_RL_Opt2)'!AB$19,0)</f>
        <v>0</v>
      </c>
      <c r="AC188" s="199">
        <f>IF(ISNUMBER('MRS(input_RL_Opt2)'!AC$19),M188*'MRS(input_RL_Opt2)'!AC$19,0)</f>
        <v>0</v>
      </c>
      <c r="AD188" s="199">
        <f>IF(ISNUMBER('MRS(input_RL_Opt2)'!AD$19),N188*'MRS(input_RL_Opt2)'!AD$19,0)</f>
        <v>0</v>
      </c>
      <c r="AE188" s="198">
        <f t="shared" si="34"/>
        <v>0</v>
      </c>
      <c r="AF188" s="62"/>
      <c r="AG188" s="62"/>
    </row>
    <row r="189" spans="1:33" x14ac:dyDescent="0.2">
      <c r="A189" s="280"/>
      <c r="B189" s="172" t="s">
        <v>50</v>
      </c>
      <c r="C189" s="201"/>
      <c r="D189" s="201"/>
      <c r="E189" s="201"/>
      <c r="F189" s="201"/>
      <c r="G189" s="201"/>
      <c r="H189" s="201"/>
      <c r="I189" s="201"/>
      <c r="J189" s="201"/>
      <c r="K189" s="201"/>
      <c r="L189" s="201"/>
      <c r="M189" s="201"/>
      <c r="N189" s="201"/>
      <c r="O189" s="198">
        <f t="shared" si="33"/>
        <v>0</v>
      </c>
      <c r="Q189" s="280"/>
      <c r="R189" s="172" t="s">
        <v>50</v>
      </c>
      <c r="S189" s="199">
        <f>IF(ISNUMBER('MRS(input_RL_Opt2)'!S$20),C189*'MRS(input_RL_Opt2)'!S$20,0)</f>
        <v>0</v>
      </c>
      <c r="T189" s="199">
        <f>IF(ISNUMBER('MRS(input_RL_Opt2)'!T$20),D189*'MRS(input_RL_Opt2)'!T$20,0)</f>
        <v>0</v>
      </c>
      <c r="U189" s="199">
        <f>IF(ISNUMBER('MRS(input_RL_Opt2)'!U$20),E189*'MRS(input_RL_Opt2)'!U$20,0)</f>
        <v>0</v>
      </c>
      <c r="V189" s="199">
        <f>IF(ISNUMBER('MRS(input_RL_Opt2)'!V$20),F189*'MRS(input_RL_Opt2)'!V$20,0)</f>
        <v>0</v>
      </c>
      <c r="W189" s="199">
        <f>IF(ISNUMBER('MRS(input_RL_Opt2)'!W$20),G189*'MRS(input_RL_Opt2)'!W$20,0)</f>
        <v>0</v>
      </c>
      <c r="X189" s="199">
        <f>IF(ISNUMBER('MRS(input_RL_Opt2)'!X$20),H189*'MRS(input_RL_Opt2)'!X$20,0)</f>
        <v>0</v>
      </c>
      <c r="Y189" s="199">
        <f>IF(ISNUMBER('MRS(input_RL_Opt2)'!Y$20),I189*'MRS(input_RL_Opt2)'!Y$20,0)</f>
        <v>0</v>
      </c>
      <c r="Z189" s="199">
        <f>IF(ISNUMBER('MRS(input_RL_Opt2)'!Z$20),J189*'MRS(input_RL_Opt2)'!Z$20,0)</f>
        <v>0</v>
      </c>
      <c r="AA189" s="199">
        <f>IF(ISNUMBER('MRS(input_RL_Opt2)'!AA$20),K189*'MRS(input_RL_Opt2)'!AA$20,0)</f>
        <v>0</v>
      </c>
      <c r="AB189" s="199">
        <f>IF(ISNUMBER('MRS(input_RL_Opt2)'!AB$20),L189*'MRS(input_RL_Opt2)'!AB$20,0)</f>
        <v>0</v>
      </c>
      <c r="AC189" s="199">
        <f>IF(ISNUMBER('MRS(input_RL_Opt2)'!AC$20),M189*'MRS(input_RL_Opt2)'!AC$20,0)</f>
        <v>0</v>
      </c>
      <c r="AD189" s="199">
        <f>IF(ISNUMBER('MRS(input_RL_Opt2)'!AD$20),N189*'MRS(input_RL_Opt2)'!AD$20,0)</f>
        <v>0</v>
      </c>
      <c r="AE189" s="198">
        <f t="shared" si="34"/>
        <v>0</v>
      </c>
      <c r="AF189" s="62"/>
      <c r="AG189" s="62"/>
    </row>
    <row r="190" spans="1:33" x14ac:dyDescent="0.2">
      <c r="A190" s="280"/>
      <c r="B190" s="172" t="s">
        <v>51</v>
      </c>
      <c r="C190" s="201"/>
      <c r="D190" s="201"/>
      <c r="E190" s="201"/>
      <c r="F190" s="201"/>
      <c r="G190" s="201"/>
      <c r="H190" s="201"/>
      <c r="I190" s="201"/>
      <c r="J190" s="201"/>
      <c r="K190" s="201"/>
      <c r="L190" s="201"/>
      <c r="M190" s="201"/>
      <c r="N190" s="201"/>
      <c r="O190" s="198">
        <f t="shared" si="33"/>
        <v>0</v>
      </c>
      <c r="Q190" s="280"/>
      <c r="R190" s="172" t="s">
        <v>51</v>
      </c>
      <c r="S190" s="199">
        <f>IF(ISNUMBER('MRS(input_RL_Opt2)'!S$21),C190*'MRS(input_RL_Opt2)'!S$21,0)</f>
        <v>0</v>
      </c>
      <c r="T190" s="199">
        <f>IF(ISNUMBER('MRS(input_RL_Opt2)'!T$21),D190*'MRS(input_RL_Opt2)'!T$21,0)</f>
        <v>0</v>
      </c>
      <c r="U190" s="199">
        <f>IF(ISNUMBER('MRS(input_RL_Opt2)'!U$21),E190*'MRS(input_RL_Opt2)'!U$21,0)</f>
        <v>0</v>
      </c>
      <c r="V190" s="199">
        <f>IF(ISNUMBER('MRS(input_RL_Opt2)'!V$21),F190*'MRS(input_RL_Opt2)'!V$21,0)</f>
        <v>0</v>
      </c>
      <c r="W190" s="199">
        <f>IF(ISNUMBER('MRS(input_RL_Opt2)'!W$21),G190*'MRS(input_RL_Opt2)'!W$21,0)</f>
        <v>0</v>
      </c>
      <c r="X190" s="199">
        <f>IF(ISNUMBER('MRS(input_RL_Opt2)'!X$21),H190*'MRS(input_RL_Opt2)'!X$21,0)</f>
        <v>0</v>
      </c>
      <c r="Y190" s="199">
        <f>IF(ISNUMBER('MRS(input_RL_Opt2)'!Y$21),I190*'MRS(input_RL_Opt2)'!Y$21,0)</f>
        <v>0</v>
      </c>
      <c r="Z190" s="199">
        <f>IF(ISNUMBER('MRS(input_RL_Opt2)'!Z$21),J190*'MRS(input_RL_Opt2)'!Z$21,0)</f>
        <v>0</v>
      </c>
      <c r="AA190" s="199">
        <f>IF(ISNUMBER('MRS(input_RL_Opt2)'!AA$21),K190*'MRS(input_RL_Opt2)'!AA$21,0)</f>
        <v>0</v>
      </c>
      <c r="AB190" s="199">
        <f>IF(ISNUMBER('MRS(input_RL_Opt2)'!AB$21),L190*'MRS(input_RL_Opt2)'!AB$21,0)</f>
        <v>0</v>
      </c>
      <c r="AC190" s="199">
        <f>IF(ISNUMBER('MRS(input_RL_Opt2)'!AC$21),M190*'MRS(input_RL_Opt2)'!AC$21,0)</f>
        <v>0</v>
      </c>
      <c r="AD190" s="199">
        <f>IF(ISNUMBER('MRS(input_RL_Opt2)'!AD$21),N190*'MRS(input_RL_Opt2)'!AD$21,0)</f>
        <v>0</v>
      </c>
      <c r="AE190" s="198">
        <f t="shared" si="34"/>
        <v>0</v>
      </c>
      <c r="AF190" s="62"/>
      <c r="AG190" s="62"/>
    </row>
    <row r="191" spans="1:33" x14ac:dyDescent="0.2">
      <c r="A191" s="280"/>
      <c r="B191" s="172" t="s">
        <v>52</v>
      </c>
      <c r="C191" s="201"/>
      <c r="D191" s="201"/>
      <c r="E191" s="201"/>
      <c r="F191" s="201"/>
      <c r="G191" s="201"/>
      <c r="H191" s="201"/>
      <c r="I191" s="201"/>
      <c r="J191" s="201"/>
      <c r="K191" s="201"/>
      <c r="L191" s="201"/>
      <c r="M191" s="201"/>
      <c r="N191" s="201"/>
      <c r="O191" s="198">
        <f t="shared" si="33"/>
        <v>0</v>
      </c>
      <c r="Q191" s="280"/>
      <c r="R191" s="172" t="s">
        <v>52</v>
      </c>
      <c r="S191" s="199">
        <f>IF(ISNUMBER('MRS(input_RL_Opt2)'!S$22),C191*'MRS(input_RL_Opt2)'!S$22,0)</f>
        <v>0</v>
      </c>
      <c r="T191" s="199">
        <f>IF(ISNUMBER('MRS(input_RL_Opt2)'!T$22),D191*'MRS(input_RL_Opt2)'!T$22,0)</f>
        <v>0</v>
      </c>
      <c r="U191" s="199">
        <f>IF(ISNUMBER('MRS(input_RL_Opt2)'!U$22),E191*'MRS(input_RL_Opt2)'!U$22,0)</f>
        <v>0</v>
      </c>
      <c r="V191" s="199">
        <f>IF(ISNUMBER('MRS(input_RL_Opt2)'!V$22),F191*'MRS(input_RL_Opt2)'!V$22,0)</f>
        <v>0</v>
      </c>
      <c r="W191" s="199">
        <f>IF(ISNUMBER('MRS(input_RL_Opt2)'!W$22),G191*'MRS(input_RL_Opt2)'!W$22,0)</f>
        <v>0</v>
      </c>
      <c r="X191" s="199">
        <f>IF(ISNUMBER('MRS(input_RL_Opt2)'!X$22),H191*'MRS(input_RL_Opt2)'!X$22,0)</f>
        <v>0</v>
      </c>
      <c r="Y191" s="199">
        <f>IF(ISNUMBER('MRS(input_RL_Opt2)'!Y$22),I191*'MRS(input_RL_Opt2)'!Y$22,0)</f>
        <v>0</v>
      </c>
      <c r="Z191" s="199">
        <f>IF(ISNUMBER('MRS(input_RL_Opt2)'!Z$22),J191*'MRS(input_RL_Opt2)'!Z$22,0)</f>
        <v>0</v>
      </c>
      <c r="AA191" s="199">
        <f>IF(ISNUMBER('MRS(input_RL_Opt2)'!AA$22),K191*'MRS(input_RL_Opt2)'!AA$22,0)</f>
        <v>0</v>
      </c>
      <c r="AB191" s="199">
        <f>IF(ISNUMBER('MRS(input_RL_Opt2)'!AB$22),L191*'MRS(input_RL_Opt2)'!AB$22,0)</f>
        <v>0</v>
      </c>
      <c r="AC191" s="199">
        <f>IF(ISNUMBER('MRS(input_RL_Opt2)'!AC$22),M191*'MRS(input_RL_Opt2)'!AC$22,0)</f>
        <v>0</v>
      </c>
      <c r="AD191" s="199">
        <f>IF(ISNUMBER('MRS(input_RL_Opt2)'!AD$22),N191*'MRS(input_RL_Opt2)'!AD$22,0)</f>
        <v>0</v>
      </c>
      <c r="AE191" s="198">
        <f t="shared" si="34"/>
        <v>0</v>
      </c>
      <c r="AF191" s="62"/>
      <c r="AG191" s="62"/>
    </row>
    <row r="192" spans="1:33" x14ac:dyDescent="0.2">
      <c r="A192" s="280"/>
      <c r="B192" s="172" t="s">
        <v>53</v>
      </c>
      <c r="C192" s="201"/>
      <c r="D192" s="201"/>
      <c r="E192" s="201"/>
      <c r="F192" s="201"/>
      <c r="G192" s="201"/>
      <c r="H192" s="201"/>
      <c r="I192" s="201"/>
      <c r="J192" s="201"/>
      <c r="K192" s="201"/>
      <c r="L192" s="201"/>
      <c r="M192" s="201"/>
      <c r="N192" s="201"/>
      <c r="O192" s="198">
        <f t="shared" si="33"/>
        <v>0</v>
      </c>
      <c r="Q192" s="280"/>
      <c r="R192" s="172" t="s">
        <v>53</v>
      </c>
      <c r="S192" s="199">
        <f>IF(ISNUMBER('MRS(input_RL_Opt2)'!S$23),C192*'MRS(input_RL_Opt2)'!S$23,0)</f>
        <v>0</v>
      </c>
      <c r="T192" s="199">
        <f>IF(ISNUMBER('MRS(input_RL_Opt2)'!T$23),D192*'MRS(input_RL_Opt2)'!T$23,0)</f>
        <v>0</v>
      </c>
      <c r="U192" s="199">
        <f>IF(ISNUMBER('MRS(input_RL_Opt2)'!U$23),E192*'MRS(input_RL_Opt2)'!U$23,0)</f>
        <v>0</v>
      </c>
      <c r="V192" s="199">
        <f>IF(ISNUMBER('MRS(input_RL_Opt2)'!V$23),F192*'MRS(input_RL_Opt2)'!V$23,0)</f>
        <v>0</v>
      </c>
      <c r="W192" s="199">
        <f>IF(ISNUMBER('MRS(input_RL_Opt2)'!W$23),G192*'MRS(input_RL_Opt2)'!W$23,0)</f>
        <v>0</v>
      </c>
      <c r="X192" s="199">
        <f>IF(ISNUMBER('MRS(input_RL_Opt2)'!X$23),H192*'MRS(input_RL_Opt2)'!X$23,0)</f>
        <v>0</v>
      </c>
      <c r="Y192" s="199">
        <f>IF(ISNUMBER('MRS(input_RL_Opt2)'!Y$23),I192*'MRS(input_RL_Opt2)'!Y$23,0)</f>
        <v>0</v>
      </c>
      <c r="Z192" s="199">
        <f>IF(ISNUMBER('MRS(input_RL_Opt2)'!Z$23),J192*'MRS(input_RL_Opt2)'!Z$23,0)</f>
        <v>0</v>
      </c>
      <c r="AA192" s="199">
        <f>IF(ISNUMBER('MRS(input_RL_Opt2)'!AA$23),K192*'MRS(input_RL_Opt2)'!AA$23,0)</f>
        <v>0</v>
      </c>
      <c r="AB192" s="199">
        <f>IF(ISNUMBER('MRS(input_RL_Opt2)'!AB$23),L192*'MRS(input_RL_Opt2)'!AB$23,0)</f>
        <v>0</v>
      </c>
      <c r="AC192" s="199">
        <f>IF(ISNUMBER('MRS(input_RL_Opt2)'!AC$23),M192*'MRS(input_RL_Opt2)'!AC$23,0)</f>
        <v>0</v>
      </c>
      <c r="AD192" s="199">
        <f>IF(ISNUMBER('MRS(input_RL_Opt2)'!AD$23),N192*'MRS(input_RL_Opt2)'!AD$23,0)</f>
        <v>0</v>
      </c>
      <c r="AE192" s="198">
        <f t="shared" si="34"/>
        <v>0</v>
      </c>
      <c r="AF192" s="62"/>
      <c r="AG192" s="62"/>
    </row>
    <row r="193" spans="1:33" x14ac:dyDescent="0.2">
      <c r="A193" s="280"/>
      <c r="B193" s="172" t="s">
        <v>54</v>
      </c>
      <c r="C193" s="201"/>
      <c r="D193" s="201"/>
      <c r="E193" s="201"/>
      <c r="F193" s="201"/>
      <c r="G193" s="201"/>
      <c r="H193" s="201"/>
      <c r="I193" s="201"/>
      <c r="J193" s="201"/>
      <c r="K193" s="201"/>
      <c r="L193" s="201"/>
      <c r="M193" s="201"/>
      <c r="N193" s="201"/>
      <c r="O193" s="198">
        <f t="shared" si="33"/>
        <v>0</v>
      </c>
      <c r="Q193" s="280"/>
      <c r="R193" s="172" t="s">
        <v>54</v>
      </c>
      <c r="S193" s="199">
        <f>IF(ISNUMBER('MRS(input_RL_Opt2)'!S$24),C193*'MRS(input_RL_Opt2)'!S$24,0)</f>
        <v>0</v>
      </c>
      <c r="T193" s="199">
        <f>IF(ISNUMBER('MRS(input_RL_Opt2)'!T$24),D193*'MRS(input_RL_Opt2)'!T$24,0)</f>
        <v>0</v>
      </c>
      <c r="U193" s="199">
        <f>IF(ISNUMBER('MRS(input_RL_Opt2)'!U$24),E193*'MRS(input_RL_Opt2)'!U$24,0)</f>
        <v>0</v>
      </c>
      <c r="V193" s="199">
        <f>IF(ISNUMBER('MRS(input_RL_Opt2)'!V$24),F193*'MRS(input_RL_Opt2)'!V$24,0)</f>
        <v>0</v>
      </c>
      <c r="W193" s="199">
        <f>IF(ISNUMBER('MRS(input_RL_Opt2)'!W$24),G193*'MRS(input_RL_Opt2)'!W$24,0)</f>
        <v>0</v>
      </c>
      <c r="X193" s="199">
        <f>IF(ISNUMBER('MRS(input_RL_Opt2)'!X$24),H193*'MRS(input_RL_Opt2)'!X$24,0)</f>
        <v>0</v>
      </c>
      <c r="Y193" s="199">
        <f>IF(ISNUMBER('MRS(input_RL_Opt2)'!Y$24),I193*'MRS(input_RL_Opt2)'!Y$24,0)</f>
        <v>0</v>
      </c>
      <c r="Z193" s="199">
        <f>IF(ISNUMBER('MRS(input_RL_Opt2)'!Z$24),J193*'MRS(input_RL_Opt2)'!Z$24,0)</f>
        <v>0</v>
      </c>
      <c r="AA193" s="199">
        <f>IF(ISNUMBER('MRS(input_RL_Opt2)'!AA$24),K193*'MRS(input_RL_Opt2)'!AA$24,0)</f>
        <v>0</v>
      </c>
      <c r="AB193" s="199">
        <f>IF(ISNUMBER('MRS(input_RL_Opt2)'!AB$24),L193*'MRS(input_RL_Opt2)'!AB$24,0)</f>
        <v>0</v>
      </c>
      <c r="AC193" s="199">
        <f>IF(ISNUMBER('MRS(input_RL_Opt2)'!AC$24),M193*'MRS(input_RL_Opt2)'!AC$24,0)</f>
        <v>0</v>
      </c>
      <c r="AD193" s="199">
        <f>IF(ISNUMBER('MRS(input_RL_Opt2)'!AD$24),N193*'MRS(input_RL_Opt2)'!AD$24,0)</f>
        <v>0</v>
      </c>
      <c r="AE193" s="198">
        <f t="shared" si="34"/>
        <v>0</v>
      </c>
      <c r="AF193" s="62"/>
      <c r="AG193" s="62"/>
    </row>
    <row r="194" spans="1:33" x14ac:dyDescent="0.2">
      <c r="A194" s="280"/>
      <c r="B194" s="172" t="s">
        <v>55</v>
      </c>
      <c r="C194" s="201"/>
      <c r="D194" s="201"/>
      <c r="E194" s="201"/>
      <c r="F194" s="201"/>
      <c r="G194" s="201"/>
      <c r="H194" s="201"/>
      <c r="I194" s="201"/>
      <c r="J194" s="201"/>
      <c r="K194" s="201"/>
      <c r="L194" s="201"/>
      <c r="M194" s="201"/>
      <c r="N194" s="201"/>
      <c r="O194" s="198">
        <f t="shared" si="33"/>
        <v>0</v>
      </c>
      <c r="Q194" s="280"/>
      <c r="R194" s="172" t="s">
        <v>55</v>
      </c>
      <c r="S194" s="199">
        <f>IF(ISNUMBER('MRS(input_RL_Opt2)'!S$25),C194*'MRS(input_RL_Opt2)'!S$25,0)</f>
        <v>0</v>
      </c>
      <c r="T194" s="199">
        <f>IF(ISNUMBER('MRS(input_RL_Opt2)'!T$25),D194*'MRS(input_RL_Opt2)'!T$25,0)</f>
        <v>0</v>
      </c>
      <c r="U194" s="199">
        <f>IF(ISNUMBER('MRS(input_RL_Opt2)'!U$25),E194*'MRS(input_RL_Opt2)'!U$25,0)</f>
        <v>0</v>
      </c>
      <c r="V194" s="199">
        <f>IF(ISNUMBER('MRS(input_RL_Opt2)'!V$25),F194*'MRS(input_RL_Opt2)'!V$25,0)</f>
        <v>0</v>
      </c>
      <c r="W194" s="199">
        <f>IF(ISNUMBER('MRS(input_RL_Opt2)'!W$25),G194*'MRS(input_RL_Opt2)'!W$25,0)</f>
        <v>0</v>
      </c>
      <c r="X194" s="199">
        <f>IF(ISNUMBER('MRS(input_RL_Opt2)'!X$25),H194*'MRS(input_RL_Opt2)'!X$25,0)</f>
        <v>0</v>
      </c>
      <c r="Y194" s="199">
        <f>IF(ISNUMBER('MRS(input_RL_Opt2)'!Y$25),I194*'MRS(input_RL_Opt2)'!Y$25,0)</f>
        <v>0</v>
      </c>
      <c r="Z194" s="199">
        <f>IF(ISNUMBER('MRS(input_RL_Opt2)'!Z$25),J194*'MRS(input_RL_Opt2)'!Z$25,0)</f>
        <v>0</v>
      </c>
      <c r="AA194" s="199">
        <f>IF(ISNUMBER('MRS(input_RL_Opt2)'!AA$25),K194*'MRS(input_RL_Opt2)'!AA$25,0)</f>
        <v>0</v>
      </c>
      <c r="AB194" s="199">
        <f>IF(ISNUMBER('MRS(input_RL_Opt2)'!AB$25),L194*'MRS(input_RL_Opt2)'!AB$25,0)</f>
        <v>0</v>
      </c>
      <c r="AC194" s="199">
        <f>IF(ISNUMBER('MRS(input_RL_Opt2)'!AC$25),M194*'MRS(input_RL_Opt2)'!AC$25,0)</f>
        <v>0</v>
      </c>
      <c r="AD194" s="199">
        <f>IF(ISNUMBER('MRS(input_RL_Opt2)'!AD$25),N194*'MRS(input_RL_Opt2)'!AD$25,0)</f>
        <v>0</v>
      </c>
      <c r="AE194" s="198">
        <f t="shared" si="34"/>
        <v>0</v>
      </c>
      <c r="AF194" s="62"/>
      <c r="AG194" s="62"/>
    </row>
    <row r="195" spans="1:33" x14ac:dyDescent="0.2">
      <c r="A195" s="280"/>
      <c r="B195" s="172" t="s">
        <v>56</v>
      </c>
      <c r="C195" s="201"/>
      <c r="D195" s="201"/>
      <c r="E195" s="201"/>
      <c r="F195" s="201"/>
      <c r="G195" s="201"/>
      <c r="H195" s="201"/>
      <c r="I195" s="201"/>
      <c r="J195" s="201"/>
      <c r="K195" s="201"/>
      <c r="L195" s="201"/>
      <c r="M195" s="201"/>
      <c r="N195" s="201"/>
      <c r="O195" s="198">
        <f t="shared" si="33"/>
        <v>0</v>
      </c>
      <c r="Q195" s="280"/>
      <c r="R195" s="172" t="s">
        <v>56</v>
      </c>
      <c r="S195" s="199">
        <f>IF(ISNUMBER('MRS(input_RL_Opt2)'!S$26),C195*'MRS(input_RL_Opt2)'!S$26,0)</f>
        <v>0</v>
      </c>
      <c r="T195" s="199">
        <f>IF(ISNUMBER('MRS(input_RL_Opt2)'!T$26),D195*'MRS(input_RL_Opt2)'!T$26,0)</f>
        <v>0</v>
      </c>
      <c r="U195" s="199">
        <f>IF(ISNUMBER('MRS(input_RL_Opt2)'!U$26),E195*'MRS(input_RL_Opt2)'!U$26,0)</f>
        <v>0</v>
      </c>
      <c r="V195" s="199">
        <f>IF(ISNUMBER('MRS(input_RL_Opt2)'!V$26),F195*'MRS(input_RL_Opt2)'!V$26,0)</f>
        <v>0</v>
      </c>
      <c r="W195" s="199">
        <f>IF(ISNUMBER('MRS(input_RL_Opt2)'!W$26),G195*'MRS(input_RL_Opt2)'!W$26,0)</f>
        <v>0</v>
      </c>
      <c r="X195" s="199">
        <f>IF(ISNUMBER('MRS(input_RL_Opt2)'!X$26),H195*'MRS(input_RL_Opt2)'!X$26,0)</f>
        <v>0</v>
      </c>
      <c r="Y195" s="199">
        <f>IF(ISNUMBER('MRS(input_RL_Opt2)'!Y$26),I195*'MRS(input_RL_Opt2)'!Y$26,0)</f>
        <v>0</v>
      </c>
      <c r="Z195" s="199">
        <f>IF(ISNUMBER('MRS(input_RL_Opt2)'!Z$26),J195*'MRS(input_RL_Opt2)'!Z$26,0)</f>
        <v>0</v>
      </c>
      <c r="AA195" s="199">
        <f>IF(ISNUMBER('MRS(input_RL_Opt2)'!AA$26),K195*'MRS(input_RL_Opt2)'!AA$26,0)</f>
        <v>0</v>
      </c>
      <c r="AB195" s="199">
        <f>IF(ISNUMBER('MRS(input_RL_Opt2)'!AB$26),L195*'MRS(input_RL_Opt2)'!AB$26,0)</f>
        <v>0</v>
      </c>
      <c r="AC195" s="199">
        <f>IF(ISNUMBER('MRS(input_RL_Opt2)'!AC$26),M195*'MRS(input_RL_Opt2)'!AC$26,0)</f>
        <v>0</v>
      </c>
      <c r="AD195" s="199">
        <f>IF(ISNUMBER('MRS(input_RL_Opt2)'!AD$26),N195*'MRS(input_RL_Opt2)'!AD$26,0)</f>
        <v>0</v>
      </c>
      <c r="AE195" s="198">
        <f t="shared" si="34"/>
        <v>0</v>
      </c>
      <c r="AF195" s="62"/>
      <c r="AG195" s="62"/>
    </row>
    <row r="196" spans="1:33" x14ac:dyDescent="0.2">
      <c r="A196" s="280"/>
      <c r="B196" s="172" t="s">
        <v>147</v>
      </c>
      <c r="C196" s="201"/>
      <c r="D196" s="201"/>
      <c r="E196" s="201"/>
      <c r="F196" s="201"/>
      <c r="G196" s="201"/>
      <c r="H196" s="201"/>
      <c r="I196" s="201"/>
      <c r="J196" s="201"/>
      <c r="K196" s="201"/>
      <c r="L196" s="201"/>
      <c r="M196" s="201"/>
      <c r="N196" s="201"/>
      <c r="O196" s="198">
        <f t="shared" si="33"/>
        <v>0</v>
      </c>
      <c r="Q196" s="280"/>
      <c r="R196" s="172" t="s">
        <v>147</v>
      </c>
      <c r="S196" s="199">
        <f>IF(ISNUMBER('MRS(input_RL_Opt2)'!S$27),C196*'MRS(input_RL_Opt2)'!S$27,0)</f>
        <v>0</v>
      </c>
      <c r="T196" s="199">
        <f>IF(ISNUMBER('MRS(input_RL_Opt2)'!T$27),D196*'MRS(input_RL_Opt2)'!T$27,0)</f>
        <v>0</v>
      </c>
      <c r="U196" s="199">
        <f>IF(ISNUMBER('MRS(input_RL_Opt2)'!U$27),E196*'MRS(input_RL_Opt2)'!U$27,0)</f>
        <v>0</v>
      </c>
      <c r="V196" s="199">
        <f>IF(ISNUMBER('MRS(input_RL_Opt2)'!V$27),F196*'MRS(input_RL_Opt2)'!V$27,0)</f>
        <v>0</v>
      </c>
      <c r="W196" s="199">
        <f>IF(ISNUMBER('MRS(input_RL_Opt2)'!W$27),G196*'MRS(input_RL_Opt2)'!W$27,0)</f>
        <v>0</v>
      </c>
      <c r="X196" s="199">
        <f>IF(ISNUMBER('MRS(input_RL_Opt2)'!X$27),H196*'MRS(input_RL_Opt2)'!X$27,0)</f>
        <v>0</v>
      </c>
      <c r="Y196" s="199">
        <f>IF(ISNUMBER('MRS(input_RL_Opt2)'!Y$27),I196*'MRS(input_RL_Opt2)'!Y$27,0)</f>
        <v>0</v>
      </c>
      <c r="Z196" s="199">
        <f>IF(ISNUMBER('MRS(input_RL_Opt2)'!Z$27),J196*'MRS(input_RL_Opt2)'!Z$27,0)</f>
        <v>0</v>
      </c>
      <c r="AA196" s="199">
        <f>IF(ISNUMBER('MRS(input_RL_Opt2)'!AA$27),K196*'MRS(input_RL_Opt2)'!AA$27,0)</f>
        <v>0</v>
      </c>
      <c r="AB196" s="199">
        <f>IF(ISNUMBER('MRS(input_RL_Opt2)'!AB$27),L196*'MRS(input_RL_Opt2)'!AB$27,0)</f>
        <v>0</v>
      </c>
      <c r="AC196" s="199">
        <f>IF(ISNUMBER('MRS(input_RL_Opt2)'!AC$27),M196*'MRS(input_RL_Opt2)'!AC$27,0)</f>
        <v>0</v>
      </c>
      <c r="AD196" s="199">
        <f>IF(ISNUMBER('MRS(input_RL_Opt2)'!AD$27),N196*'MRS(input_RL_Opt2)'!AD$27,0)</f>
        <v>0</v>
      </c>
      <c r="AE196" s="198">
        <f t="shared" si="34"/>
        <v>0</v>
      </c>
      <c r="AF196" s="62"/>
      <c r="AG196" s="62"/>
    </row>
    <row r="197" spans="1:33" x14ac:dyDescent="0.2">
      <c r="A197" s="280"/>
      <c r="B197" s="54" t="s">
        <v>57</v>
      </c>
      <c r="C197" s="197">
        <f>+SUM(C185:C196)</f>
        <v>0</v>
      </c>
      <c r="D197" s="197">
        <f t="shared" ref="D197:N197" si="35">+SUM(D185:D196)</f>
        <v>0</v>
      </c>
      <c r="E197" s="197">
        <f t="shared" si="35"/>
        <v>0</v>
      </c>
      <c r="F197" s="197">
        <f t="shared" si="35"/>
        <v>0</v>
      </c>
      <c r="G197" s="197">
        <f t="shared" si="35"/>
        <v>0</v>
      </c>
      <c r="H197" s="197">
        <f t="shared" si="35"/>
        <v>0</v>
      </c>
      <c r="I197" s="197">
        <f t="shared" si="35"/>
        <v>0</v>
      </c>
      <c r="J197" s="197">
        <f t="shared" si="35"/>
        <v>0</v>
      </c>
      <c r="K197" s="197">
        <f t="shared" si="35"/>
        <v>0</v>
      </c>
      <c r="L197" s="197">
        <f t="shared" si="35"/>
        <v>0</v>
      </c>
      <c r="M197" s="197">
        <f t="shared" si="35"/>
        <v>0</v>
      </c>
      <c r="N197" s="197">
        <f t="shared" si="35"/>
        <v>0</v>
      </c>
      <c r="O197" s="198"/>
      <c r="Q197" s="280"/>
      <c r="R197" s="54" t="s">
        <v>57</v>
      </c>
      <c r="S197" s="197"/>
      <c r="T197" s="197"/>
      <c r="U197" s="197"/>
      <c r="V197" s="197"/>
      <c r="W197" s="197"/>
      <c r="X197" s="197"/>
      <c r="Y197" s="197"/>
      <c r="Z197" s="197"/>
      <c r="AA197" s="197"/>
      <c r="AB197" s="197"/>
      <c r="AC197" s="197"/>
      <c r="AD197" s="197"/>
      <c r="AE197" s="198">
        <f>SUM(AE185:AE196)</f>
        <v>0</v>
      </c>
      <c r="AF197" s="200">
        <f>AE197*44/12</f>
        <v>0</v>
      </c>
      <c r="AG197" s="60">
        <f>_xlfn.IFS(AF197-'MRS(input_PJ_DR_Opt2)'!AF222&gt;0,AF197-'MRS(input_PJ_DR_Opt2)'!AF222,TRUE,0)</f>
        <v>0</v>
      </c>
    </row>
  </sheetData>
  <sheetProtection algorithmName="SHA-512" hashValue="pzLWIwFc4w+h7cnmj9tIiWyli8owkJIq6eA1+52WN/G3Tk10JkhgCSnO1Z6CnpG1hVeW+RuSvbZsghbZE96cWA==" saltValue="2KmVKqjj1syqp4T/OII60g==" spinCount="100000" sheet="1" objects="1" scenarios="1" formatCells="0" formatRows="0"/>
  <mergeCells count="84">
    <mergeCell ref="A4:B4"/>
    <mergeCell ref="C4:O4"/>
    <mergeCell ref="Q4:R4"/>
    <mergeCell ref="S4:AE4"/>
    <mergeCell ref="A5:B5"/>
    <mergeCell ref="C5:O5"/>
    <mergeCell ref="Q5:R5"/>
    <mergeCell ref="S5:AE5"/>
    <mergeCell ref="S23:AE23"/>
    <mergeCell ref="A6:B6"/>
    <mergeCell ref="C6:O6"/>
    <mergeCell ref="Q6:R6"/>
    <mergeCell ref="S6:AE6"/>
    <mergeCell ref="A7:B8"/>
    <mergeCell ref="C7:O7"/>
    <mergeCell ref="Q7:R8"/>
    <mergeCell ref="S7:AE7"/>
    <mergeCell ref="A9:A21"/>
    <mergeCell ref="Q9:Q21"/>
    <mergeCell ref="A23:B24"/>
    <mergeCell ref="C23:O23"/>
    <mergeCell ref="Q23:R24"/>
    <mergeCell ref="S55:AE55"/>
    <mergeCell ref="A25:A37"/>
    <mergeCell ref="Q25:Q37"/>
    <mergeCell ref="A39:B40"/>
    <mergeCell ref="C39:O39"/>
    <mergeCell ref="Q39:R40"/>
    <mergeCell ref="S39:AE39"/>
    <mergeCell ref="A41:A53"/>
    <mergeCell ref="Q41:Q53"/>
    <mergeCell ref="A55:B56"/>
    <mergeCell ref="C55:O55"/>
    <mergeCell ref="Q55:R56"/>
    <mergeCell ref="S87:AE87"/>
    <mergeCell ref="A57:A69"/>
    <mergeCell ref="Q57:Q69"/>
    <mergeCell ref="A71:B72"/>
    <mergeCell ref="C71:O71"/>
    <mergeCell ref="Q71:R72"/>
    <mergeCell ref="S71:AE71"/>
    <mergeCell ref="A73:A85"/>
    <mergeCell ref="Q73:Q85"/>
    <mergeCell ref="A87:B88"/>
    <mergeCell ref="C87:O87"/>
    <mergeCell ref="Q87:R88"/>
    <mergeCell ref="S119:AE119"/>
    <mergeCell ref="A89:A101"/>
    <mergeCell ref="Q89:Q101"/>
    <mergeCell ref="A103:B104"/>
    <mergeCell ref="C103:O103"/>
    <mergeCell ref="Q103:R104"/>
    <mergeCell ref="S103:AE103"/>
    <mergeCell ref="A105:A117"/>
    <mergeCell ref="Q105:Q117"/>
    <mergeCell ref="A119:B120"/>
    <mergeCell ref="C119:O119"/>
    <mergeCell ref="Q119:R120"/>
    <mergeCell ref="S151:AE151"/>
    <mergeCell ref="A121:A133"/>
    <mergeCell ref="Q121:Q133"/>
    <mergeCell ref="A135:B136"/>
    <mergeCell ref="C135:O135"/>
    <mergeCell ref="Q135:R136"/>
    <mergeCell ref="S135:AE135"/>
    <mergeCell ref="A137:A149"/>
    <mergeCell ref="Q137:Q149"/>
    <mergeCell ref="A151:B152"/>
    <mergeCell ref="C151:O151"/>
    <mergeCell ref="Q151:R152"/>
    <mergeCell ref="S183:AE183"/>
    <mergeCell ref="A153:A165"/>
    <mergeCell ref="Q153:Q165"/>
    <mergeCell ref="A167:B168"/>
    <mergeCell ref="C167:O167"/>
    <mergeCell ref="Q167:R168"/>
    <mergeCell ref="S167:AE167"/>
    <mergeCell ref="A185:A197"/>
    <mergeCell ref="Q185:Q197"/>
    <mergeCell ref="A169:A181"/>
    <mergeCell ref="Q169:Q181"/>
    <mergeCell ref="A183:B184"/>
    <mergeCell ref="C183:O183"/>
    <mergeCell ref="Q183:R184"/>
  </mergeCells>
  <phoneticPr fontId="9"/>
  <pageMargins left="0.7" right="0.7" top="0.75" bottom="0.75" header="0.3" footer="0.3"/>
  <pageSetup scale="46" orientation="portrait" r:id="rId1"/>
  <rowBreaks count="2" manualBreakCount="2">
    <brk id="70" max="16383" man="1"/>
    <brk id="134" max="16383" man="1"/>
  </rowBreaks>
  <colBreaks count="1" manualBreakCount="1">
    <brk id="1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EBF9D-90FE-4A29-B4AD-D6E3A1F0282D}">
  <sheetPr>
    <tabColor theme="5" tint="0.59999389629810485"/>
  </sheetPr>
  <dimension ref="A1:AF100"/>
  <sheetViews>
    <sheetView view="pageBreakPreview" zoomScale="70" zoomScaleNormal="85" zoomScaleSheetLayoutView="70" workbookViewId="0"/>
  </sheetViews>
  <sheetFormatPr defaultColWidth="8.90625" defaultRowHeight="14" x14ac:dyDescent="0.2"/>
  <cols>
    <col min="1" max="1" width="13.08984375" style="49" bestFit="1" customWidth="1"/>
    <col min="2" max="2" width="19.453125" style="49" customWidth="1"/>
    <col min="3" max="14" width="10.6328125" style="50" customWidth="1"/>
    <col min="15" max="27" width="10.6328125" style="49" customWidth="1"/>
    <col min="28" max="32" width="11.90625" style="49" customWidth="1"/>
    <col min="33" max="49" width="8.36328125" style="49" customWidth="1"/>
    <col min="50" max="52" width="20" style="49" customWidth="1"/>
    <col min="53" max="53" width="11.08984375" style="49" customWidth="1"/>
    <col min="54" max="112" width="6.6328125" style="49" customWidth="1"/>
    <col min="113" max="16384" width="8.90625" style="49"/>
  </cols>
  <sheetData>
    <row r="1" spans="1:32" x14ac:dyDescent="0.2">
      <c r="AF1" s="4" t="str">
        <f>'MPS(input_Option1)'!K1</f>
        <v>Monitoring Spreadsheet: JCM_KH_AM004_ver01.0</v>
      </c>
    </row>
    <row r="2" spans="1:32" x14ac:dyDescent="0.2">
      <c r="AF2" s="4" t="str">
        <f>'MPS(input_Option1)'!K2</f>
        <v>Reference Number:</v>
      </c>
    </row>
    <row r="3" spans="1:32" x14ac:dyDescent="0.2">
      <c r="A3" s="82" t="s">
        <v>125</v>
      </c>
    </row>
    <row r="4" spans="1:32" x14ac:dyDescent="0.2">
      <c r="A4" s="256" t="s">
        <v>85</v>
      </c>
      <c r="B4" s="256"/>
      <c r="C4" s="260" t="s">
        <v>193</v>
      </c>
      <c r="D4" s="260"/>
      <c r="E4" s="260"/>
      <c r="F4" s="260"/>
      <c r="G4" s="260"/>
      <c r="H4" s="260" t="s">
        <v>196</v>
      </c>
      <c r="I4" s="260"/>
      <c r="J4" s="260"/>
      <c r="K4" s="260"/>
      <c r="L4" s="260"/>
      <c r="M4" s="49"/>
      <c r="N4" s="49"/>
    </row>
    <row r="5" spans="1:32" x14ac:dyDescent="0.2">
      <c r="A5" s="256" t="s">
        <v>86</v>
      </c>
      <c r="B5" s="256"/>
      <c r="C5" s="260" t="s">
        <v>194</v>
      </c>
      <c r="D5" s="260"/>
      <c r="E5" s="260"/>
      <c r="F5" s="260"/>
      <c r="G5" s="260"/>
      <c r="H5" s="260" t="s">
        <v>197</v>
      </c>
      <c r="I5" s="260"/>
      <c r="J5" s="260"/>
      <c r="K5" s="260"/>
      <c r="L5" s="260"/>
      <c r="M5" s="49"/>
      <c r="N5" s="49"/>
    </row>
    <row r="6" spans="1:32" x14ac:dyDescent="0.2">
      <c r="A6" s="256" t="s">
        <v>87</v>
      </c>
      <c r="B6" s="256"/>
      <c r="C6" s="260" t="s">
        <v>288</v>
      </c>
      <c r="D6" s="260"/>
      <c r="E6" s="260"/>
      <c r="F6" s="260"/>
      <c r="G6" s="260"/>
      <c r="H6" s="260" t="s">
        <v>198</v>
      </c>
      <c r="I6" s="260"/>
      <c r="J6" s="260"/>
      <c r="K6" s="260"/>
      <c r="L6" s="260"/>
      <c r="M6" s="49"/>
      <c r="N6" s="49"/>
    </row>
    <row r="7" spans="1:32" ht="28" x14ac:dyDescent="0.2">
      <c r="A7" s="256" t="s">
        <v>171</v>
      </c>
      <c r="B7" s="256"/>
      <c r="C7" s="54" t="s">
        <v>58</v>
      </c>
      <c r="D7" s="54" t="s">
        <v>59</v>
      </c>
      <c r="E7" s="55" t="s">
        <v>60</v>
      </c>
      <c r="F7" s="236">
        <f>'MPS(input_PJ_All_Opt2)'!F7</f>
        <v>0</v>
      </c>
      <c r="G7" s="236">
        <f>'MPS(input_PJ_All_Opt2)'!G7</f>
        <v>0</v>
      </c>
      <c r="H7" s="54" t="str">
        <f>C7</f>
        <v>Gas/diesel oil</v>
      </c>
      <c r="I7" s="54" t="str">
        <f>D7</f>
        <v>Motor gasoline</v>
      </c>
      <c r="J7" s="55" t="str">
        <f>E7</f>
        <v>Crude oil</v>
      </c>
      <c r="K7" s="83">
        <f>F7</f>
        <v>0</v>
      </c>
      <c r="L7" s="83">
        <f>G7</f>
        <v>0</v>
      </c>
      <c r="M7" s="49"/>
      <c r="N7" s="49"/>
    </row>
    <row r="8" spans="1:32" x14ac:dyDescent="0.2">
      <c r="A8" s="266" t="s">
        <v>126</v>
      </c>
      <c r="B8" s="266"/>
      <c r="C8" s="86">
        <f>'MRS(calc_process_Option2)'!E105</f>
        <v>4.2999999999999997E-2</v>
      </c>
      <c r="D8" s="54">
        <f>'MRS(calc_process_Option2)'!E106</f>
        <v>4.4299999999999999E-2</v>
      </c>
      <c r="E8" s="172">
        <f>'MRS(calc_process_Option2)'!E107</f>
        <v>4.2299999999999997E-2</v>
      </c>
      <c r="F8" s="236">
        <f>'MPS(input_PJ_All_Opt2)'!F8</f>
        <v>0</v>
      </c>
      <c r="G8" s="236">
        <f>'MPS(input_PJ_All_Opt2)'!G8</f>
        <v>0</v>
      </c>
      <c r="H8" s="54">
        <f>'MRS(calc_process_Option2)'!E108</f>
        <v>7.4099999999999999E-2</v>
      </c>
      <c r="I8" s="54">
        <f>'MRS(calc_process_Option2)'!E109</f>
        <v>6.93E-2</v>
      </c>
      <c r="J8" s="54">
        <f>'MRS(calc_process_Option2)'!E110</f>
        <v>7.3300000000000004E-2</v>
      </c>
      <c r="K8" s="236">
        <f>'MPS(input_PJ_All_Opt2)'!K8</f>
        <v>0</v>
      </c>
      <c r="L8" s="236">
        <f>'MPS(input_PJ_All_Opt2)'!L8</f>
        <v>0</v>
      </c>
      <c r="M8" s="49"/>
      <c r="N8" s="49"/>
    </row>
    <row r="9" spans="1:32" x14ac:dyDescent="0.2">
      <c r="A9" s="82"/>
      <c r="R9" s="87"/>
    </row>
    <row r="11" spans="1:32" x14ac:dyDescent="0.2">
      <c r="A11" s="82" t="s">
        <v>103</v>
      </c>
      <c r="B11" s="50"/>
      <c r="Z11" s="49" t="s">
        <v>124</v>
      </c>
    </row>
    <row r="12" spans="1:32" x14ac:dyDescent="0.2">
      <c r="A12" s="256" t="s">
        <v>85</v>
      </c>
      <c r="B12" s="256"/>
      <c r="C12" s="260" t="s">
        <v>203</v>
      </c>
      <c r="D12" s="260"/>
      <c r="E12" s="260"/>
      <c r="F12" s="260"/>
      <c r="G12" s="260"/>
      <c r="H12" s="260" t="s">
        <v>337</v>
      </c>
      <c r="I12" s="260"/>
      <c r="J12" s="260"/>
      <c r="K12" s="260"/>
      <c r="L12" s="260"/>
      <c r="M12" s="261" t="s">
        <v>338</v>
      </c>
      <c r="N12" s="261"/>
    </row>
    <row r="13" spans="1:32" ht="72" customHeight="1" x14ac:dyDescent="0.2">
      <c r="A13" s="256" t="s">
        <v>86</v>
      </c>
      <c r="B13" s="256"/>
      <c r="C13" s="260" t="s">
        <v>410</v>
      </c>
      <c r="D13" s="260"/>
      <c r="E13" s="260"/>
      <c r="F13" s="260"/>
      <c r="G13" s="260"/>
      <c r="H13" s="260" t="s">
        <v>430</v>
      </c>
      <c r="I13" s="260"/>
      <c r="J13" s="260"/>
      <c r="K13" s="260"/>
      <c r="L13" s="260"/>
      <c r="M13" s="264" t="s">
        <v>339</v>
      </c>
      <c r="N13" s="264"/>
    </row>
    <row r="14" spans="1:32" x14ac:dyDescent="0.2">
      <c r="A14" s="256" t="s">
        <v>87</v>
      </c>
      <c r="B14" s="256"/>
      <c r="C14" s="260" t="s">
        <v>127</v>
      </c>
      <c r="D14" s="260"/>
      <c r="E14" s="260"/>
      <c r="F14" s="260"/>
      <c r="G14" s="260"/>
      <c r="H14" s="260" t="s">
        <v>303</v>
      </c>
      <c r="I14" s="260"/>
      <c r="J14" s="260"/>
      <c r="K14" s="260"/>
      <c r="L14" s="260"/>
      <c r="M14" s="261" t="s">
        <v>303</v>
      </c>
      <c r="N14" s="261"/>
    </row>
    <row r="15" spans="1:32" ht="28" x14ac:dyDescent="0.2">
      <c r="A15" s="256" t="s">
        <v>171</v>
      </c>
      <c r="B15" s="256"/>
      <c r="C15" s="54" t="str">
        <f>C7</f>
        <v>Gas/diesel oil</v>
      </c>
      <c r="D15" s="54" t="str">
        <f>D7</f>
        <v>Motor gasoline</v>
      </c>
      <c r="E15" s="55" t="str">
        <f>E7</f>
        <v>Crude oil</v>
      </c>
      <c r="F15" s="83">
        <f>F7</f>
        <v>0</v>
      </c>
      <c r="G15" s="83">
        <f>G7</f>
        <v>0</v>
      </c>
      <c r="H15" s="55" t="str">
        <f>C15</f>
        <v>Gas/diesel oil</v>
      </c>
      <c r="I15" s="55" t="str">
        <f>D15</f>
        <v>Motor gasoline</v>
      </c>
      <c r="J15" s="55" t="str">
        <f>E15</f>
        <v>Crude oil</v>
      </c>
      <c r="K15" s="83">
        <f>F15</f>
        <v>0</v>
      </c>
      <c r="L15" s="83">
        <f>G15</f>
        <v>0</v>
      </c>
      <c r="M15" s="261" t="s">
        <v>88</v>
      </c>
      <c r="N15" s="261"/>
    </row>
    <row r="16" spans="1:32" x14ac:dyDescent="0.2">
      <c r="A16" s="265" t="s">
        <v>89</v>
      </c>
      <c r="B16" s="56">
        <f>'MRS(input_RL_Opt2)'!$B$8+1</f>
        <v>2019</v>
      </c>
      <c r="C16" s="48"/>
      <c r="D16" s="48"/>
      <c r="E16" s="48"/>
      <c r="F16" s="48"/>
      <c r="G16" s="48"/>
      <c r="H16" s="53">
        <f t="shared" ref="H16:L27" si="0">C16*C$8*H$8</f>
        <v>0</v>
      </c>
      <c r="I16" s="53">
        <f t="shared" si="0"/>
        <v>0</v>
      </c>
      <c r="J16" s="53">
        <f t="shared" si="0"/>
        <v>0</v>
      </c>
      <c r="K16" s="53">
        <f t="shared" si="0"/>
        <v>0</v>
      </c>
      <c r="L16" s="53">
        <f t="shared" si="0"/>
        <v>0</v>
      </c>
      <c r="M16" s="303">
        <f>SUM(H16:L16)</f>
        <v>0</v>
      </c>
      <c r="N16" s="303"/>
    </row>
    <row r="17" spans="1:19" x14ac:dyDescent="0.2">
      <c r="A17" s="265"/>
      <c r="B17" s="56">
        <f>B16+1</f>
        <v>2020</v>
      </c>
      <c r="C17" s="48"/>
      <c r="D17" s="48"/>
      <c r="E17" s="48"/>
      <c r="F17" s="48"/>
      <c r="G17" s="48"/>
      <c r="H17" s="53">
        <f t="shared" si="0"/>
        <v>0</v>
      </c>
      <c r="I17" s="53">
        <f t="shared" si="0"/>
        <v>0</v>
      </c>
      <c r="J17" s="53">
        <f t="shared" si="0"/>
        <v>0</v>
      </c>
      <c r="K17" s="53">
        <f t="shared" si="0"/>
        <v>0</v>
      </c>
      <c r="L17" s="53">
        <f t="shared" si="0"/>
        <v>0</v>
      </c>
      <c r="M17" s="303">
        <f t="shared" ref="M17:M27" si="1">SUM(H17:L17)</f>
        <v>0</v>
      </c>
      <c r="N17" s="303"/>
    </row>
    <row r="18" spans="1:19" x14ac:dyDescent="0.2">
      <c r="A18" s="265"/>
      <c r="B18" s="56">
        <f t="shared" ref="B18:B27" si="2">B17+1</f>
        <v>2021</v>
      </c>
      <c r="C18" s="48"/>
      <c r="D18" s="48"/>
      <c r="E18" s="48"/>
      <c r="F18" s="48"/>
      <c r="G18" s="48"/>
      <c r="H18" s="53">
        <f t="shared" si="0"/>
        <v>0</v>
      </c>
      <c r="I18" s="53">
        <f t="shared" si="0"/>
        <v>0</v>
      </c>
      <c r="J18" s="53">
        <f t="shared" si="0"/>
        <v>0</v>
      </c>
      <c r="K18" s="53">
        <f t="shared" si="0"/>
        <v>0</v>
      </c>
      <c r="L18" s="53">
        <f t="shared" si="0"/>
        <v>0</v>
      </c>
      <c r="M18" s="303">
        <f t="shared" si="1"/>
        <v>0</v>
      </c>
      <c r="N18" s="303"/>
      <c r="R18" s="89"/>
    </row>
    <row r="19" spans="1:19" x14ac:dyDescent="0.2">
      <c r="A19" s="265"/>
      <c r="B19" s="56">
        <f t="shared" si="2"/>
        <v>2022</v>
      </c>
      <c r="C19" s="48"/>
      <c r="D19" s="48"/>
      <c r="E19" s="48"/>
      <c r="F19" s="48"/>
      <c r="G19" s="48"/>
      <c r="H19" s="53">
        <f t="shared" si="0"/>
        <v>0</v>
      </c>
      <c r="I19" s="53">
        <f t="shared" si="0"/>
        <v>0</v>
      </c>
      <c r="J19" s="53">
        <f t="shared" si="0"/>
        <v>0</v>
      </c>
      <c r="K19" s="53">
        <f t="shared" si="0"/>
        <v>0</v>
      </c>
      <c r="L19" s="53">
        <f t="shared" si="0"/>
        <v>0</v>
      </c>
      <c r="M19" s="303">
        <f t="shared" si="1"/>
        <v>0</v>
      </c>
      <c r="N19" s="303"/>
    </row>
    <row r="20" spans="1:19" x14ac:dyDescent="0.2">
      <c r="A20" s="265"/>
      <c r="B20" s="56">
        <f t="shared" si="2"/>
        <v>2023</v>
      </c>
      <c r="C20" s="48"/>
      <c r="D20" s="48"/>
      <c r="E20" s="48"/>
      <c r="F20" s="48"/>
      <c r="G20" s="48"/>
      <c r="H20" s="53">
        <f t="shared" si="0"/>
        <v>0</v>
      </c>
      <c r="I20" s="53">
        <f t="shared" si="0"/>
        <v>0</v>
      </c>
      <c r="J20" s="53">
        <f t="shared" si="0"/>
        <v>0</v>
      </c>
      <c r="K20" s="53">
        <f t="shared" si="0"/>
        <v>0</v>
      </c>
      <c r="L20" s="53">
        <f t="shared" si="0"/>
        <v>0</v>
      </c>
      <c r="M20" s="303">
        <f t="shared" si="1"/>
        <v>0</v>
      </c>
      <c r="N20" s="303"/>
    </row>
    <row r="21" spans="1:19" x14ac:dyDescent="0.2">
      <c r="A21" s="265"/>
      <c r="B21" s="56">
        <f t="shared" si="2"/>
        <v>2024</v>
      </c>
      <c r="C21" s="48"/>
      <c r="D21" s="48"/>
      <c r="E21" s="48"/>
      <c r="F21" s="48"/>
      <c r="G21" s="48"/>
      <c r="H21" s="53">
        <f t="shared" si="0"/>
        <v>0</v>
      </c>
      <c r="I21" s="53">
        <f t="shared" si="0"/>
        <v>0</v>
      </c>
      <c r="J21" s="53">
        <f t="shared" si="0"/>
        <v>0</v>
      </c>
      <c r="K21" s="53">
        <f t="shared" si="0"/>
        <v>0</v>
      </c>
      <c r="L21" s="53">
        <f t="shared" si="0"/>
        <v>0</v>
      </c>
      <c r="M21" s="303">
        <f t="shared" si="1"/>
        <v>0</v>
      </c>
      <c r="N21" s="303"/>
    </row>
    <row r="22" spans="1:19" x14ac:dyDescent="0.2">
      <c r="A22" s="265"/>
      <c r="B22" s="56">
        <f t="shared" si="2"/>
        <v>2025</v>
      </c>
      <c r="C22" s="48"/>
      <c r="D22" s="48"/>
      <c r="E22" s="48"/>
      <c r="F22" s="48"/>
      <c r="G22" s="48"/>
      <c r="H22" s="53">
        <f t="shared" si="0"/>
        <v>0</v>
      </c>
      <c r="I22" s="53">
        <f t="shared" si="0"/>
        <v>0</v>
      </c>
      <c r="J22" s="53">
        <f t="shared" si="0"/>
        <v>0</v>
      </c>
      <c r="K22" s="53">
        <f t="shared" si="0"/>
        <v>0</v>
      </c>
      <c r="L22" s="53">
        <f t="shared" si="0"/>
        <v>0</v>
      </c>
      <c r="M22" s="303">
        <f t="shared" si="1"/>
        <v>0</v>
      </c>
      <c r="N22" s="303"/>
    </row>
    <row r="23" spans="1:19" x14ac:dyDescent="0.2">
      <c r="A23" s="265"/>
      <c r="B23" s="56">
        <f t="shared" si="2"/>
        <v>2026</v>
      </c>
      <c r="C23" s="48"/>
      <c r="D23" s="48"/>
      <c r="E23" s="48"/>
      <c r="F23" s="48"/>
      <c r="G23" s="48"/>
      <c r="H23" s="53">
        <f t="shared" si="0"/>
        <v>0</v>
      </c>
      <c r="I23" s="53">
        <f t="shared" si="0"/>
        <v>0</v>
      </c>
      <c r="J23" s="53">
        <f t="shared" si="0"/>
        <v>0</v>
      </c>
      <c r="K23" s="53">
        <f t="shared" si="0"/>
        <v>0</v>
      </c>
      <c r="L23" s="53">
        <f t="shared" si="0"/>
        <v>0</v>
      </c>
      <c r="M23" s="303">
        <f t="shared" si="1"/>
        <v>0</v>
      </c>
      <c r="N23" s="303"/>
    </row>
    <row r="24" spans="1:19" x14ac:dyDescent="0.2">
      <c r="A24" s="265"/>
      <c r="B24" s="56">
        <f t="shared" si="2"/>
        <v>2027</v>
      </c>
      <c r="C24" s="48"/>
      <c r="D24" s="48"/>
      <c r="E24" s="48"/>
      <c r="F24" s="48"/>
      <c r="G24" s="48"/>
      <c r="H24" s="53">
        <f t="shared" si="0"/>
        <v>0</v>
      </c>
      <c r="I24" s="53">
        <f t="shared" si="0"/>
        <v>0</v>
      </c>
      <c r="J24" s="53">
        <f t="shared" si="0"/>
        <v>0</v>
      </c>
      <c r="K24" s="53">
        <f t="shared" si="0"/>
        <v>0</v>
      </c>
      <c r="L24" s="53">
        <f t="shared" si="0"/>
        <v>0</v>
      </c>
      <c r="M24" s="303">
        <f t="shared" si="1"/>
        <v>0</v>
      </c>
      <c r="N24" s="303"/>
    </row>
    <row r="25" spans="1:19" x14ac:dyDescent="0.2">
      <c r="A25" s="265"/>
      <c r="B25" s="56">
        <f t="shared" si="2"/>
        <v>2028</v>
      </c>
      <c r="C25" s="48"/>
      <c r="D25" s="48"/>
      <c r="E25" s="48"/>
      <c r="F25" s="48"/>
      <c r="G25" s="48"/>
      <c r="H25" s="53">
        <f t="shared" si="0"/>
        <v>0</v>
      </c>
      <c r="I25" s="53">
        <f t="shared" si="0"/>
        <v>0</v>
      </c>
      <c r="J25" s="53">
        <f t="shared" si="0"/>
        <v>0</v>
      </c>
      <c r="K25" s="53">
        <f t="shared" si="0"/>
        <v>0</v>
      </c>
      <c r="L25" s="53">
        <f t="shared" si="0"/>
        <v>0</v>
      </c>
      <c r="M25" s="303">
        <f t="shared" si="1"/>
        <v>0</v>
      </c>
      <c r="N25" s="303"/>
    </row>
    <row r="26" spans="1:19" x14ac:dyDescent="0.2">
      <c r="A26" s="265"/>
      <c r="B26" s="56">
        <f t="shared" si="2"/>
        <v>2029</v>
      </c>
      <c r="C26" s="48"/>
      <c r="D26" s="48"/>
      <c r="E26" s="48"/>
      <c r="F26" s="48"/>
      <c r="G26" s="48"/>
      <c r="H26" s="53">
        <f t="shared" si="0"/>
        <v>0</v>
      </c>
      <c r="I26" s="53">
        <f t="shared" si="0"/>
        <v>0</v>
      </c>
      <c r="J26" s="53">
        <f t="shared" si="0"/>
        <v>0</v>
      </c>
      <c r="K26" s="53">
        <f t="shared" si="0"/>
        <v>0</v>
      </c>
      <c r="L26" s="53">
        <f t="shared" si="0"/>
        <v>0</v>
      </c>
      <c r="M26" s="303">
        <f t="shared" si="1"/>
        <v>0</v>
      </c>
      <c r="N26" s="303"/>
    </row>
    <row r="27" spans="1:19" x14ac:dyDescent="0.2">
      <c r="A27" s="265"/>
      <c r="B27" s="56">
        <f t="shared" si="2"/>
        <v>2030</v>
      </c>
      <c r="C27" s="48"/>
      <c r="D27" s="48"/>
      <c r="E27" s="48"/>
      <c r="F27" s="48"/>
      <c r="G27" s="48"/>
      <c r="H27" s="53">
        <f t="shared" si="0"/>
        <v>0</v>
      </c>
      <c r="I27" s="53">
        <f t="shared" si="0"/>
        <v>0</v>
      </c>
      <c r="J27" s="53">
        <f t="shared" si="0"/>
        <v>0</v>
      </c>
      <c r="K27" s="53">
        <f t="shared" si="0"/>
        <v>0</v>
      </c>
      <c r="L27" s="53">
        <f t="shared" si="0"/>
        <v>0</v>
      </c>
      <c r="M27" s="303">
        <f t="shared" si="1"/>
        <v>0</v>
      </c>
      <c r="N27" s="303"/>
    </row>
    <row r="28" spans="1:19" x14ac:dyDescent="0.2">
      <c r="A28" s="61"/>
      <c r="B28" s="62" t="s">
        <v>57</v>
      </c>
      <c r="C28" s="81" t="s">
        <v>88</v>
      </c>
      <c r="D28" s="81" t="s">
        <v>88</v>
      </c>
      <c r="E28" s="81" t="s">
        <v>88</v>
      </c>
      <c r="F28" s="81" t="s">
        <v>88</v>
      </c>
      <c r="G28" s="81" t="s">
        <v>88</v>
      </c>
      <c r="H28" s="81" t="s">
        <v>88</v>
      </c>
      <c r="I28" s="81" t="s">
        <v>88</v>
      </c>
      <c r="J28" s="81" t="s">
        <v>88</v>
      </c>
      <c r="K28" s="81" t="s">
        <v>88</v>
      </c>
      <c r="L28" s="81" t="s">
        <v>88</v>
      </c>
      <c r="M28" s="303">
        <f>SUM(M16:M27)</f>
        <v>0</v>
      </c>
      <c r="N28" s="303"/>
    </row>
    <row r="31" spans="1:19" ht="15" customHeight="1" x14ac:dyDescent="0.2">
      <c r="A31" s="82" t="s">
        <v>105</v>
      </c>
    </row>
    <row r="32" spans="1:19" x14ac:dyDescent="0.2">
      <c r="A32" s="256" t="s">
        <v>123</v>
      </c>
      <c r="B32" s="256"/>
      <c r="C32" s="214"/>
      <c r="D32" s="214"/>
      <c r="E32" s="212"/>
      <c r="F32" s="212"/>
      <c r="G32" s="212"/>
      <c r="H32" s="83">
        <f t="shared" ref="H32:Q33" si="3">C32</f>
        <v>0</v>
      </c>
      <c r="I32" s="83">
        <f t="shared" si="3"/>
        <v>0</v>
      </c>
      <c r="J32" s="83">
        <f t="shared" si="3"/>
        <v>0</v>
      </c>
      <c r="K32" s="83">
        <f t="shared" si="3"/>
        <v>0</v>
      </c>
      <c r="L32" s="83">
        <f t="shared" si="3"/>
        <v>0</v>
      </c>
      <c r="M32" s="83">
        <f t="shared" si="3"/>
        <v>0</v>
      </c>
      <c r="N32" s="83">
        <f t="shared" si="3"/>
        <v>0</v>
      </c>
      <c r="O32" s="83">
        <f t="shared" si="3"/>
        <v>0</v>
      </c>
      <c r="P32" s="83">
        <f t="shared" si="3"/>
        <v>0</v>
      </c>
      <c r="Q32" s="83">
        <f t="shared" si="3"/>
        <v>0</v>
      </c>
      <c r="R32" s="261" t="s">
        <v>88</v>
      </c>
      <c r="S32" s="261"/>
    </row>
    <row r="33" spans="1:19" x14ac:dyDescent="0.2">
      <c r="A33" s="256" t="s">
        <v>171</v>
      </c>
      <c r="B33" s="256"/>
      <c r="C33" s="214"/>
      <c r="D33" s="214"/>
      <c r="E33" s="212"/>
      <c r="F33" s="212"/>
      <c r="G33" s="212"/>
      <c r="H33" s="83">
        <f t="shared" si="3"/>
        <v>0</v>
      </c>
      <c r="I33" s="83">
        <f t="shared" si="3"/>
        <v>0</v>
      </c>
      <c r="J33" s="83">
        <f t="shared" si="3"/>
        <v>0</v>
      </c>
      <c r="K33" s="83">
        <f t="shared" si="3"/>
        <v>0</v>
      </c>
      <c r="L33" s="83">
        <f t="shared" si="3"/>
        <v>0</v>
      </c>
      <c r="M33" s="83">
        <f t="shared" si="3"/>
        <v>0</v>
      </c>
      <c r="N33" s="83">
        <f t="shared" si="3"/>
        <v>0</v>
      </c>
      <c r="O33" s="83">
        <f t="shared" si="3"/>
        <v>0</v>
      </c>
      <c r="P33" s="83">
        <f t="shared" si="3"/>
        <v>0</v>
      </c>
      <c r="Q33" s="83">
        <f t="shared" si="3"/>
        <v>0</v>
      </c>
      <c r="R33" s="261" t="s">
        <v>88</v>
      </c>
      <c r="S33" s="261"/>
    </row>
    <row r="34" spans="1:19" x14ac:dyDescent="0.2">
      <c r="A34" s="297" t="s">
        <v>126</v>
      </c>
      <c r="B34" s="298"/>
      <c r="C34" s="260" t="s">
        <v>210</v>
      </c>
      <c r="D34" s="260"/>
      <c r="E34" s="260"/>
      <c r="F34" s="260"/>
      <c r="G34" s="260"/>
      <c r="H34" s="260" t="s">
        <v>193</v>
      </c>
      <c r="I34" s="260"/>
      <c r="J34" s="260"/>
      <c r="K34" s="260"/>
      <c r="L34" s="260"/>
      <c r="M34" s="261" t="s">
        <v>150</v>
      </c>
      <c r="N34" s="261" t="s">
        <v>150</v>
      </c>
      <c r="O34" s="261" t="s">
        <v>150</v>
      </c>
      <c r="P34" s="261" t="s">
        <v>150</v>
      </c>
      <c r="Q34" s="261" t="s">
        <v>150</v>
      </c>
      <c r="R34" s="261" t="s">
        <v>150</v>
      </c>
      <c r="S34" s="261"/>
    </row>
    <row r="35" spans="1:19" ht="29.15" customHeight="1" x14ac:dyDescent="0.2">
      <c r="A35" s="299"/>
      <c r="B35" s="300"/>
      <c r="C35" s="260" t="s">
        <v>411</v>
      </c>
      <c r="D35" s="260"/>
      <c r="E35" s="260"/>
      <c r="F35" s="260"/>
      <c r="G35" s="260"/>
      <c r="H35" s="90">
        <f>INDEX($C$8:$G$8,1,MATCH(H33, $C$7:$G$7,0))</f>
        <v>0</v>
      </c>
      <c r="I35" s="90">
        <f t="shared" ref="I35:L35" si="4">INDEX($C$8:$G$8,1,MATCH(I33, $C$7:$G$7,0))</f>
        <v>0</v>
      </c>
      <c r="J35" s="90">
        <f t="shared" si="4"/>
        <v>0</v>
      </c>
      <c r="K35" s="90">
        <f>INDEX($C$8:$G$8,1,MATCH(K33,$C$7:$G$7,0))</f>
        <v>0</v>
      </c>
      <c r="L35" s="90">
        <f t="shared" si="4"/>
        <v>0</v>
      </c>
      <c r="M35" s="261"/>
      <c r="N35" s="261"/>
      <c r="O35" s="261"/>
      <c r="P35" s="261"/>
      <c r="Q35" s="261"/>
      <c r="R35" s="261"/>
      <c r="S35" s="261"/>
    </row>
    <row r="36" spans="1:19" ht="29.15" customHeight="1" x14ac:dyDescent="0.2">
      <c r="A36" s="299"/>
      <c r="B36" s="300"/>
      <c r="C36" s="260" t="s">
        <v>212</v>
      </c>
      <c r="D36" s="260"/>
      <c r="E36" s="260"/>
      <c r="F36" s="260"/>
      <c r="G36" s="260"/>
      <c r="H36" s="260" t="s">
        <v>196</v>
      </c>
      <c r="I36" s="260"/>
      <c r="J36" s="260"/>
      <c r="K36" s="260"/>
      <c r="L36" s="260"/>
      <c r="M36" s="261"/>
      <c r="N36" s="261"/>
      <c r="O36" s="261"/>
      <c r="P36" s="261"/>
      <c r="Q36" s="261"/>
      <c r="R36" s="261"/>
      <c r="S36" s="261"/>
    </row>
    <row r="37" spans="1:19" x14ac:dyDescent="0.2">
      <c r="A37" s="301"/>
      <c r="B37" s="302"/>
      <c r="C37" s="70"/>
      <c r="D37" s="70"/>
      <c r="E37" s="70"/>
      <c r="F37" s="70"/>
      <c r="G37" s="70"/>
      <c r="H37" s="90">
        <f>INDEX($H$8:$L$8,1,MATCH(H33,$H$7:$L$7,0))</f>
        <v>0</v>
      </c>
      <c r="I37" s="90">
        <f t="shared" ref="I37:L37" si="5">INDEX($H$8:$L$8,1,MATCH(I33,$H$7:$L$7,0))</f>
        <v>0</v>
      </c>
      <c r="J37" s="90">
        <f t="shared" si="5"/>
        <v>0</v>
      </c>
      <c r="K37" s="90">
        <f>INDEX($H$8:$L$8,1,MATCH(K33,$H$7:$L$7,0))</f>
        <v>0</v>
      </c>
      <c r="L37" s="90">
        <f t="shared" si="5"/>
        <v>0</v>
      </c>
      <c r="M37" s="261"/>
      <c r="N37" s="261"/>
      <c r="O37" s="261"/>
      <c r="P37" s="261"/>
      <c r="Q37" s="261"/>
      <c r="R37" s="261"/>
      <c r="S37" s="261"/>
    </row>
    <row r="38" spans="1:19" ht="14.15" customHeight="1" x14ac:dyDescent="0.2">
      <c r="A38" s="256" t="s">
        <v>85</v>
      </c>
      <c r="B38" s="256"/>
      <c r="C38" s="260" t="s">
        <v>205</v>
      </c>
      <c r="D38" s="260"/>
      <c r="E38" s="260"/>
      <c r="F38" s="260"/>
      <c r="G38" s="260"/>
      <c r="H38" s="260" t="s">
        <v>293</v>
      </c>
      <c r="I38" s="260"/>
      <c r="J38" s="260"/>
      <c r="K38" s="260"/>
      <c r="L38" s="260"/>
      <c r="M38" s="260" t="s">
        <v>331</v>
      </c>
      <c r="N38" s="260"/>
      <c r="O38" s="260"/>
      <c r="P38" s="260"/>
      <c r="Q38" s="260"/>
      <c r="R38" s="261" t="s">
        <v>332</v>
      </c>
      <c r="S38" s="261"/>
    </row>
    <row r="39" spans="1:19" ht="74.150000000000006" customHeight="1" x14ac:dyDescent="0.2">
      <c r="A39" s="256" t="s">
        <v>86</v>
      </c>
      <c r="B39" s="256"/>
      <c r="C39" s="260" t="s">
        <v>333</v>
      </c>
      <c r="D39" s="260"/>
      <c r="E39" s="260"/>
      <c r="F39" s="260"/>
      <c r="G39" s="260"/>
      <c r="H39" s="260" t="s">
        <v>334</v>
      </c>
      <c r="I39" s="260"/>
      <c r="J39" s="260"/>
      <c r="K39" s="260"/>
      <c r="L39" s="260"/>
      <c r="M39" s="260" t="s">
        <v>412</v>
      </c>
      <c r="N39" s="260"/>
      <c r="O39" s="260"/>
      <c r="P39" s="260"/>
      <c r="Q39" s="260"/>
      <c r="R39" s="264" t="s">
        <v>413</v>
      </c>
      <c r="S39" s="264"/>
    </row>
    <row r="40" spans="1:19" ht="14.15" customHeight="1" x14ac:dyDescent="0.2">
      <c r="A40" s="256" t="s">
        <v>87</v>
      </c>
      <c r="B40" s="256"/>
      <c r="C40" s="260" t="s">
        <v>179</v>
      </c>
      <c r="D40" s="260"/>
      <c r="E40" s="260"/>
      <c r="F40" s="260"/>
      <c r="G40" s="260"/>
      <c r="H40" s="260" t="s">
        <v>336</v>
      </c>
      <c r="I40" s="260"/>
      <c r="J40" s="260"/>
      <c r="K40" s="260"/>
      <c r="L40" s="260"/>
      <c r="M40" s="260" t="s">
        <v>303</v>
      </c>
      <c r="N40" s="260"/>
      <c r="O40" s="260"/>
      <c r="P40" s="260"/>
      <c r="Q40" s="260"/>
      <c r="R40" s="261" t="s">
        <v>303</v>
      </c>
      <c r="S40" s="261"/>
    </row>
    <row r="41" spans="1:19" x14ac:dyDescent="0.2">
      <c r="A41" s="265" t="s">
        <v>89</v>
      </c>
      <c r="B41" s="56">
        <f>'MRS(input_RL_Opt2)'!$B$8+1</f>
        <v>2019</v>
      </c>
      <c r="C41" s="48"/>
      <c r="D41" s="48"/>
      <c r="E41" s="48"/>
      <c r="F41" s="48"/>
      <c r="G41" s="48"/>
      <c r="H41" s="73"/>
      <c r="I41" s="73"/>
      <c r="J41" s="73"/>
      <c r="K41" s="73"/>
      <c r="L41" s="73"/>
      <c r="M41" s="53">
        <f>C41*H41*C$37*H$35*H$37</f>
        <v>0</v>
      </c>
      <c r="N41" s="53">
        <f>D41*I41*D$37*I$35*I$37</f>
        <v>0</v>
      </c>
      <c r="O41" s="53">
        <f>E41*J41*E$37*J$35*J$37</f>
        <v>0</v>
      </c>
      <c r="P41" s="53">
        <f>F41*K41*F$37*K$35*K$37</f>
        <v>0</v>
      </c>
      <c r="Q41" s="53">
        <f>G41*L41*G$37*L$35*L$37</f>
        <v>0</v>
      </c>
      <c r="R41" s="262">
        <f>SUMIF(M41:Q41,"&lt;&gt;#N/A")</f>
        <v>0</v>
      </c>
      <c r="S41" s="262"/>
    </row>
    <row r="42" spans="1:19" x14ac:dyDescent="0.2">
      <c r="A42" s="265"/>
      <c r="B42" s="56">
        <f>B41+1</f>
        <v>2020</v>
      </c>
      <c r="C42" s="48"/>
      <c r="D42" s="48"/>
      <c r="E42" s="48"/>
      <c r="F42" s="48"/>
      <c r="G42" s="48"/>
      <c r="H42" s="73"/>
      <c r="I42" s="73"/>
      <c r="J42" s="73"/>
      <c r="K42" s="73"/>
      <c r="L42" s="73"/>
      <c r="M42" s="53">
        <f t="shared" ref="M42:Q52" si="6">C42*H42*C$37*H$35*H$37</f>
        <v>0</v>
      </c>
      <c r="N42" s="53">
        <f t="shared" si="6"/>
        <v>0</v>
      </c>
      <c r="O42" s="53">
        <f t="shared" si="6"/>
        <v>0</v>
      </c>
      <c r="P42" s="53">
        <f t="shared" si="6"/>
        <v>0</v>
      </c>
      <c r="Q42" s="53">
        <f t="shared" si="6"/>
        <v>0</v>
      </c>
      <c r="R42" s="262">
        <f t="shared" ref="R42:R52" si="7">SUMIF(M42:Q42,"&lt;&gt;#N/A")</f>
        <v>0</v>
      </c>
      <c r="S42" s="262"/>
    </row>
    <row r="43" spans="1:19" x14ac:dyDescent="0.2">
      <c r="A43" s="265"/>
      <c r="B43" s="56">
        <f t="shared" ref="B43:B52" si="8">B42+1</f>
        <v>2021</v>
      </c>
      <c r="C43" s="48"/>
      <c r="D43" s="48"/>
      <c r="E43" s="48"/>
      <c r="F43" s="48"/>
      <c r="G43" s="48"/>
      <c r="H43" s="73"/>
      <c r="I43" s="73"/>
      <c r="J43" s="73"/>
      <c r="K43" s="73"/>
      <c r="L43" s="73"/>
      <c r="M43" s="53">
        <f t="shared" si="6"/>
        <v>0</v>
      </c>
      <c r="N43" s="53">
        <f t="shared" si="6"/>
        <v>0</v>
      </c>
      <c r="O43" s="53">
        <f t="shared" si="6"/>
        <v>0</v>
      </c>
      <c r="P43" s="53">
        <f t="shared" si="6"/>
        <v>0</v>
      </c>
      <c r="Q43" s="53">
        <f t="shared" si="6"/>
        <v>0</v>
      </c>
      <c r="R43" s="262">
        <f t="shared" si="7"/>
        <v>0</v>
      </c>
      <c r="S43" s="262"/>
    </row>
    <row r="44" spans="1:19" x14ac:dyDescent="0.2">
      <c r="A44" s="265"/>
      <c r="B44" s="56">
        <f t="shared" si="8"/>
        <v>2022</v>
      </c>
      <c r="C44" s="48"/>
      <c r="D44" s="48"/>
      <c r="E44" s="48"/>
      <c r="F44" s="48"/>
      <c r="G44" s="48"/>
      <c r="H44" s="73"/>
      <c r="I44" s="73"/>
      <c r="J44" s="73"/>
      <c r="K44" s="73"/>
      <c r="L44" s="73"/>
      <c r="M44" s="53">
        <f t="shared" si="6"/>
        <v>0</v>
      </c>
      <c r="N44" s="53">
        <f t="shared" si="6"/>
        <v>0</v>
      </c>
      <c r="O44" s="53">
        <f t="shared" si="6"/>
        <v>0</v>
      </c>
      <c r="P44" s="53">
        <f t="shared" si="6"/>
        <v>0</v>
      </c>
      <c r="Q44" s="53">
        <f t="shared" si="6"/>
        <v>0</v>
      </c>
      <c r="R44" s="262">
        <f t="shared" si="7"/>
        <v>0</v>
      </c>
      <c r="S44" s="262"/>
    </row>
    <row r="45" spans="1:19" x14ac:dyDescent="0.2">
      <c r="A45" s="265"/>
      <c r="B45" s="56">
        <f t="shared" si="8"/>
        <v>2023</v>
      </c>
      <c r="C45" s="48"/>
      <c r="D45" s="48"/>
      <c r="E45" s="48"/>
      <c r="F45" s="48"/>
      <c r="G45" s="48"/>
      <c r="H45" s="73"/>
      <c r="I45" s="73"/>
      <c r="J45" s="73"/>
      <c r="K45" s="73"/>
      <c r="L45" s="73"/>
      <c r="M45" s="53">
        <f t="shared" si="6"/>
        <v>0</v>
      </c>
      <c r="N45" s="53">
        <f t="shared" si="6"/>
        <v>0</v>
      </c>
      <c r="O45" s="53">
        <f t="shared" si="6"/>
        <v>0</v>
      </c>
      <c r="P45" s="53">
        <f t="shared" si="6"/>
        <v>0</v>
      </c>
      <c r="Q45" s="53">
        <f t="shared" si="6"/>
        <v>0</v>
      </c>
      <c r="R45" s="262">
        <f t="shared" si="7"/>
        <v>0</v>
      </c>
      <c r="S45" s="262"/>
    </row>
    <row r="46" spans="1:19" x14ac:dyDescent="0.2">
      <c r="A46" s="265"/>
      <c r="B46" s="56">
        <f t="shared" si="8"/>
        <v>2024</v>
      </c>
      <c r="C46" s="48"/>
      <c r="D46" s="48"/>
      <c r="E46" s="48"/>
      <c r="F46" s="48"/>
      <c r="G46" s="48"/>
      <c r="H46" s="73"/>
      <c r="I46" s="73"/>
      <c r="J46" s="73"/>
      <c r="K46" s="73"/>
      <c r="L46" s="73"/>
      <c r="M46" s="53">
        <f t="shared" si="6"/>
        <v>0</v>
      </c>
      <c r="N46" s="53">
        <f t="shared" si="6"/>
        <v>0</v>
      </c>
      <c r="O46" s="53">
        <f t="shared" si="6"/>
        <v>0</v>
      </c>
      <c r="P46" s="53">
        <f t="shared" si="6"/>
        <v>0</v>
      </c>
      <c r="Q46" s="53">
        <f t="shared" si="6"/>
        <v>0</v>
      </c>
      <c r="R46" s="262">
        <f t="shared" si="7"/>
        <v>0</v>
      </c>
      <c r="S46" s="262"/>
    </row>
    <row r="47" spans="1:19" x14ac:dyDescent="0.2">
      <c r="A47" s="265"/>
      <c r="B47" s="56">
        <f t="shared" si="8"/>
        <v>2025</v>
      </c>
      <c r="C47" s="48"/>
      <c r="D47" s="48"/>
      <c r="E47" s="48"/>
      <c r="F47" s="48"/>
      <c r="G47" s="48"/>
      <c r="H47" s="73"/>
      <c r="I47" s="73"/>
      <c r="J47" s="73"/>
      <c r="K47" s="73"/>
      <c r="L47" s="73"/>
      <c r="M47" s="53">
        <f t="shared" si="6"/>
        <v>0</v>
      </c>
      <c r="N47" s="53">
        <f t="shared" si="6"/>
        <v>0</v>
      </c>
      <c r="O47" s="53">
        <f t="shared" si="6"/>
        <v>0</v>
      </c>
      <c r="P47" s="53">
        <f t="shared" si="6"/>
        <v>0</v>
      </c>
      <c r="Q47" s="53">
        <f t="shared" si="6"/>
        <v>0</v>
      </c>
      <c r="R47" s="262">
        <f t="shared" si="7"/>
        <v>0</v>
      </c>
      <c r="S47" s="262"/>
    </row>
    <row r="48" spans="1:19" x14ac:dyDescent="0.2">
      <c r="A48" s="265"/>
      <c r="B48" s="56">
        <f t="shared" si="8"/>
        <v>2026</v>
      </c>
      <c r="C48" s="48"/>
      <c r="D48" s="48"/>
      <c r="E48" s="48"/>
      <c r="F48" s="48"/>
      <c r="G48" s="48"/>
      <c r="H48" s="73"/>
      <c r="I48" s="73"/>
      <c r="J48" s="73"/>
      <c r="K48" s="73"/>
      <c r="L48" s="73"/>
      <c r="M48" s="53">
        <f t="shared" si="6"/>
        <v>0</v>
      </c>
      <c r="N48" s="53">
        <f t="shared" si="6"/>
        <v>0</v>
      </c>
      <c r="O48" s="53">
        <f t="shared" si="6"/>
        <v>0</v>
      </c>
      <c r="P48" s="53">
        <f t="shared" si="6"/>
        <v>0</v>
      </c>
      <c r="Q48" s="53">
        <f t="shared" si="6"/>
        <v>0</v>
      </c>
      <c r="R48" s="262">
        <f t="shared" si="7"/>
        <v>0</v>
      </c>
      <c r="S48" s="262"/>
    </row>
    <row r="49" spans="1:32" x14ac:dyDescent="0.2">
      <c r="A49" s="265"/>
      <c r="B49" s="56">
        <f t="shared" si="8"/>
        <v>2027</v>
      </c>
      <c r="C49" s="48"/>
      <c r="D49" s="48"/>
      <c r="E49" s="48"/>
      <c r="F49" s="48"/>
      <c r="G49" s="48"/>
      <c r="H49" s="73"/>
      <c r="I49" s="73"/>
      <c r="J49" s="73"/>
      <c r="K49" s="73"/>
      <c r="L49" s="73"/>
      <c r="M49" s="53">
        <f t="shared" si="6"/>
        <v>0</v>
      </c>
      <c r="N49" s="53">
        <f t="shared" si="6"/>
        <v>0</v>
      </c>
      <c r="O49" s="53">
        <f t="shared" si="6"/>
        <v>0</v>
      </c>
      <c r="P49" s="53">
        <f t="shared" si="6"/>
        <v>0</v>
      </c>
      <c r="Q49" s="53">
        <f t="shared" si="6"/>
        <v>0</v>
      </c>
      <c r="R49" s="262">
        <f t="shared" si="7"/>
        <v>0</v>
      </c>
      <c r="S49" s="262"/>
    </row>
    <row r="50" spans="1:32" x14ac:dyDescent="0.2">
      <c r="A50" s="265"/>
      <c r="B50" s="56">
        <f t="shared" si="8"/>
        <v>2028</v>
      </c>
      <c r="C50" s="48"/>
      <c r="D50" s="48"/>
      <c r="E50" s="48"/>
      <c r="F50" s="48"/>
      <c r="G50" s="48"/>
      <c r="H50" s="73"/>
      <c r="I50" s="73"/>
      <c r="J50" s="73"/>
      <c r="K50" s="73"/>
      <c r="L50" s="73"/>
      <c r="M50" s="53">
        <f t="shared" si="6"/>
        <v>0</v>
      </c>
      <c r="N50" s="53">
        <f t="shared" si="6"/>
        <v>0</v>
      </c>
      <c r="O50" s="53">
        <f t="shared" si="6"/>
        <v>0</v>
      </c>
      <c r="P50" s="53">
        <f t="shared" si="6"/>
        <v>0</v>
      </c>
      <c r="Q50" s="53">
        <f t="shared" si="6"/>
        <v>0</v>
      </c>
      <c r="R50" s="262">
        <f t="shared" si="7"/>
        <v>0</v>
      </c>
      <c r="S50" s="262"/>
    </row>
    <row r="51" spans="1:32" x14ac:dyDescent="0.2">
      <c r="A51" s="265"/>
      <c r="B51" s="56">
        <f t="shared" si="8"/>
        <v>2029</v>
      </c>
      <c r="C51" s="48"/>
      <c r="D51" s="48"/>
      <c r="E51" s="48"/>
      <c r="F51" s="48"/>
      <c r="G51" s="48"/>
      <c r="H51" s="73"/>
      <c r="I51" s="73"/>
      <c r="J51" s="73"/>
      <c r="K51" s="73"/>
      <c r="L51" s="73"/>
      <c r="M51" s="53">
        <f t="shared" si="6"/>
        <v>0</v>
      </c>
      <c r="N51" s="53">
        <f t="shared" si="6"/>
        <v>0</v>
      </c>
      <c r="O51" s="53">
        <f t="shared" si="6"/>
        <v>0</v>
      </c>
      <c r="P51" s="53">
        <f t="shared" si="6"/>
        <v>0</v>
      </c>
      <c r="Q51" s="53">
        <f t="shared" si="6"/>
        <v>0</v>
      </c>
      <c r="R51" s="262">
        <f t="shared" si="7"/>
        <v>0</v>
      </c>
      <c r="S51" s="262"/>
    </row>
    <row r="52" spans="1:32" x14ac:dyDescent="0.2">
      <c r="A52" s="265"/>
      <c r="B52" s="56">
        <f t="shared" si="8"/>
        <v>2030</v>
      </c>
      <c r="C52" s="48"/>
      <c r="D52" s="48"/>
      <c r="E52" s="48"/>
      <c r="F52" s="48"/>
      <c r="G52" s="48"/>
      <c r="H52" s="73"/>
      <c r="I52" s="73"/>
      <c r="J52" s="73"/>
      <c r="K52" s="73"/>
      <c r="L52" s="73"/>
      <c r="M52" s="53">
        <f t="shared" si="6"/>
        <v>0</v>
      </c>
      <c r="N52" s="53">
        <f t="shared" si="6"/>
        <v>0</v>
      </c>
      <c r="O52" s="53">
        <f t="shared" si="6"/>
        <v>0</v>
      </c>
      <c r="P52" s="53">
        <f t="shared" si="6"/>
        <v>0</v>
      </c>
      <c r="Q52" s="53">
        <f t="shared" si="6"/>
        <v>0</v>
      </c>
      <c r="R52" s="262">
        <f t="shared" si="7"/>
        <v>0</v>
      </c>
      <c r="S52" s="262"/>
    </row>
    <row r="53" spans="1:32" x14ac:dyDescent="0.2">
      <c r="A53" s="61"/>
      <c r="B53" s="62" t="s">
        <v>57</v>
      </c>
      <c r="C53" s="81" t="s">
        <v>88</v>
      </c>
      <c r="D53" s="81" t="s">
        <v>88</v>
      </c>
      <c r="E53" s="81" t="s">
        <v>88</v>
      </c>
      <c r="F53" s="81" t="s">
        <v>88</v>
      </c>
      <c r="G53" s="81" t="s">
        <v>88</v>
      </c>
      <c r="H53" s="81" t="s">
        <v>88</v>
      </c>
      <c r="I53" s="81" t="s">
        <v>88</v>
      </c>
      <c r="J53" s="81" t="s">
        <v>88</v>
      </c>
      <c r="K53" s="81" t="s">
        <v>88</v>
      </c>
      <c r="L53" s="81" t="s">
        <v>88</v>
      </c>
      <c r="M53" s="81" t="s">
        <v>88</v>
      </c>
      <c r="N53" s="81" t="s">
        <v>88</v>
      </c>
      <c r="O53" s="81" t="s">
        <v>88</v>
      </c>
      <c r="P53" s="81" t="s">
        <v>88</v>
      </c>
      <c r="Q53" s="81" t="s">
        <v>88</v>
      </c>
      <c r="R53" s="262">
        <f>SUM(R41:R52)</f>
        <v>0</v>
      </c>
      <c r="S53" s="262"/>
    </row>
    <row r="54" spans="1:32" x14ac:dyDescent="0.2">
      <c r="A54" s="91"/>
    </row>
    <row r="56" spans="1:32" x14ac:dyDescent="0.2">
      <c r="A56" s="79" t="s">
        <v>106</v>
      </c>
    </row>
    <row r="57" spans="1:32" ht="14.15" customHeight="1" x14ac:dyDescent="0.2">
      <c r="A57" s="256" t="s">
        <v>85</v>
      </c>
      <c r="B57" s="256"/>
      <c r="C57" s="260" t="s">
        <v>215</v>
      </c>
      <c r="D57" s="260"/>
      <c r="E57" s="260" t="s">
        <v>218</v>
      </c>
      <c r="F57" s="260"/>
      <c r="G57" s="260" t="s">
        <v>235</v>
      </c>
      <c r="H57" s="260"/>
      <c r="I57" s="260"/>
      <c r="J57" s="260" t="s">
        <v>225</v>
      </c>
      <c r="K57" s="260"/>
      <c r="L57" s="260"/>
      <c r="M57" s="260" t="s">
        <v>228</v>
      </c>
      <c r="N57" s="260"/>
      <c r="O57" s="260"/>
      <c r="P57" s="260" t="s">
        <v>230</v>
      </c>
      <c r="Q57" s="260"/>
      <c r="R57" s="260"/>
      <c r="S57" s="260" t="s">
        <v>233</v>
      </c>
      <c r="T57" s="260"/>
      <c r="U57" s="260"/>
    </row>
    <row r="58" spans="1:32" ht="55.5" customHeight="1" x14ac:dyDescent="0.2">
      <c r="A58" s="256" t="s">
        <v>86</v>
      </c>
      <c r="B58" s="256"/>
      <c r="C58" s="261" t="s">
        <v>216</v>
      </c>
      <c r="D58" s="261"/>
      <c r="E58" s="261" t="s">
        <v>219</v>
      </c>
      <c r="F58" s="261"/>
      <c r="G58" s="260" t="s">
        <v>236</v>
      </c>
      <c r="H58" s="260"/>
      <c r="I58" s="260"/>
      <c r="J58" s="260" t="s">
        <v>226</v>
      </c>
      <c r="K58" s="260"/>
      <c r="L58" s="260"/>
      <c r="M58" s="260" t="s">
        <v>229</v>
      </c>
      <c r="N58" s="260"/>
      <c r="O58" s="260"/>
      <c r="P58" s="260" t="s">
        <v>231</v>
      </c>
      <c r="Q58" s="260"/>
      <c r="R58" s="260"/>
      <c r="S58" s="260" t="s">
        <v>234</v>
      </c>
      <c r="T58" s="260"/>
      <c r="U58" s="260"/>
    </row>
    <row r="59" spans="1:32" ht="14.15" customHeight="1" x14ac:dyDescent="0.2">
      <c r="A59" s="256" t="s">
        <v>87</v>
      </c>
      <c r="B59" s="256"/>
      <c r="C59" s="261" t="s">
        <v>217</v>
      </c>
      <c r="D59" s="261"/>
      <c r="E59" s="261" t="s">
        <v>217</v>
      </c>
      <c r="F59" s="261"/>
      <c r="G59" s="260" t="s">
        <v>112</v>
      </c>
      <c r="H59" s="260"/>
      <c r="I59" s="260"/>
      <c r="J59" s="260" t="s">
        <v>227</v>
      </c>
      <c r="K59" s="260"/>
      <c r="L59" s="260"/>
      <c r="M59" s="260" t="s">
        <v>227</v>
      </c>
      <c r="N59" s="260"/>
      <c r="O59" s="260"/>
      <c r="P59" s="260" t="s">
        <v>232</v>
      </c>
      <c r="Q59" s="260"/>
      <c r="R59" s="260"/>
      <c r="S59" s="260" t="s">
        <v>232</v>
      </c>
      <c r="T59" s="260"/>
      <c r="U59" s="260"/>
      <c r="W59" s="92"/>
      <c r="X59" s="92"/>
    </row>
    <row r="60" spans="1:32" ht="42" customHeight="1" x14ac:dyDescent="0.2">
      <c r="A60" s="256" t="s">
        <v>414</v>
      </c>
      <c r="B60" s="256"/>
      <c r="C60" s="93" t="s">
        <v>62</v>
      </c>
      <c r="D60" s="93" t="s">
        <v>61</v>
      </c>
      <c r="E60" s="93" t="s">
        <v>62</v>
      </c>
      <c r="F60" s="93" t="s">
        <v>61</v>
      </c>
      <c r="G60" s="72"/>
      <c r="H60" s="72"/>
      <c r="I60" s="73"/>
      <c r="J60" s="215">
        <f>G60</f>
        <v>0</v>
      </c>
      <c r="K60" s="215">
        <f>H60</f>
        <v>0</v>
      </c>
      <c r="L60" s="215">
        <f>I60</f>
        <v>0</v>
      </c>
      <c r="M60" s="215">
        <f>G60</f>
        <v>0</v>
      </c>
      <c r="N60" s="215">
        <f>H60</f>
        <v>0</v>
      </c>
      <c r="O60" s="215">
        <f>L60</f>
        <v>0</v>
      </c>
      <c r="P60" s="215">
        <f>G60</f>
        <v>0</v>
      </c>
      <c r="Q60" s="215">
        <f>H60</f>
        <v>0</v>
      </c>
      <c r="R60" s="215">
        <f>O60</f>
        <v>0</v>
      </c>
      <c r="S60" s="215">
        <f>G60</f>
        <v>0</v>
      </c>
      <c r="T60" s="216">
        <f>H60</f>
        <v>0</v>
      </c>
      <c r="U60" s="215">
        <f>R60</f>
        <v>0</v>
      </c>
    </row>
    <row r="61" spans="1:32" x14ac:dyDescent="0.2">
      <c r="A61" s="256" t="s">
        <v>126</v>
      </c>
      <c r="B61" s="256"/>
      <c r="C61" s="74"/>
      <c r="D61" s="74"/>
      <c r="E61" s="74"/>
      <c r="F61" s="74"/>
      <c r="G61" s="74"/>
      <c r="H61" s="74"/>
      <c r="I61" s="74"/>
      <c r="J61" s="74"/>
      <c r="K61" s="74"/>
      <c r="L61" s="74"/>
      <c r="M61" s="74"/>
      <c r="N61" s="74"/>
      <c r="O61" s="75"/>
      <c r="P61" s="75"/>
      <c r="Q61" s="75"/>
      <c r="R61" s="75"/>
      <c r="S61" s="75"/>
      <c r="T61" s="75"/>
      <c r="U61" s="75"/>
      <c r="W61" s="92"/>
      <c r="X61" s="92"/>
    </row>
    <row r="62" spans="1:32" x14ac:dyDescent="0.2">
      <c r="A62" s="79"/>
    </row>
    <row r="63" spans="1:32" x14ac:dyDescent="0.2">
      <c r="A63" s="79"/>
    </row>
    <row r="64" spans="1:32" ht="16" x14ac:dyDescent="0.2">
      <c r="A64" s="256" t="s">
        <v>85</v>
      </c>
      <c r="B64" s="256"/>
      <c r="C64" s="260" t="s">
        <v>213</v>
      </c>
      <c r="D64" s="260"/>
      <c r="E64" s="260" t="s">
        <v>214</v>
      </c>
      <c r="F64" s="260"/>
      <c r="G64" s="260" t="s">
        <v>220</v>
      </c>
      <c r="H64" s="260"/>
      <c r="I64" s="260"/>
      <c r="J64" s="260"/>
      <c r="K64" s="260"/>
      <c r="L64" s="260"/>
      <c r="M64" s="260" t="s">
        <v>224</v>
      </c>
      <c r="N64" s="260"/>
      <c r="O64" s="260"/>
      <c r="P64" s="260"/>
      <c r="Q64" s="260"/>
      <c r="R64" s="260"/>
      <c r="S64" s="261" t="s">
        <v>316</v>
      </c>
      <c r="T64" s="261"/>
      <c r="U64" s="261" t="s">
        <v>317</v>
      </c>
      <c r="V64" s="261"/>
      <c r="W64" s="261" t="s">
        <v>318</v>
      </c>
      <c r="X64" s="261"/>
      <c r="Y64" s="52" t="s">
        <v>237</v>
      </c>
      <c r="Z64" s="52" t="s">
        <v>238</v>
      </c>
      <c r="AA64" s="52" t="s">
        <v>239</v>
      </c>
      <c r="AB64" s="52" t="s">
        <v>319</v>
      </c>
      <c r="AC64" s="52" t="s">
        <v>320</v>
      </c>
      <c r="AD64" s="52" t="s">
        <v>321</v>
      </c>
      <c r="AE64" s="52" t="s">
        <v>322</v>
      </c>
      <c r="AF64" s="52" t="s">
        <v>323</v>
      </c>
    </row>
    <row r="65" spans="1:32" ht="226.5" customHeight="1" x14ac:dyDescent="0.2">
      <c r="A65" s="256" t="s">
        <v>86</v>
      </c>
      <c r="B65" s="256"/>
      <c r="C65" s="260" t="s">
        <v>431</v>
      </c>
      <c r="D65" s="260"/>
      <c r="E65" s="260" t="s">
        <v>423</v>
      </c>
      <c r="F65" s="260"/>
      <c r="G65" s="260" t="s">
        <v>432</v>
      </c>
      <c r="H65" s="260"/>
      <c r="I65" s="260"/>
      <c r="J65" s="260"/>
      <c r="K65" s="260"/>
      <c r="L65" s="260"/>
      <c r="M65" s="260" t="s">
        <v>425</v>
      </c>
      <c r="N65" s="260"/>
      <c r="O65" s="260"/>
      <c r="P65" s="260"/>
      <c r="Q65" s="260"/>
      <c r="R65" s="260"/>
      <c r="S65" s="261" t="s">
        <v>433</v>
      </c>
      <c r="T65" s="261"/>
      <c r="U65" s="261" t="s">
        <v>434</v>
      </c>
      <c r="V65" s="261"/>
      <c r="W65" s="261" t="s">
        <v>435</v>
      </c>
      <c r="X65" s="261"/>
      <c r="Y65" s="96" t="s">
        <v>426</v>
      </c>
      <c r="Z65" s="97" t="s">
        <v>427</v>
      </c>
      <c r="AA65" s="31" t="s">
        <v>428</v>
      </c>
      <c r="AB65" s="52" t="s">
        <v>324</v>
      </c>
      <c r="AC65" s="52" t="s">
        <v>415</v>
      </c>
      <c r="AD65" s="52" t="s">
        <v>326</v>
      </c>
      <c r="AE65" s="52" t="s">
        <v>327</v>
      </c>
      <c r="AF65" s="52" t="s">
        <v>328</v>
      </c>
    </row>
    <row r="66" spans="1:32" ht="14.15" customHeight="1" x14ac:dyDescent="0.2">
      <c r="A66" s="256" t="s">
        <v>87</v>
      </c>
      <c r="B66" s="256"/>
      <c r="C66" s="260" t="s">
        <v>42</v>
      </c>
      <c r="D66" s="260"/>
      <c r="E66" s="260" t="s">
        <v>42</v>
      </c>
      <c r="F66" s="260"/>
      <c r="G66" s="260" t="s">
        <v>221</v>
      </c>
      <c r="H66" s="260"/>
      <c r="I66" s="260"/>
      <c r="J66" s="260"/>
      <c r="K66" s="260"/>
      <c r="L66" s="260"/>
      <c r="M66" s="260" t="s">
        <v>40</v>
      </c>
      <c r="N66" s="260"/>
      <c r="O66" s="260"/>
      <c r="P66" s="260"/>
      <c r="Q66" s="260"/>
      <c r="R66" s="260"/>
      <c r="S66" s="261" t="s">
        <v>113</v>
      </c>
      <c r="T66" s="261"/>
      <c r="U66" s="261" t="s">
        <v>113</v>
      </c>
      <c r="V66" s="261"/>
      <c r="W66" s="261" t="s">
        <v>113</v>
      </c>
      <c r="X66" s="261"/>
      <c r="Y66" s="52" t="s">
        <v>42</v>
      </c>
      <c r="Z66" s="52" t="s">
        <v>42</v>
      </c>
      <c r="AA66" s="52" t="s">
        <v>42</v>
      </c>
      <c r="AB66" s="52" t="s">
        <v>329</v>
      </c>
      <c r="AC66" s="52" t="s">
        <v>329</v>
      </c>
      <c r="AD66" s="52" t="s">
        <v>303</v>
      </c>
      <c r="AE66" s="52" t="s">
        <v>303</v>
      </c>
      <c r="AF66" s="52" t="s">
        <v>329</v>
      </c>
    </row>
    <row r="67" spans="1:32" ht="28.4" customHeight="1" x14ac:dyDescent="0.2">
      <c r="A67" s="256" t="s">
        <v>175</v>
      </c>
      <c r="B67" s="256"/>
      <c r="C67" s="93" t="s">
        <v>62</v>
      </c>
      <c r="D67" s="93" t="s">
        <v>61</v>
      </c>
      <c r="E67" s="93" t="s">
        <v>62</v>
      </c>
      <c r="F67" s="93" t="s">
        <v>61</v>
      </c>
      <c r="G67" s="260" t="s">
        <v>62</v>
      </c>
      <c r="H67" s="260"/>
      <c r="I67" s="260"/>
      <c r="J67" s="260" t="s">
        <v>61</v>
      </c>
      <c r="K67" s="260"/>
      <c r="L67" s="260"/>
      <c r="M67" s="260" t="s">
        <v>62</v>
      </c>
      <c r="N67" s="260"/>
      <c r="O67" s="260"/>
      <c r="P67" s="260" t="s">
        <v>61</v>
      </c>
      <c r="Q67" s="260"/>
      <c r="R67" s="260"/>
      <c r="S67" s="93" t="s">
        <v>62</v>
      </c>
      <c r="T67" s="93" t="s">
        <v>61</v>
      </c>
      <c r="U67" s="93" t="s">
        <v>62</v>
      </c>
      <c r="V67" s="93" t="s">
        <v>61</v>
      </c>
      <c r="W67" s="93" t="s">
        <v>62</v>
      </c>
      <c r="X67" s="93" t="s">
        <v>61</v>
      </c>
      <c r="Y67" s="52" t="s">
        <v>157</v>
      </c>
      <c r="Z67" s="52" t="s">
        <v>157</v>
      </c>
      <c r="AA67" s="52" t="s">
        <v>157</v>
      </c>
      <c r="AB67" s="52" t="s">
        <v>157</v>
      </c>
      <c r="AC67" s="52" t="s">
        <v>157</v>
      </c>
      <c r="AD67" s="52" t="s">
        <v>157</v>
      </c>
      <c r="AE67" s="52" t="s">
        <v>157</v>
      </c>
      <c r="AF67" s="52" t="s">
        <v>157</v>
      </c>
    </row>
    <row r="68" spans="1:32" x14ac:dyDescent="0.2">
      <c r="A68" s="256" t="s">
        <v>176</v>
      </c>
      <c r="B68" s="256"/>
      <c r="C68" s="52" t="s">
        <v>157</v>
      </c>
      <c r="D68" s="52" t="s">
        <v>157</v>
      </c>
      <c r="E68" s="52" t="s">
        <v>157</v>
      </c>
      <c r="F68" s="52" t="s">
        <v>157</v>
      </c>
      <c r="G68" s="215">
        <f>G60</f>
        <v>0</v>
      </c>
      <c r="H68" s="215">
        <f>H60</f>
        <v>0</v>
      </c>
      <c r="I68" s="215">
        <f>I60</f>
        <v>0</v>
      </c>
      <c r="J68" s="215">
        <f>G60</f>
        <v>0</v>
      </c>
      <c r="K68" s="215">
        <f>H60</f>
        <v>0</v>
      </c>
      <c r="L68" s="215">
        <f>I60</f>
        <v>0</v>
      </c>
      <c r="M68" s="215">
        <f>G60</f>
        <v>0</v>
      </c>
      <c r="N68" s="215">
        <f>H60</f>
        <v>0</v>
      </c>
      <c r="O68" s="215">
        <f>I60</f>
        <v>0</v>
      </c>
      <c r="P68" s="215">
        <f>G60</f>
        <v>0</v>
      </c>
      <c r="Q68" s="215">
        <f>H60</f>
        <v>0</v>
      </c>
      <c r="R68" s="215">
        <f>I60</f>
        <v>0</v>
      </c>
      <c r="S68" s="93" t="s">
        <v>157</v>
      </c>
      <c r="T68" s="93" t="s">
        <v>157</v>
      </c>
      <c r="U68" s="93" t="s">
        <v>157</v>
      </c>
      <c r="V68" s="93" t="s">
        <v>157</v>
      </c>
      <c r="W68" s="93" t="s">
        <v>157</v>
      </c>
      <c r="X68" s="93" t="s">
        <v>157</v>
      </c>
      <c r="Y68" s="52" t="s">
        <v>157</v>
      </c>
      <c r="Z68" s="52" t="s">
        <v>157</v>
      </c>
      <c r="AA68" s="52" t="s">
        <v>157</v>
      </c>
      <c r="AB68" s="52" t="s">
        <v>157</v>
      </c>
      <c r="AC68" s="52" t="s">
        <v>157</v>
      </c>
      <c r="AD68" s="52" t="s">
        <v>157</v>
      </c>
      <c r="AE68" s="52" t="s">
        <v>157</v>
      </c>
      <c r="AF68" s="52" t="s">
        <v>157</v>
      </c>
    </row>
    <row r="69" spans="1:32" x14ac:dyDescent="0.2">
      <c r="A69" s="265" t="s">
        <v>89</v>
      </c>
      <c r="B69" s="56">
        <f>'MRS(input_RL_Opt2)'!$B$8+1</f>
        <v>2019</v>
      </c>
      <c r="C69" s="73"/>
      <c r="D69" s="73"/>
      <c r="E69" s="73"/>
      <c r="F69" s="73"/>
      <c r="G69" s="73"/>
      <c r="H69" s="73"/>
      <c r="I69" s="73"/>
      <c r="J69" s="73"/>
      <c r="K69" s="73"/>
      <c r="L69" s="73"/>
      <c r="M69" s="73"/>
      <c r="N69" s="73"/>
      <c r="O69" s="73"/>
      <c r="P69" s="73"/>
      <c r="Q69" s="73"/>
      <c r="R69" s="73"/>
      <c r="S69" s="98">
        <f t="shared" ref="S69:V80" si="9">C69*C$61</f>
        <v>0</v>
      </c>
      <c r="T69" s="98">
        <f t="shared" si="9"/>
        <v>0</v>
      </c>
      <c r="U69" s="98">
        <f t="shared" si="9"/>
        <v>0</v>
      </c>
      <c r="V69" s="98">
        <f t="shared" si="9"/>
        <v>0</v>
      </c>
      <c r="W69" s="98">
        <f>G69*M69*G$61*(J$61*P$61+M$61*S$61)+H69*N69*H$61*(K$61*Q$61+N$61*T$61)+I69*O69*I$61*(L$61*R$61+O$61*U$61)</f>
        <v>0</v>
      </c>
      <c r="X69" s="98">
        <f>J69*P69*G$61*(J$61*P$61+M$61*S$61)+K69*Q69*H$61*(K$61*Q$61+N$61*T$61)+L69*R69*I$61*(L$61*R$61+O$61*U$61)</f>
        <v>0</v>
      </c>
      <c r="Y69" s="77"/>
      <c r="Z69" s="77"/>
      <c r="AA69" s="77"/>
      <c r="AB69" s="99">
        <f>SUM(S69,U69,W69)*'MRS(calc_process_Option2)'!E$94*(44/28)*'MRS(calc_process_Option2)'!E$104+SUM(T69,V69,X69)*'MRS(calc_process_Option2)'!E$95*(44/28)*'MRS(calc_process_Option2)'!E$104</f>
        <v>0</v>
      </c>
      <c r="AC69" s="99">
        <f>((SUM(S69:T69)*'MRS(calc_process_Option2)'!E$96+SUM(U69:V69)*'MRS(calc_process_Option2)'!E$97)*'MRS(calc_process_Option2)'!E$98+SUM(S69:X69)*'MRS(calc_process_Option2)'!E$99*'MRS(calc_process_Option2)'!E$98)*44/28*'MRS(calc_process_Option2)'!E$104</f>
        <v>0</v>
      </c>
      <c r="AD69" s="99">
        <f>(Y69*'MRS(calc_process_Option2)'!E$101+'MRS(input_PJ_All_Opt2)'!Z69*'MRS(calc_process_Option2)'!E$102)*(44/12)</f>
        <v>0</v>
      </c>
      <c r="AE69" s="99">
        <f>AA69*'MRS(calc_process_Option2)'!E$103*(44/12)</f>
        <v>0</v>
      </c>
      <c r="AF69" s="99">
        <f>SUM(AB69:AE69)</f>
        <v>0</v>
      </c>
    </row>
    <row r="70" spans="1:32" x14ac:dyDescent="0.2">
      <c r="A70" s="265"/>
      <c r="B70" s="56">
        <f>B69+1</f>
        <v>2020</v>
      </c>
      <c r="C70" s="73"/>
      <c r="D70" s="73"/>
      <c r="E70" s="73"/>
      <c r="F70" s="73"/>
      <c r="G70" s="73"/>
      <c r="H70" s="73"/>
      <c r="I70" s="73"/>
      <c r="J70" s="73"/>
      <c r="K70" s="73"/>
      <c r="L70" s="73"/>
      <c r="M70" s="73"/>
      <c r="N70" s="73"/>
      <c r="O70" s="73"/>
      <c r="P70" s="73"/>
      <c r="Q70" s="73"/>
      <c r="R70" s="73"/>
      <c r="S70" s="98">
        <f t="shared" si="9"/>
        <v>0</v>
      </c>
      <c r="T70" s="98">
        <f t="shared" si="9"/>
        <v>0</v>
      </c>
      <c r="U70" s="98">
        <f t="shared" si="9"/>
        <v>0</v>
      </c>
      <c r="V70" s="98">
        <f t="shared" si="9"/>
        <v>0</v>
      </c>
      <c r="W70" s="98">
        <f t="shared" ref="W70:W79" si="10">G70*M70*G$61*(J$61*P$61+M$61*S$61)+H70*N70*H$61*(K$61*Q$61+N$61*T$61)+I70*O70*I$61*(L$61*R$61+O$61*U$61)</f>
        <v>0</v>
      </c>
      <c r="X70" s="98">
        <f t="shared" ref="X70:X79" si="11">J70*P70*G$61*(J$61*P$61+M$61*S$61)+K70*Q70*H$61*(K$61*Q$61+N$61*T$61)+L70*R70*I$61*(L$61*R$61+O$61*U$61)</f>
        <v>0</v>
      </c>
      <c r="Y70" s="77"/>
      <c r="Z70" s="77"/>
      <c r="AA70" s="77"/>
      <c r="AB70" s="99">
        <f>SUM(S70,U70,W70)*'MRS(calc_process_Option2)'!E$94*(44/28)*'MRS(calc_process_Option2)'!E$104+SUM(T70,V70,X70)*'MRS(calc_process_Option2)'!E$95*(44/28)*'MRS(calc_process_Option2)'!E$104</f>
        <v>0</v>
      </c>
      <c r="AC70" s="99">
        <f>((SUM(S70:T70)*'MRS(calc_process_Option2)'!E$96+SUM(U70:V70)*'MRS(calc_process_Option2)'!E$97)*'MRS(calc_process_Option2)'!E$98+SUM(S70:X70)*'MRS(calc_process_Option2)'!E$99*'MRS(calc_process_Option2)'!E$98)*44/28*'MRS(calc_process_Option2)'!E$104</f>
        <v>0</v>
      </c>
      <c r="AD70" s="99">
        <f>(Y70*'MRS(calc_process_Option2)'!E$101+'MRS(input_PJ_All_Opt2)'!Z70*'MRS(calc_process_Option2)'!E$102)*(44/12)</f>
        <v>0</v>
      </c>
      <c r="AE70" s="99">
        <f>AA70*'MRS(calc_process_Option2)'!E$103*(44/12)</f>
        <v>0</v>
      </c>
      <c r="AF70" s="99">
        <f t="shared" ref="AF70:AF80" si="12">SUM(AB70:AE70)</f>
        <v>0</v>
      </c>
    </row>
    <row r="71" spans="1:32" x14ac:dyDescent="0.2">
      <c r="A71" s="265"/>
      <c r="B71" s="56">
        <f t="shared" ref="B71:B80" si="13">B70+1</f>
        <v>2021</v>
      </c>
      <c r="C71" s="73"/>
      <c r="D71" s="73"/>
      <c r="E71" s="73"/>
      <c r="F71" s="73"/>
      <c r="G71" s="73"/>
      <c r="H71" s="73"/>
      <c r="I71" s="73"/>
      <c r="J71" s="73"/>
      <c r="K71" s="73"/>
      <c r="L71" s="73"/>
      <c r="M71" s="73"/>
      <c r="N71" s="73"/>
      <c r="O71" s="73"/>
      <c r="P71" s="73"/>
      <c r="Q71" s="73"/>
      <c r="R71" s="73"/>
      <c r="S71" s="98">
        <f t="shared" si="9"/>
        <v>0</v>
      </c>
      <c r="T71" s="98">
        <f t="shared" si="9"/>
        <v>0</v>
      </c>
      <c r="U71" s="98">
        <f t="shared" si="9"/>
        <v>0</v>
      </c>
      <c r="V71" s="98">
        <f t="shared" si="9"/>
        <v>0</v>
      </c>
      <c r="W71" s="98">
        <f t="shared" si="10"/>
        <v>0</v>
      </c>
      <c r="X71" s="98">
        <f t="shared" si="11"/>
        <v>0</v>
      </c>
      <c r="Y71" s="77"/>
      <c r="Z71" s="77"/>
      <c r="AA71" s="77"/>
      <c r="AB71" s="99">
        <f>SUM(S71,U71,W71)*'MRS(calc_process_Option2)'!E$94*(44/28)*'MRS(calc_process_Option2)'!E$104+SUM(T71,V71,X71)*'MRS(calc_process_Option2)'!E$95*(44/28)*'MRS(calc_process_Option2)'!E$104</f>
        <v>0</v>
      </c>
      <c r="AC71" s="99">
        <f>((SUM(S71:T71)*'MRS(calc_process_Option2)'!E$96+SUM(U71:V71)*'MRS(calc_process_Option2)'!E$97)*'MRS(calc_process_Option2)'!E$98+SUM(S71:X71)*'MRS(calc_process_Option2)'!E$99*'MRS(calc_process_Option2)'!E$98)*44/28*'MRS(calc_process_Option2)'!E$104</f>
        <v>0</v>
      </c>
      <c r="AD71" s="99">
        <f>(Y71*'MRS(calc_process_Option2)'!E$101+'MRS(input_PJ_All_Opt2)'!Z71*'MRS(calc_process_Option2)'!E$102)*(44/12)</f>
        <v>0</v>
      </c>
      <c r="AE71" s="99">
        <f>AA71*'MRS(calc_process_Option2)'!E$103*(44/12)</f>
        <v>0</v>
      </c>
      <c r="AF71" s="99">
        <f t="shared" si="12"/>
        <v>0</v>
      </c>
    </row>
    <row r="72" spans="1:32" x14ac:dyDescent="0.2">
      <c r="A72" s="265"/>
      <c r="B72" s="56">
        <f t="shared" si="13"/>
        <v>2022</v>
      </c>
      <c r="C72" s="73"/>
      <c r="D72" s="73"/>
      <c r="E72" s="73"/>
      <c r="F72" s="73"/>
      <c r="G72" s="73"/>
      <c r="H72" s="73"/>
      <c r="I72" s="73"/>
      <c r="J72" s="73"/>
      <c r="K72" s="73"/>
      <c r="L72" s="73"/>
      <c r="M72" s="73"/>
      <c r="N72" s="73"/>
      <c r="O72" s="73"/>
      <c r="P72" s="73"/>
      <c r="Q72" s="73"/>
      <c r="R72" s="73"/>
      <c r="S72" s="98">
        <f t="shared" si="9"/>
        <v>0</v>
      </c>
      <c r="T72" s="98">
        <f t="shared" si="9"/>
        <v>0</v>
      </c>
      <c r="U72" s="98">
        <f t="shared" si="9"/>
        <v>0</v>
      </c>
      <c r="V72" s="98">
        <f t="shared" si="9"/>
        <v>0</v>
      </c>
      <c r="W72" s="98">
        <f t="shared" si="10"/>
        <v>0</v>
      </c>
      <c r="X72" s="98">
        <f t="shared" si="11"/>
        <v>0</v>
      </c>
      <c r="Y72" s="77"/>
      <c r="Z72" s="77"/>
      <c r="AA72" s="77"/>
      <c r="AB72" s="99">
        <f>SUM(S72,U72,W72)*'MRS(calc_process_Option2)'!E$94*(44/28)*'MRS(calc_process_Option2)'!E$104+SUM(T72,V72,X72)*'MRS(calc_process_Option2)'!E$95*(44/28)*'MRS(calc_process_Option2)'!E$104</f>
        <v>0</v>
      </c>
      <c r="AC72" s="99">
        <f>((SUM(S72:T72)*'MRS(calc_process_Option2)'!E$96+SUM(U72:V72)*'MRS(calc_process_Option2)'!E$97)*'MRS(calc_process_Option2)'!E$98+SUM(S72:X72)*'MRS(calc_process_Option2)'!E$99*'MRS(calc_process_Option2)'!E$98)*44/28*'MRS(calc_process_Option2)'!E$104</f>
        <v>0</v>
      </c>
      <c r="AD72" s="99">
        <f>(Y72*'MRS(calc_process_Option2)'!E$101+'MRS(input_PJ_All_Opt2)'!Z72*'MRS(calc_process_Option2)'!E$102)*(44/12)</f>
        <v>0</v>
      </c>
      <c r="AE72" s="99">
        <f>AA72*'MRS(calc_process_Option2)'!E$103*(44/12)</f>
        <v>0</v>
      </c>
      <c r="AF72" s="99">
        <f t="shared" si="12"/>
        <v>0</v>
      </c>
    </row>
    <row r="73" spans="1:32" x14ac:dyDescent="0.2">
      <c r="A73" s="265"/>
      <c r="B73" s="56">
        <f t="shared" si="13"/>
        <v>2023</v>
      </c>
      <c r="C73" s="73"/>
      <c r="D73" s="73"/>
      <c r="E73" s="73"/>
      <c r="F73" s="73"/>
      <c r="G73" s="73"/>
      <c r="H73" s="73"/>
      <c r="I73" s="73"/>
      <c r="J73" s="73"/>
      <c r="K73" s="73"/>
      <c r="L73" s="73"/>
      <c r="M73" s="73"/>
      <c r="N73" s="73"/>
      <c r="O73" s="73"/>
      <c r="P73" s="73"/>
      <c r="Q73" s="73"/>
      <c r="R73" s="73"/>
      <c r="S73" s="98">
        <f t="shared" si="9"/>
        <v>0</v>
      </c>
      <c r="T73" s="98">
        <f t="shared" si="9"/>
        <v>0</v>
      </c>
      <c r="U73" s="98">
        <f t="shared" si="9"/>
        <v>0</v>
      </c>
      <c r="V73" s="98">
        <f t="shared" si="9"/>
        <v>0</v>
      </c>
      <c r="W73" s="98">
        <f t="shared" si="10"/>
        <v>0</v>
      </c>
      <c r="X73" s="98">
        <f t="shared" si="11"/>
        <v>0</v>
      </c>
      <c r="Y73" s="77"/>
      <c r="Z73" s="77"/>
      <c r="AA73" s="77"/>
      <c r="AB73" s="99">
        <f>SUM(S73,U73,W73)*'MRS(calc_process_Option2)'!E$94*(44/28)*'MRS(calc_process_Option2)'!E$104+SUM(T73,V73,X73)*'MRS(calc_process_Option2)'!E$95*(44/28)*'MRS(calc_process_Option2)'!E$104</f>
        <v>0</v>
      </c>
      <c r="AC73" s="99">
        <f>((SUM(S73:T73)*'MRS(calc_process_Option2)'!E$96+SUM(U73:V73)*'MRS(calc_process_Option2)'!E$97)*'MRS(calc_process_Option2)'!E$98+SUM(S73:X73)*'MRS(calc_process_Option2)'!E$99*'MRS(calc_process_Option2)'!E$98)*44/28*'MRS(calc_process_Option2)'!E$104</f>
        <v>0</v>
      </c>
      <c r="AD73" s="99">
        <f>(Y73*'MRS(calc_process_Option2)'!E$101+'MRS(input_PJ_All_Opt2)'!Z73*'MRS(calc_process_Option2)'!E$102)*(44/12)</f>
        <v>0</v>
      </c>
      <c r="AE73" s="99">
        <f>AA73*'MRS(calc_process_Option2)'!E$103*(44/12)</f>
        <v>0</v>
      </c>
      <c r="AF73" s="99">
        <f t="shared" si="12"/>
        <v>0</v>
      </c>
    </row>
    <row r="74" spans="1:32" x14ac:dyDescent="0.2">
      <c r="A74" s="265"/>
      <c r="B74" s="56">
        <f t="shared" si="13"/>
        <v>2024</v>
      </c>
      <c r="C74" s="73"/>
      <c r="D74" s="73"/>
      <c r="E74" s="73"/>
      <c r="F74" s="73"/>
      <c r="G74" s="73"/>
      <c r="H74" s="73"/>
      <c r="I74" s="73"/>
      <c r="J74" s="73"/>
      <c r="K74" s="73"/>
      <c r="L74" s="73"/>
      <c r="M74" s="73"/>
      <c r="N74" s="73"/>
      <c r="O74" s="73"/>
      <c r="P74" s="73"/>
      <c r="Q74" s="73"/>
      <c r="R74" s="73"/>
      <c r="S74" s="98">
        <f t="shared" si="9"/>
        <v>0</v>
      </c>
      <c r="T74" s="98">
        <f t="shared" si="9"/>
        <v>0</v>
      </c>
      <c r="U74" s="98">
        <f t="shared" si="9"/>
        <v>0</v>
      </c>
      <c r="V74" s="98">
        <f t="shared" si="9"/>
        <v>0</v>
      </c>
      <c r="W74" s="98">
        <f t="shared" si="10"/>
        <v>0</v>
      </c>
      <c r="X74" s="98">
        <f t="shared" si="11"/>
        <v>0</v>
      </c>
      <c r="Y74" s="77"/>
      <c r="Z74" s="77"/>
      <c r="AA74" s="77"/>
      <c r="AB74" s="99">
        <f>SUM(S74,U74,W74)*'MRS(calc_process_Option2)'!E$94*(44/28)*'MRS(calc_process_Option2)'!E$104+SUM(T74,V74,X74)*'MRS(calc_process_Option2)'!E$95*(44/28)*'MRS(calc_process_Option2)'!E$104</f>
        <v>0</v>
      </c>
      <c r="AC74" s="99">
        <f>((SUM(S74:T74)*'MRS(calc_process_Option2)'!E$96+SUM(U74:V74)*'MRS(calc_process_Option2)'!E$97)*'MRS(calc_process_Option2)'!E$98+SUM(S74:X74)*'MRS(calc_process_Option2)'!E$99*'MRS(calc_process_Option2)'!E$98)*44/28*'MRS(calc_process_Option2)'!E$104</f>
        <v>0</v>
      </c>
      <c r="AD74" s="99">
        <f>(Y74*'MRS(calc_process_Option2)'!E$101+'MRS(input_PJ_All_Opt2)'!Z74*'MRS(calc_process_Option2)'!E$102)*(44/12)</f>
        <v>0</v>
      </c>
      <c r="AE74" s="99">
        <f>AA74*'MRS(calc_process_Option2)'!E$103*(44/12)</f>
        <v>0</v>
      </c>
      <c r="AF74" s="99">
        <f t="shared" si="12"/>
        <v>0</v>
      </c>
    </row>
    <row r="75" spans="1:32" x14ac:dyDescent="0.2">
      <c r="A75" s="265"/>
      <c r="B75" s="56">
        <f t="shared" si="13"/>
        <v>2025</v>
      </c>
      <c r="C75" s="73"/>
      <c r="D75" s="73"/>
      <c r="E75" s="73"/>
      <c r="F75" s="73"/>
      <c r="G75" s="73"/>
      <c r="H75" s="73"/>
      <c r="I75" s="73"/>
      <c r="J75" s="73"/>
      <c r="K75" s="73"/>
      <c r="L75" s="73"/>
      <c r="M75" s="73"/>
      <c r="N75" s="73"/>
      <c r="O75" s="73"/>
      <c r="P75" s="73"/>
      <c r="Q75" s="73"/>
      <c r="R75" s="73"/>
      <c r="S75" s="98">
        <f t="shared" si="9"/>
        <v>0</v>
      </c>
      <c r="T75" s="98">
        <f t="shared" si="9"/>
        <v>0</v>
      </c>
      <c r="U75" s="98">
        <f t="shared" si="9"/>
        <v>0</v>
      </c>
      <c r="V75" s="98">
        <f t="shared" si="9"/>
        <v>0</v>
      </c>
      <c r="W75" s="98">
        <f t="shared" si="10"/>
        <v>0</v>
      </c>
      <c r="X75" s="98">
        <f t="shared" si="11"/>
        <v>0</v>
      </c>
      <c r="Y75" s="77"/>
      <c r="Z75" s="77"/>
      <c r="AA75" s="77"/>
      <c r="AB75" s="99">
        <f>SUM(S75,U75,W75)*'MRS(calc_process_Option2)'!E$94*(44/28)*'MRS(calc_process_Option2)'!E$104+SUM(T75,V75,X75)*'MRS(calc_process_Option2)'!E$95*(44/28)*'MRS(calc_process_Option2)'!E$104</f>
        <v>0</v>
      </c>
      <c r="AC75" s="99">
        <f>((SUM(S75:T75)*'MRS(calc_process_Option2)'!E$96+SUM(U75:V75)*'MRS(calc_process_Option2)'!E$97)*'MRS(calc_process_Option2)'!E$98+SUM(S75:X75)*'MRS(calc_process_Option2)'!E$99*'MRS(calc_process_Option2)'!E$98)*44/28*'MRS(calc_process_Option2)'!E$104</f>
        <v>0</v>
      </c>
      <c r="AD75" s="99">
        <f>(Y75*'MRS(calc_process_Option2)'!E$101+'MRS(input_PJ_All_Opt2)'!Z75*'MRS(calc_process_Option2)'!E$102)*(44/12)</f>
        <v>0</v>
      </c>
      <c r="AE75" s="99">
        <f>AA75*'MRS(calc_process_Option2)'!E$103*(44/12)</f>
        <v>0</v>
      </c>
      <c r="AF75" s="99">
        <f t="shared" si="12"/>
        <v>0</v>
      </c>
    </row>
    <row r="76" spans="1:32" x14ac:dyDescent="0.2">
      <c r="A76" s="265"/>
      <c r="B76" s="56">
        <f t="shared" si="13"/>
        <v>2026</v>
      </c>
      <c r="C76" s="73"/>
      <c r="D76" s="73"/>
      <c r="E76" s="73"/>
      <c r="F76" s="73"/>
      <c r="G76" s="73"/>
      <c r="H76" s="73"/>
      <c r="I76" s="73"/>
      <c r="J76" s="73"/>
      <c r="K76" s="73"/>
      <c r="L76" s="73"/>
      <c r="M76" s="73"/>
      <c r="N76" s="73"/>
      <c r="O76" s="73"/>
      <c r="P76" s="73"/>
      <c r="Q76" s="73"/>
      <c r="R76" s="73"/>
      <c r="S76" s="98">
        <f t="shared" si="9"/>
        <v>0</v>
      </c>
      <c r="T76" s="98">
        <f t="shared" si="9"/>
        <v>0</v>
      </c>
      <c r="U76" s="98">
        <f t="shared" si="9"/>
        <v>0</v>
      </c>
      <c r="V76" s="98">
        <f t="shared" si="9"/>
        <v>0</v>
      </c>
      <c r="W76" s="98">
        <f t="shared" si="10"/>
        <v>0</v>
      </c>
      <c r="X76" s="98">
        <f t="shared" si="11"/>
        <v>0</v>
      </c>
      <c r="Y76" s="77"/>
      <c r="Z76" s="77"/>
      <c r="AA76" s="77"/>
      <c r="AB76" s="99">
        <f>SUM(S76,U76,W76)*'MRS(calc_process_Option2)'!E$94*(44/28)*'MRS(calc_process_Option2)'!E$104+SUM(T76,V76,X76)*'MRS(calc_process_Option2)'!E$95*(44/28)*'MRS(calc_process_Option2)'!E$104</f>
        <v>0</v>
      </c>
      <c r="AC76" s="99">
        <f>((SUM(S76:T76)*'MRS(calc_process_Option2)'!E$96+SUM(U76:V76)*'MRS(calc_process_Option2)'!E$97)*'MRS(calc_process_Option2)'!E$98+SUM(S76:X76)*'MRS(calc_process_Option2)'!E$99*'MRS(calc_process_Option2)'!E$98)*44/28*'MRS(calc_process_Option2)'!E$104</f>
        <v>0</v>
      </c>
      <c r="AD76" s="99">
        <f>(Y76*'MRS(calc_process_Option2)'!E$101+'MRS(input_PJ_All_Opt2)'!Z76*'MRS(calc_process_Option2)'!E$102)*(44/12)</f>
        <v>0</v>
      </c>
      <c r="AE76" s="99">
        <f>AA76*'MRS(calc_process_Option2)'!E$103*(44/12)</f>
        <v>0</v>
      </c>
      <c r="AF76" s="99">
        <f t="shared" si="12"/>
        <v>0</v>
      </c>
    </row>
    <row r="77" spans="1:32" x14ac:dyDescent="0.2">
      <c r="A77" s="265"/>
      <c r="B77" s="56">
        <f t="shared" si="13"/>
        <v>2027</v>
      </c>
      <c r="C77" s="73"/>
      <c r="D77" s="73"/>
      <c r="E77" s="73"/>
      <c r="F77" s="73"/>
      <c r="G77" s="73"/>
      <c r="H77" s="73"/>
      <c r="I77" s="73"/>
      <c r="J77" s="73"/>
      <c r="K77" s="73"/>
      <c r="L77" s="73"/>
      <c r="M77" s="73"/>
      <c r="N77" s="73"/>
      <c r="O77" s="73"/>
      <c r="P77" s="73"/>
      <c r="Q77" s="73"/>
      <c r="R77" s="73"/>
      <c r="S77" s="98">
        <f t="shared" si="9"/>
        <v>0</v>
      </c>
      <c r="T77" s="98">
        <f t="shared" si="9"/>
        <v>0</v>
      </c>
      <c r="U77" s="98">
        <f t="shared" si="9"/>
        <v>0</v>
      </c>
      <c r="V77" s="98">
        <f t="shared" si="9"/>
        <v>0</v>
      </c>
      <c r="W77" s="98">
        <f t="shared" si="10"/>
        <v>0</v>
      </c>
      <c r="X77" s="98">
        <f t="shared" si="11"/>
        <v>0</v>
      </c>
      <c r="Y77" s="77"/>
      <c r="Z77" s="77"/>
      <c r="AA77" s="77"/>
      <c r="AB77" s="99">
        <f>SUM(S77,U77,W77)*'MRS(calc_process_Option2)'!E$94*(44/28)*'MRS(calc_process_Option2)'!E$104+SUM(T77,V77,X77)*'MRS(calc_process_Option2)'!E$95*(44/28)*'MRS(calc_process_Option2)'!E$104</f>
        <v>0</v>
      </c>
      <c r="AC77" s="99">
        <f>((SUM(S77:T77)*'MRS(calc_process_Option2)'!E$96+SUM(U77:V77)*'MRS(calc_process_Option2)'!E$97)*'MRS(calc_process_Option2)'!E$98+SUM(S77:X77)*'MRS(calc_process_Option2)'!E$99*'MRS(calc_process_Option2)'!E$98)*44/28*'MRS(calc_process_Option2)'!E$104</f>
        <v>0</v>
      </c>
      <c r="AD77" s="99">
        <f>(Y77*'MRS(calc_process_Option2)'!E$101+'MRS(input_PJ_All_Opt2)'!Z77*'MRS(calc_process_Option2)'!E$102)*(44/12)</f>
        <v>0</v>
      </c>
      <c r="AE77" s="99">
        <f>AA77*'MRS(calc_process_Option2)'!E$103*(44/12)</f>
        <v>0</v>
      </c>
      <c r="AF77" s="99">
        <f t="shared" si="12"/>
        <v>0</v>
      </c>
    </row>
    <row r="78" spans="1:32" x14ac:dyDescent="0.2">
      <c r="A78" s="265"/>
      <c r="B78" s="56">
        <f t="shared" si="13"/>
        <v>2028</v>
      </c>
      <c r="C78" s="73"/>
      <c r="D78" s="73"/>
      <c r="E78" s="73"/>
      <c r="F78" s="73"/>
      <c r="G78" s="73"/>
      <c r="H78" s="73"/>
      <c r="I78" s="73"/>
      <c r="J78" s="73"/>
      <c r="K78" s="73"/>
      <c r="L78" s="73"/>
      <c r="M78" s="73"/>
      <c r="N78" s="73"/>
      <c r="O78" s="73"/>
      <c r="P78" s="73"/>
      <c r="Q78" s="73"/>
      <c r="R78" s="73"/>
      <c r="S78" s="98">
        <f t="shared" si="9"/>
        <v>0</v>
      </c>
      <c r="T78" s="98">
        <f t="shared" si="9"/>
        <v>0</v>
      </c>
      <c r="U78" s="98">
        <f t="shared" si="9"/>
        <v>0</v>
      </c>
      <c r="V78" s="98">
        <f t="shared" si="9"/>
        <v>0</v>
      </c>
      <c r="W78" s="98">
        <f t="shared" si="10"/>
        <v>0</v>
      </c>
      <c r="X78" s="98">
        <f t="shared" si="11"/>
        <v>0</v>
      </c>
      <c r="Y78" s="77"/>
      <c r="Z78" s="77"/>
      <c r="AA78" s="77"/>
      <c r="AB78" s="99">
        <f>SUM(S78,U78,W78)*'MRS(calc_process_Option2)'!E$94*(44/28)*'MRS(calc_process_Option2)'!E$104+SUM(T78,V78,X78)*'MRS(calc_process_Option2)'!E$95*(44/28)*'MRS(calc_process_Option2)'!E$104</f>
        <v>0</v>
      </c>
      <c r="AC78" s="99">
        <f>((SUM(S78:T78)*'MRS(calc_process_Option2)'!E$96+SUM(U78:V78)*'MRS(calc_process_Option2)'!E$97)*'MRS(calc_process_Option2)'!E$98+SUM(S78:X78)*'MRS(calc_process_Option2)'!E$99*'MRS(calc_process_Option2)'!E$98)*44/28*'MRS(calc_process_Option2)'!E$104</f>
        <v>0</v>
      </c>
      <c r="AD78" s="99">
        <f>(Y78*'MRS(calc_process_Option2)'!E$101+'MRS(input_PJ_All_Opt2)'!Z78*'MRS(calc_process_Option2)'!E$102)*(44/12)</f>
        <v>0</v>
      </c>
      <c r="AE78" s="99">
        <f>AA78*'MRS(calc_process_Option2)'!E$103*(44/12)</f>
        <v>0</v>
      </c>
      <c r="AF78" s="99">
        <f t="shared" si="12"/>
        <v>0</v>
      </c>
    </row>
    <row r="79" spans="1:32" x14ac:dyDescent="0.2">
      <c r="A79" s="265"/>
      <c r="B79" s="56">
        <f t="shared" si="13"/>
        <v>2029</v>
      </c>
      <c r="C79" s="73"/>
      <c r="D79" s="73"/>
      <c r="E79" s="73"/>
      <c r="F79" s="73"/>
      <c r="G79" s="73"/>
      <c r="H79" s="73"/>
      <c r="I79" s="73"/>
      <c r="J79" s="73"/>
      <c r="K79" s="73"/>
      <c r="L79" s="73"/>
      <c r="M79" s="73"/>
      <c r="N79" s="73"/>
      <c r="O79" s="73"/>
      <c r="P79" s="73"/>
      <c r="Q79" s="73"/>
      <c r="R79" s="73"/>
      <c r="S79" s="98">
        <f t="shared" si="9"/>
        <v>0</v>
      </c>
      <c r="T79" s="98">
        <f t="shared" si="9"/>
        <v>0</v>
      </c>
      <c r="U79" s="98">
        <f t="shared" si="9"/>
        <v>0</v>
      </c>
      <c r="V79" s="98">
        <f t="shared" si="9"/>
        <v>0</v>
      </c>
      <c r="W79" s="98">
        <f t="shared" si="10"/>
        <v>0</v>
      </c>
      <c r="X79" s="98">
        <f t="shared" si="11"/>
        <v>0</v>
      </c>
      <c r="Y79" s="77"/>
      <c r="Z79" s="77"/>
      <c r="AA79" s="77"/>
      <c r="AB79" s="99">
        <f>SUM(S79,U79,W79)*'MRS(calc_process_Option2)'!E$94*(44/28)*'MRS(calc_process_Option2)'!E$104+SUM(T79,V79,X79)*'MRS(calc_process_Option2)'!E$95*(44/28)*'MRS(calc_process_Option2)'!E$104</f>
        <v>0</v>
      </c>
      <c r="AC79" s="99">
        <f>((SUM(S79:T79)*'MRS(calc_process_Option2)'!E$96+SUM(U79:V79)*'MRS(calc_process_Option2)'!E$97)*'MRS(calc_process_Option2)'!E$98+SUM(S79:X79)*'MRS(calc_process_Option2)'!E$99*'MRS(calc_process_Option2)'!E$98)*44/28*'MRS(calc_process_Option2)'!E$104</f>
        <v>0</v>
      </c>
      <c r="AD79" s="99">
        <f>(Y79*'MRS(calc_process_Option2)'!E$101+'MRS(input_PJ_All_Opt2)'!Z79*'MRS(calc_process_Option2)'!E$102)*(44/12)</f>
        <v>0</v>
      </c>
      <c r="AE79" s="99">
        <f>AA79*'MRS(calc_process_Option2)'!E$103*(44/12)</f>
        <v>0</v>
      </c>
      <c r="AF79" s="99">
        <f t="shared" si="12"/>
        <v>0</v>
      </c>
    </row>
    <row r="80" spans="1:32" x14ac:dyDescent="0.2">
      <c r="A80" s="265"/>
      <c r="B80" s="56">
        <f t="shared" si="13"/>
        <v>2030</v>
      </c>
      <c r="C80" s="73"/>
      <c r="D80" s="73"/>
      <c r="E80" s="73"/>
      <c r="F80" s="73"/>
      <c r="G80" s="73"/>
      <c r="H80" s="73"/>
      <c r="I80" s="73"/>
      <c r="J80" s="73"/>
      <c r="K80" s="73"/>
      <c r="L80" s="73"/>
      <c r="M80" s="73"/>
      <c r="N80" s="73"/>
      <c r="O80" s="73"/>
      <c r="P80" s="73"/>
      <c r="Q80" s="73"/>
      <c r="R80" s="73"/>
      <c r="S80" s="98">
        <f t="shared" si="9"/>
        <v>0</v>
      </c>
      <c r="T80" s="98">
        <f t="shared" si="9"/>
        <v>0</v>
      </c>
      <c r="U80" s="98">
        <f t="shared" si="9"/>
        <v>0</v>
      </c>
      <c r="V80" s="98">
        <f t="shared" si="9"/>
        <v>0</v>
      </c>
      <c r="W80" s="98">
        <f>G80*M80*G$61*(J$61*P$61+M$61*S$61)+H80*N80*H$61*(K$61*Q$61+N$61*T$61)+I80*O80*I$61*(L$61*R$61+O$61*U$61)</f>
        <v>0</v>
      </c>
      <c r="X80" s="98">
        <f>J80*P80*G$61*(J$61*P$61+M$61*S$61)+K80*Q80*H$61*(K$61*Q$61+N$61*T$61)+L80*R80*I$61*(L$61*R$61+O$61*U$61)</f>
        <v>0</v>
      </c>
      <c r="Y80" s="77"/>
      <c r="Z80" s="77"/>
      <c r="AA80" s="77"/>
      <c r="AB80" s="99">
        <f>SUM(S80,U80,W80)*'MRS(calc_process_Option2)'!E$94*(44/28)*'MRS(calc_process_Option2)'!E$104+SUM(T80,V80,X80)*'MRS(calc_process_Option2)'!E$95*(44/28)*'MRS(calc_process_Option2)'!E$104</f>
        <v>0</v>
      </c>
      <c r="AC80" s="99">
        <f>((SUM(S80:T80)*'MRS(calc_process_Option2)'!E$96+SUM(U80:V80)*'MRS(calc_process_Option2)'!E$97)*'MRS(calc_process_Option2)'!E$98+SUM(S80:X80)*'MRS(calc_process_Option2)'!E$99*'MRS(calc_process_Option2)'!E$98)*44/28*'MRS(calc_process_Option2)'!E$104</f>
        <v>0</v>
      </c>
      <c r="AD80" s="99">
        <f>(Y80*'MRS(calc_process_Option2)'!E$101+'MRS(input_PJ_All_Opt2)'!Z80*'MRS(calc_process_Option2)'!E$102)*(44/12)</f>
        <v>0</v>
      </c>
      <c r="AE80" s="99">
        <f>AA80*'MRS(calc_process_Option2)'!E$103*(44/12)</f>
        <v>0</v>
      </c>
      <c r="AF80" s="99">
        <f t="shared" si="12"/>
        <v>0</v>
      </c>
    </row>
    <row r="81" spans="1:32" x14ac:dyDescent="0.2">
      <c r="A81" s="61"/>
      <c r="B81" s="62" t="s">
        <v>57</v>
      </c>
      <c r="C81" s="81" t="s">
        <v>88</v>
      </c>
      <c r="D81" s="81" t="s">
        <v>88</v>
      </c>
      <c r="E81" s="81" t="s">
        <v>88</v>
      </c>
      <c r="F81" s="81" t="s">
        <v>88</v>
      </c>
      <c r="G81" s="81" t="s">
        <v>88</v>
      </c>
      <c r="H81" s="81" t="s">
        <v>88</v>
      </c>
      <c r="I81" s="81" t="s">
        <v>88</v>
      </c>
      <c r="J81" s="81" t="s">
        <v>88</v>
      </c>
      <c r="K81" s="81" t="s">
        <v>88</v>
      </c>
      <c r="L81" s="81" t="s">
        <v>88</v>
      </c>
      <c r="M81" s="81" t="s">
        <v>88</v>
      </c>
      <c r="N81" s="81" t="s">
        <v>88</v>
      </c>
      <c r="O81" s="81" t="s">
        <v>88</v>
      </c>
      <c r="P81" s="81" t="s">
        <v>88</v>
      </c>
      <c r="Q81" s="81" t="s">
        <v>88</v>
      </c>
      <c r="R81" s="81" t="s">
        <v>88</v>
      </c>
      <c r="S81" s="217" t="s">
        <v>88</v>
      </c>
      <c r="T81" s="217" t="s">
        <v>88</v>
      </c>
      <c r="U81" s="217" t="s">
        <v>88</v>
      </c>
      <c r="V81" s="217" t="s">
        <v>88</v>
      </c>
      <c r="W81" s="217" t="s">
        <v>88</v>
      </c>
      <c r="X81" s="217" t="s">
        <v>88</v>
      </c>
      <c r="Y81" s="217" t="s">
        <v>88</v>
      </c>
      <c r="Z81" s="217" t="s">
        <v>88</v>
      </c>
      <c r="AA81" s="217" t="s">
        <v>88</v>
      </c>
      <c r="AB81" s="99">
        <f>SUM(AB69:AB80)</f>
        <v>0</v>
      </c>
      <c r="AC81" s="99">
        <f>SUM(AC69:AC80)</f>
        <v>0</v>
      </c>
      <c r="AD81" s="99">
        <f>SUM(AD69:AD80)</f>
        <v>0</v>
      </c>
      <c r="AE81" s="99">
        <f>SUM(AE69:AE80)</f>
        <v>0</v>
      </c>
      <c r="AF81" s="99">
        <f>SUM(AF69:AF80)</f>
        <v>0</v>
      </c>
    </row>
    <row r="84" spans="1:32" x14ac:dyDescent="0.2">
      <c r="A84" s="79" t="s">
        <v>115</v>
      </c>
      <c r="D84" s="49"/>
      <c r="E84" s="49"/>
      <c r="F84" s="49"/>
      <c r="G84" s="49"/>
      <c r="H84" s="49"/>
      <c r="I84" s="49"/>
      <c r="J84" s="49"/>
      <c r="K84" s="49"/>
      <c r="L84" s="49"/>
      <c r="M84" s="49"/>
      <c r="N84" s="49"/>
    </row>
    <row r="85" spans="1:32" ht="16" x14ac:dyDescent="0.2">
      <c r="A85" s="256" t="s">
        <v>85</v>
      </c>
      <c r="B85" s="256"/>
      <c r="C85" s="54" t="s">
        <v>342</v>
      </c>
      <c r="D85" s="54" t="s">
        <v>312</v>
      </c>
      <c r="E85" s="53" t="s">
        <v>301</v>
      </c>
      <c r="F85" s="49"/>
      <c r="G85" s="49"/>
      <c r="H85" s="49"/>
      <c r="I85" s="49"/>
      <c r="J85" s="49"/>
      <c r="K85" s="49"/>
      <c r="L85" s="49"/>
      <c r="M85" s="49"/>
      <c r="N85" s="49"/>
    </row>
    <row r="86" spans="1:32" ht="84.5" x14ac:dyDescent="0.2">
      <c r="A86" s="256" t="s">
        <v>86</v>
      </c>
      <c r="B86" s="256"/>
      <c r="C86" s="54" t="s">
        <v>416</v>
      </c>
      <c r="D86" s="54" t="s">
        <v>315</v>
      </c>
      <c r="E86" s="53" t="s">
        <v>417</v>
      </c>
      <c r="F86" s="49"/>
      <c r="G86" s="49"/>
      <c r="H86" s="49"/>
      <c r="I86" s="49"/>
      <c r="J86" s="49"/>
      <c r="K86" s="49"/>
      <c r="L86" s="49"/>
      <c r="M86" s="49"/>
      <c r="N86" s="49"/>
    </row>
    <row r="87" spans="1:32" ht="16" x14ac:dyDescent="0.2">
      <c r="A87" s="256" t="s">
        <v>87</v>
      </c>
      <c r="B87" s="256"/>
      <c r="C87" s="52" t="s">
        <v>129</v>
      </c>
      <c r="D87" s="52" t="s">
        <v>303</v>
      </c>
      <c r="E87" s="52" t="s">
        <v>303</v>
      </c>
      <c r="F87" s="49"/>
      <c r="G87" s="49"/>
      <c r="H87" s="49"/>
      <c r="I87" s="49"/>
      <c r="J87" s="49"/>
      <c r="K87" s="49"/>
      <c r="L87" s="49"/>
      <c r="M87" s="49"/>
      <c r="N87" s="49"/>
    </row>
    <row r="88" spans="1:32" x14ac:dyDescent="0.2">
      <c r="A88" s="257" t="s">
        <v>89</v>
      </c>
      <c r="B88" s="56">
        <f>'MRS(input_RL_Opt2)'!$B$8+1</f>
        <v>2019</v>
      </c>
      <c r="C88" s="104">
        <f>'MRS(input_PJ_Opt2)'!AE21</f>
        <v>0</v>
      </c>
      <c r="D88" s="104">
        <f>'MRS(input_PJ_DP_Opt2)'!AG21</f>
        <v>0</v>
      </c>
      <c r="E88" s="104">
        <f t="shared" ref="E88:E99" si="14">C88*(44/12)+M16+R41+AF69+D88</f>
        <v>0</v>
      </c>
      <c r="F88" s="49"/>
      <c r="G88" s="49"/>
      <c r="H88" s="49"/>
      <c r="I88" s="49"/>
      <c r="J88" s="49"/>
      <c r="K88" s="49"/>
      <c r="L88" s="49"/>
      <c r="M88" s="49"/>
      <c r="N88" s="49"/>
    </row>
    <row r="89" spans="1:32" x14ac:dyDescent="0.2">
      <c r="A89" s="258"/>
      <c r="B89" s="56">
        <f>B88+1</f>
        <v>2020</v>
      </c>
      <c r="C89" s="104">
        <f>'MRS(input_PJ_Opt2)'!AE37</f>
        <v>0</v>
      </c>
      <c r="D89" s="104">
        <f>'MRS(input_PJ_DP_Opt2)'!AG37</f>
        <v>0</v>
      </c>
      <c r="E89" s="104">
        <f t="shared" si="14"/>
        <v>0</v>
      </c>
      <c r="F89" s="49"/>
      <c r="G89" s="49"/>
      <c r="H89" s="49"/>
      <c r="I89" s="49"/>
      <c r="J89" s="49"/>
      <c r="K89" s="49"/>
      <c r="L89" s="49"/>
      <c r="M89" s="49"/>
      <c r="N89" s="49"/>
    </row>
    <row r="90" spans="1:32" x14ac:dyDescent="0.2">
      <c r="A90" s="258"/>
      <c r="B90" s="56">
        <f t="shared" ref="B90:B99" si="15">B89+1</f>
        <v>2021</v>
      </c>
      <c r="C90" s="104">
        <f>'MRS(input_PJ_Opt2)'!AE53</f>
        <v>0</v>
      </c>
      <c r="D90" s="104">
        <f>'MRS(input_PJ_DP_Opt2)'!AG53</f>
        <v>0</v>
      </c>
      <c r="E90" s="104">
        <f t="shared" si="14"/>
        <v>0</v>
      </c>
      <c r="F90" s="49"/>
      <c r="G90" s="49"/>
      <c r="H90" s="49"/>
      <c r="I90" s="49"/>
      <c r="J90" s="49"/>
      <c r="K90" s="49"/>
      <c r="L90" s="49"/>
      <c r="M90" s="49"/>
      <c r="N90" s="49"/>
    </row>
    <row r="91" spans="1:32" x14ac:dyDescent="0.2">
      <c r="A91" s="258"/>
      <c r="B91" s="56">
        <f t="shared" si="15"/>
        <v>2022</v>
      </c>
      <c r="C91" s="104">
        <f>'MRS(input_PJ_Opt2)'!AE69</f>
        <v>0</v>
      </c>
      <c r="D91" s="104">
        <f>'MRS(input_PJ_DP_Opt2)'!AG69</f>
        <v>0</v>
      </c>
      <c r="E91" s="104">
        <f t="shared" si="14"/>
        <v>0</v>
      </c>
      <c r="F91" s="49"/>
      <c r="G91" s="49"/>
      <c r="H91" s="49"/>
      <c r="I91" s="49"/>
      <c r="J91" s="49"/>
      <c r="K91" s="49"/>
      <c r="L91" s="49"/>
      <c r="M91" s="49"/>
      <c r="N91" s="49"/>
    </row>
    <row r="92" spans="1:32" x14ac:dyDescent="0.2">
      <c r="A92" s="258"/>
      <c r="B92" s="56">
        <f t="shared" si="15"/>
        <v>2023</v>
      </c>
      <c r="C92" s="104">
        <f>'MRS(input_PJ_Opt2)'!AE85</f>
        <v>0</v>
      </c>
      <c r="D92" s="104">
        <f>'MRS(input_PJ_DP_Opt2)'!AG85</f>
        <v>0</v>
      </c>
      <c r="E92" s="104">
        <f t="shared" si="14"/>
        <v>0</v>
      </c>
      <c r="F92" s="49"/>
      <c r="G92" s="49"/>
      <c r="H92" s="49"/>
      <c r="I92" s="49"/>
      <c r="J92" s="49"/>
      <c r="K92" s="49"/>
      <c r="L92" s="49"/>
      <c r="M92" s="49"/>
      <c r="N92" s="49"/>
    </row>
    <row r="93" spans="1:32" x14ac:dyDescent="0.2">
      <c r="A93" s="258"/>
      <c r="B93" s="56">
        <f t="shared" si="15"/>
        <v>2024</v>
      </c>
      <c r="C93" s="104">
        <f>'MRS(input_PJ_Opt2)'!AE101</f>
        <v>0</v>
      </c>
      <c r="D93" s="104">
        <f>'MRS(input_PJ_DP_Opt2)'!AG101</f>
        <v>0</v>
      </c>
      <c r="E93" s="104">
        <f t="shared" si="14"/>
        <v>0</v>
      </c>
      <c r="F93" s="49"/>
      <c r="G93" s="49"/>
      <c r="H93" s="49"/>
      <c r="I93" s="49"/>
      <c r="J93" s="49"/>
      <c r="K93" s="49"/>
      <c r="L93" s="49"/>
      <c r="M93" s="49"/>
      <c r="N93" s="49"/>
    </row>
    <row r="94" spans="1:32" x14ac:dyDescent="0.2">
      <c r="A94" s="258"/>
      <c r="B94" s="56">
        <f t="shared" si="15"/>
        <v>2025</v>
      </c>
      <c r="C94" s="104">
        <f>'MRS(input_PJ_Opt2)'!AE117</f>
        <v>0</v>
      </c>
      <c r="D94" s="104">
        <f>'MRS(input_PJ_DP_Opt2)'!AG117</f>
        <v>0</v>
      </c>
      <c r="E94" s="104">
        <f t="shared" si="14"/>
        <v>0</v>
      </c>
      <c r="F94" s="49"/>
      <c r="G94" s="49"/>
      <c r="H94" s="49"/>
      <c r="I94" s="49"/>
      <c r="J94" s="49"/>
      <c r="K94" s="49"/>
      <c r="L94" s="49"/>
      <c r="M94" s="49"/>
      <c r="N94" s="49"/>
    </row>
    <row r="95" spans="1:32" x14ac:dyDescent="0.2">
      <c r="A95" s="258"/>
      <c r="B95" s="56">
        <f t="shared" si="15"/>
        <v>2026</v>
      </c>
      <c r="C95" s="104">
        <f>'MRS(input_PJ_Opt2)'!AE133</f>
        <v>0</v>
      </c>
      <c r="D95" s="104">
        <f>'MRS(input_PJ_DP_Opt2)'!AG133</f>
        <v>0</v>
      </c>
      <c r="E95" s="104">
        <f t="shared" si="14"/>
        <v>0</v>
      </c>
      <c r="F95" s="49"/>
      <c r="G95" s="49"/>
      <c r="H95" s="49"/>
      <c r="I95" s="49"/>
      <c r="J95" s="49"/>
      <c r="K95" s="49"/>
      <c r="L95" s="49"/>
      <c r="M95" s="49"/>
      <c r="N95" s="49"/>
    </row>
    <row r="96" spans="1:32" x14ac:dyDescent="0.2">
      <c r="A96" s="258"/>
      <c r="B96" s="56">
        <f t="shared" si="15"/>
        <v>2027</v>
      </c>
      <c r="C96" s="104">
        <f>'MRS(input_PJ_Opt2)'!AE149</f>
        <v>0</v>
      </c>
      <c r="D96" s="104">
        <f>'MRS(input_PJ_DP_Opt2)'!AG149</f>
        <v>0</v>
      </c>
      <c r="E96" s="104">
        <f t="shared" si="14"/>
        <v>0</v>
      </c>
      <c r="F96" s="49"/>
      <c r="G96" s="49"/>
      <c r="H96" s="49"/>
      <c r="I96" s="49"/>
      <c r="J96" s="49"/>
      <c r="K96" s="49"/>
      <c r="L96" s="49"/>
      <c r="M96" s="49"/>
      <c r="N96" s="49"/>
    </row>
    <row r="97" spans="1:14" x14ac:dyDescent="0.2">
      <c r="A97" s="258"/>
      <c r="B97" s="56">
        <f t="shared" si="15"/>
        <v>2028</v>
      </c>
      <c r="C97" s="104">
        <f>'MRS(input_PJ_Opt2)'!AE165</f>
        <v>0</v>
      </c>
      <c r="D97" s="104">
        <f>'MRS(input_PJ_DP_Opt2)'!AG165</f>
        <v>0</v>
      </c>
      <c r="E97" s="104">
        <f t="shared" si="14"/>
        <v>0</v>
      </c>
      <c r="F97" s="49"/>
      <c r="G97" s="49"/>
      <c r="H97" s="49"/>
      <c r="I97" s="49"/>
      <c r="J97" s="49"/>
      <c r="K97" s="49"/>
      <c r="L97" s="49"/>
      <c r="M97" s="49"/>
      <c r="N97" s="49"/>
    </row>
    <row r="98" spans="1:14" x14ac:dyDescent="0.2">
      <c r="A98" s="258"/>
      <c r="B98" s="56">
        <f t="shared" si="15"/>
        <v>2029</v>
      </c>
      <c r="C98" s="104">
        <f>'MRS(input_PJ_Opt2)'!AE181</f>
        <v>0</v>
      </c>
      <c r="D98" s="104">
        <f>'MRS(input_PJ_DP_Opt2)'!AG181</f>
        <v>0</v>
      </c>
      <c r="E98" s="104">
        <f t="shared" si="14"/>
        <v>0</v>
      </c>
      <c r="F98" s="49"/>
      <c r="G98" s="49"/>
      <c r="H98" s="49"/>
      <c r="I98" s="49"/>
      <c r="J98" s="49"/>
      <c r="K98" s="49"/>
      <c r="L98" s="49"/>
      <c r="M98" s="49"/>
      <c r="N98" s="49"/>
    </row>
    <row r="99" spans="1:14" x14ac:dyDescent="0.2">
      <c r="A99" s="259"/>
      <c r="B99" s="56">
        <f t="shared" si="15"/>
        <v>2030</v>
      </c>
      <c r="C99" s="104">
        <f>'MRS(input_PJ_Opt2)'!AE197</f>
        <v>0</v>
      </c>
      <c r="D99" s="104">
        <f>'MRS(input_PJ_DP_Opt2)'!AG197</f>
        <v>0</v>
      </c>
      <c r="E99" s="104">
        <f t="shared" si="14"/>
        <v>0</v>
      </c>
      <c r="F99" s="49"/>
      <c r="G99" s="49"/>
      <c r="H99" s="49"/>
      <c r="I99" s="49"/>
      <c r="J99" s="49"/>
      <c r="K99" s="49"/>
      <c r="L99" s="49"/>
      <c r="M99" s="49"/>
      <c r="N99" s="49"/>
    </row>
    <row r="100" spans="1:14" x14ac:dyDescent="0.2">
      <c r="A100" s="61"/>
      <c r="B100" s="62" t="s">
        <v>57</v>
      </c>
      <c r="C100" s="104">
        <f>SUM(C88:C98)</f>
        <v>0</v>
      </c>
      <c r="D100" s="104">
        <f>SUM(D88:D98)</f>
        <v>0</v>
      </c>
      <c r="E100" s="104">
        <f>SUM(E88:E98)</f>
        <v>0</v>
      </c>
      <c r="F100" s="49"/>
      <c r="G100" s="49"/>
      <c r="H100" s="49"/>
      <c r="I100" s="49"/>
      <c r="J100" s="49"/>
      <c r="K100" s="49"/>
      <c r="L100" s="49"/>
      <c r="M100" s="49"/>
      <c r="N100" s="49"/>
    </row>
  </sheetData>
  <sheetProtection algorithmName="SHA-512" hashValue="CcxVupKoQckBtjw60WhM2HHrXVGw17xR1xWaNY5Ig9WGA7WNh4qsoGvm0q4UmZhDjh56WcCT1WY4d4FaXGSJAw==" saltValue="pBwSWrGCcGyKgpHhL2OgFw==" spinCount="100000" sheet="1" objects="1" scenarios="1" formatCells="0" formatRows="0"/>
  <mergeCells count="145">
    <mergeCell ref="A6:B6"/>
    <mergeCell ref="C6:G6"/>
    <mergeCell ref="H6:L6"/>
    <mergeCell ref="A7:B7"/>
    <mergeCell ref="A8:B8"/>
    <mergeCell ref="A12:B12"/>
    <mergeCell ref="C12:G12"/>
    <mergeCell ref="H12:L12"/>
    <mergeCell ref="A4:B4"/>
    <mergeCell ref="C4:G4"/>
    <mergeCell ref="H4:L4"/>
    <mergeCell ref="A5:B5"/>
    <mergeCell ref="C5:G5"/>
    <mergeCell ref="H5:L5"/>
    <mergeCell ref="M12:N12"/>
    <mergeCell ref="A13:B13"/>
    <mergeCell ref="C13:G13"/>
    <mergeCell ref="H13:L13"/>
    <mergeCell ref="M13:N13"/>
    <mergeCell ref="A14:B14"/>
    <mergeCell ref="C14:G14"/>
    <mergeCell ref="H14:L14"/>
    <mergeCell ref="M14:N14"/>
    <mergeCell ref="M23:N23"/>
    <mergeCell ref="M24:N24"/>
    <mergeCell ref="M25:N25"/>
    <mergeCell ref="M26:N26"/>
    <mergeCell ref="M27:N27"/>
    <mergeCell ref="M28:N28"/>
    <mergeCell ref="A15:B15"/>
    <mergeCell ref="M15:N15"/>
    <mergeCell ref="A16:A27"/>
    <mergeCell ref="M16:N16"/>
    <mergeCell ref="M17:N17"/>
    <mergeCell ref="M18:N18"/>
    <mergeCell ref="M19:N19"/>
    <mergeCell ref="M20:N20"/>
    <mergeCell ref="M21:N21"/>
    <mergeCell ref="M22:N22"/>
    <mergeCell ref="P34:P37"/>
    <mergeCell ref="Q34:Q37"/>
    <mergeCell ref="R34:S37"/>
    <mergeCell ref="C35:G35"/>
    <mergeCell ref="C36:G36"/>
    <mergeCell ref="H36:L36"/>
    <mergeCell ref="A32:B32"/>
    <mergeCell ref="R32:S32"/>
    <mergeCell ref="A33:B33"/>
    <mergeCell ref="R33:S33"/>
    <mergeCell ref="A34:B37"/>
    <mergeCell ref="C34:G34"/>
    <mergeCell ref="H34:L34"/>
    <mergeCell ref="M34:M37"/>
    <mergeCell ref="N34:N37"/>
    <mergeCell ref="O34:O37"/>
    <mergeCell ref="A38:B38"/>
    <mergeCell ref="C38:G38"/>
    <mergeCell ref="H38:L38"/>
    <mergeCell ref="M38:Q38"/>
    <mergeCell ref="R38:S38"/>
    <mergeCell ref="A39:B39"/>
    <mergeCell ref="C39:G39"/>
    <mergeCell ref="H39:L39"/>
    <mergeCell ref="M39:Q39"/>
    <mergeCell ref="R39:S39"/>
    <mergeCell ref="R45:S45"/>
    <mergeCell ref="R46:S46"/>
    <mergeCell ref="R47:S47"/>
    <mergeCell ref="R48:S48"/>
    <mergeCell ref="R49:S49"/>
    <mergeCell ref="R50:S50"/>
    <mergeCell ref="A40:B40"/>
    <mergeCell ref="C40:G40"/>
    <mergeCell ref="H40:L40"/>
    <mergeCell ref="M40:Q40"/>
    <mergeCell ref="R40:S40"/>
    <mergeCell ref="A41:A52"/>
    <mergeCell ref="R41:S41"/>
    <mergeCell ref="R42:S42"/>
    <mergeCell ref="R43:S43"/>
    <mergeCell ref="R44:S44"/>
    <mergeCell ref="R51:S51"/>
    <mergeCell ref="R52:S52"/>
    <mergeCell ref="R53:S53"/>
    <mergeCell ref="A57:B57"/>
    <mergeCell ref="C57:D57"/>
    <mergeCell ref="E57:F57"/>
    <mergeCell ref="G57:I57"/>
    <mergeCell ref="J57:L57"/>
    <mergeCell ref="M57:O57"/>
    <mergeCell ref="P57:R57"/>
    <mergeCell ref="S57:U57"/>
    <mergeCell ref="A58:B58"/>
    <mergeCell ref="C58:D58"/>
    <mergeCell ref="E58:F58"/>
    <mergeCell ref="G58:I58"/>
    <mergeCell ref="J58:L58"/>
    <mergeCell ref="M58:O58"/>
    <mergeCell ref="P58:R58"/>
    <mergeCell ref="S58:U58"/>
    <mergeCell ref="P59:R59"/>
    <mergeCell ref="S59:U59"/>
    <mergeCell ref="A60:B60"/>
    <mergeCell ref="A61:B61"/>
    <mergeCell ref="A64:B64"/>
    <mergeCell ref="C64:D64"/>
    <mergeCell ref="E64:F64"/>
    <mergeCell ref="G64:L64"/>
    <mergeCell ref="M64:R64"/>
    <mergeCell ref="S64:T64"/>
    <mergeCell ref="A59:B59"/>
    <mergeCell ref="C59:D59"/>
    <mergeCell ref="E59:F59"/>
    <mergeCell ref="G59:I59"/>
    <mergeCell ref="J59:L59"/>
    <mergeCell ref="M59:O59"/>
    <mergeCell ref="U64:V64"/>
    <mergeCell ref="W64:X64"/>
    <mergeCell ref="A65:B65"/>
    <mergeCell ref="C65:D65"/>
    <mergeCell ref="E65:F65"/>
    <mergeCell ref="G65:L65"/>
    <mergeCell ref="M65:R65"/>
    <mergeCell ref="S65:T65"/>
    <mergeCell ref="U65:V65"/>
    <mergeCell ref="W65:X65"/>
    <mergeCell ref="A68:B68"/>
    <mergeCell ref="A69:A80"/>
    <mergeCell ref="A85:B85"/>
    <mergeCell ref="A86:B86"/>
    <mergeCell ref="A87:B87"/>
    <mergeCell ref="A88:A99"/>
    <mergeCell ref="U66:V66"/>
    <mergeCell ref="W66:X66"/>
    <mergeCell ref="A67:B67"/>
    <mergeCell ref="G67:I67"/>
    <mergeCell ref="J67:L67"/>
    <mergeCell ref="M67:O67"/>
    <mergeCell ref="P67:R67"/>
    <mergeCell ref="A66:B66"/>
    <mergeCell ref="C66:D66"/>
    <mergeCell ref="E66:F66"/>
    <mergeCell ref="G66:L66"/>
    <mergeCell ref="M66:R66"/>
    <mergeCell ref="S66:T66"/>
  </mergeCells>
  <phoneticPr fontId="9"/>
  <dataValidations count="1">
    <dataValidation type="list" allowBlank="1" showInputMessage="1" showErrorMessage="1" prompt="select fuel type" sqref="C33:G33" xr:uid="{E4FAB29C-3EA5-4545-898D-BB0119C22810}">
      <formula1>$C$7:$G$7</formula1>
    </dataValidation>
  </dataValidations>
  <pageMargins left="0.7" right="0.7" top="0.75" bottom="0.75" header="0.3" footer="0.3"/>
  <pageSetup scale="24" orientation="portrait" r:id="rId1"/>
  <rowBreaks count="2" manualBreakCount="2">
    <brk id="55" max="16383" man="1"/>
    <brk id="8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1F6C3-B68F-481B-8A13-6098B7F92C68}">
  <sheetPr>
    <tabColor theme="5" tint="0.59999389629810485"/>
  </sheetPr>
  <dimension ref="A1:H110"/>
  <sheetViews>
    <sheetView view="pageBreakPreview" zoomScale="70" zoomScaleNormal="85" zoomScaleSheetLayoutView="70" workbookViewId="0"/>
  </sheetViews>
  <sheetFormatPr defaultColWidth="9" defaultRowHeight="14" x14ac:dyDescent="0.2"/>
  <cols>
    <col min="1" max="3" width="3.6328125" style="11" customWidth="1"/>
    <col min="4" max="4" width="53.453125" style="11" customWidth="1"/>
    <col min="5" max="5" width="26.08984375" style="11" bestFit="1" customWidth="1"/>
    <col min="6" max="6" width="14.90625" style="11" bestFit="1" customWidth="1"/>
    <col min="7" max="7" width="14.6328125" style="11" customWidth="1"/>
    <col min="8" max="8" width="11" style="105" customWidth="1"/>
    <col min="9" max="16384" width="9" style="11"/>
  </cols>
  <sheetData>
    <row r="1" spans="1:8" x14ac:dyDescent="0.2">
      <c r="H1" s="4" t="str">
        <f>'MPS(input_Option1)'!K1</f>
        <v>Monitoring Spreadsheet: JCM_KH_AM004_ver01.0</v>
      </c>
    </row>
    <row r="2" spans="1:8" ht="18" customHeight="1" x14ac:dyDescent="0.2">
      <c r="H2" s="4" t="str">
        <f>'MPS(input_Option1)'!K2</f>
        <v>Reference Number:</v>
      </c>
    </row>
    <row r="3" spans="1:8" ht="15.5" x14ac:dyDescent="0.2">
      <c r="A3" s="231" t="s">
        <v>466</v>
      </c>
      <c r="B3" s="231"/>
      <c r="C3" s="231"/>
      <c r="D3" s="231"/>
      <c r="E3" s="231"/>
      <c r="F3" s="231"/>
      <c r="G3" s="231"/>
      <c r="H3" s="231"/>
    </row>
    <row r="4" spans="1:8" ht="11.25" customHeight="1" x14ac:dyDescent="0.2"/>
    <row r="5" spans="1:8" ht="18.75" customHeight="1" thickBot="1" x14ac:dyDescent="0.25">
      <c r="A5" s="106" t="s">
        <v>30</v>
      </c>
      <c r="B5" s="107"/>
      <c r="C5" s="107"/>
      <c r="D5" s="108"/>
      <c r="E5" s="109" t="s">
        <v>31</v>
      </c>
      <c r="F5" s="110" t="s">
        <v>0</v>
      </c>
      <c r="G5" s="109" t="s">
        <v>1</v>
      </c>
      <c r="H5" s="111" t="s">
        <v>2</v>
      </c>
    </row>
    <row r="6" spans="1:8" ht="18.75" customHeight="1" thickBot="1" x14ac:dyDescent="0.25">
      <c r="A6" s="148"/>
      <c r="B6" s="113" t="s">
        <v>385</v>
      </c>
      <c r="C6" s="113"/>
      <c r="D6" s="113"/>
      <c r="E6" s="114"/>
      <c r="F6" s="115">
        <f>SUM(F8:F19)</f>
        <v>0</v>
      </c>
      <c r="G6" s="116" t="s">
        <v>377</v>
      </c>
      <c r="H6" s="117" t="s">
        <v>386</v>
      </c>
    </row>
    <row r="7" spans="1:8" ht="18.75" customHeight="1" x14ac:dyDescent="0.2">
      <c r="A7" s="133"/>
      <c r="B7" s="119"/>
      <c r="C7" s="120" t="s">
        <v>387</v>
      </c>
      <c r="D7" s="121"/>
      <c r="E7" s="122"/>
      <c r="F7" s="219"/>
      <c r="G7" s="124"/>
      <c r="H7" s="125"/>
    </row>
    <row r="8" spans="1:8" ht="18.75" customHeight="1" x14ac:dyDescent="0.2">
      <c r="A8" s="133"/>
      <c r="B8" s="126"/>
      <c r="C8" s="126"/>
      <c r="D8" s="127">
        <f>'MRS(input_RL_Opt2)'!$B$8+1</f>
        <v>2019</v>
      </c>
      <c r="E8" s="128"/>
      <c r="F8" s="129">
        <f>(F23-(F38+F51+F64+F77))*(1-F$90*0.01)</f>
        <v>0</v>
      </c>
      <c r="G8" s="130" t="s">
        <v>377</v>
      </c>
      <c r="H8" s="117" t="s">
        <v>388</v>
      </c>
    </row>
    <row r="9" spans="1:8" ht="18.75" customHeight="1" x14ac:dyDescent="0.2">
      <c r="A9" s="133"/>
      <c r="B9" s="126"/>
      <c r="C9" s="126"/>
      <c r="D9" s="127">
        <f>D8+1</f>
        <v>2020</v>
      </c>
      <c r="E9" s="128"/>
      <c r="F9" s="129">
        <f>(F24-(F39+F52+F65+F78))*(1-F$90*0.01)</f>
        <v>0</v>
      </c>
      <c r="G9" s="130" t="s">
        <v>377</v>
      </c>
      <c r="H9" s="117" t="s">
        <v>388</v>
      </c>
    </row>
    <row r="10" spans="1:8" ht="18.75" customHeight="1" x14ac:dyDescent="0.2">
      <c r="A10" s="133"/>
      <c r="B10" s="126"/>
      <c r="C10" s="126"/>
      <c r="D10" s="127">
        <f t="shared" ref="D10:D19" si="0">D9+1</f>
        <v>2021</v>
      </c>
      <c r="E10" s="128"/>
      <c r="F10" s="129">
        <f t="shared" ref="F10:F19" si="1">(F25-(F40+F53+F66+F79))*(1-F$90*0.01)</f>
        <v>0</v>
      </c>
      <c r="G10" s="130" t="s">
        <v>377</v>
      </c>
      <c r="H10" s="117" t="s">
        <v>388</v>
      </c>
    </row>
    <row r="11" spans="1:8" ht="18.75" customHeight="1" x14ac:dyDescent="0.2">
      <c r="A11" s="133"/>
      <c r="B11" s="126"/>
      <c r="C11" s="126"/>
      <c r="D11" s="127">
        <f t="shared" si="0"/>
        <v>2022</v>
      </c>
      <c r="E11" s="128"/>
      <c r="F11" s="129">
        <f t="shared" si="1"/>
        <v>0</v>
      </c>
      <c r="G11" s="130" t="s">
        <v>377</v>
      </c>
      <c r="H11" s="117" t="s">
        <v>388</v>
      </c>
    </row>
    <row r="12" spans="1:8" ht="18.75" customHeight="1" x14ac:dyDescent="0.2">
      <c r="A12" s="133"/>
      <c r="B12" s="126"/>
      <c r="C12" s="126"/>
      <c r="D12" s="127">
        <f t="shared" si="0"/>
        <v>2023</v>
      </c>
      <c r="E12" s="128"/>
      <c r="F12" s="129">
        <f t="shared" si="1"/>
        <v>0</v>
      </c>
      <c r="G12" s="130" t="s">
        <v>377</v>
      </c>
      <c r="H12" s="117" t="s">
        <v>388</v>
      </c>
    </row>
    <row r="13" spans="1:8" ht="18.75" customHeight="1" x14ac:dyDescent="0.2">
      <c r="A13" s="133"/>
      <c r="B13" s="126"/>
      <c r="C13" s="126"/>
      <c r="D13" s="127">
        <f t="shared" si="0"/>
        <v>2024</v>
      </c>
      <c r="E13" s="128"/>
      <c r="F13" s="129">
        <f t="shared" si="1"/>
        <v>0</v>
      </c>
      <c r="G13" s="130" t="s">
        <v>377</v>
      </c>
      <c r="H13" s="117" t="s">
        <v>388</v>
      </c>
    </row>
    <row r="14" spans="1:8" ht="18.75" customHeight="1" x14ac:dyDescent="0.2">
      <c r="A14" s="133"/>
      <c r="B14" s="126"/>
      <c r="C14" s="126"/>
      <c r="D14" s="127">
        <f t="shared" si="0"/>
        <v>2025</v>
      </c>
      <c r="E14" s="128"/>
      <c r="F14" s="129">
        <f t="shared" si="1"/>
        <v>0</v>
      </c>
      <c r="G14" s="130" t="s">
        <v>377</v>
      </c>
      <c r="H14" s="117" t="s">
        <v>388</v>
      </c>
    </row>
    <row r="15" spans="1:8" ht="18.75" customHeight="1" x14ac:dyDescent="0.2">
      <c r="A15" s="133"/>
      <c r="B15" s="126"/>
      <c r="C15" s="126"/>
      <c r="D15" s="127">
        <f t="shared" si="0"/>
        <v>2026</v>
      </c>
      <c r="E15" s="128"/>
      <c r="F15" s="129">
        <f t="shared" si="1"/>
        <v>0</v>
      </c>
      <c r="G15" s="130" t="s">
        <v>377</v>
      </c>
      <c r="H15" s="117" t="s">
        <v>388</v>
      </c>
    </row>
    <row r="16" spans="1:8" ht="18.75" customHeight="1" x14ac:dyDescent="0.2">
      <c r="A16" s="133"/>
      <c r="B16" s="126"/>
      <c r="C16" s="126"/>
      <c r="D16" s="127">
        <f t="shared" si="0"/>
        <v>2027</v>
      </c>
      <c r="E16" s="128"/>
      <c r="F16" s="129">
        <f t="shared" si="1"/>
        <v>0</v>
      </c>
      <c r="G16" s="130" t="s">
        <v>377</v>
      </c>
      <c r="H16" s="117" t="s">
        <v>388</v>
      </c>
    </row>
    <row r="17" spans="1:8" ht="18.75" customHeight="1" x14ac:dyDescent="0.2">
      <c r="A17" s="133"/>
      <c r="B17" s="126"/>
      <c r="C17" s="126"/>
      <c r="D17" s="127">
        <f t="shared" si="0"/>
        <v>2028</v>
      </c>
      <c r="E17" s="128"/>
      <c r="F17" s="129">
        <f t="shared" si="1"/>
        <v>0</v>
      </c>
      <c r="G17" s="130" t="s">
        <v>377</v>
      </c>
      <c r="H17" s="117" t="s">
        <v>388</v>
      </c>
    </row>
    <row r="18" spans="1:8" ht="18.75" customHeight="1" x14ac:dyDescent="0.2">
      <c r="A18" s="133"/>
      <c r="B18" s="126"/>
      <c r="C18" s="126"/>
      <c r="D18" s="127">
        <f t="shared" si="0"/>
        <v>2029</v>
      </c>
      <c r="E18" s="128"/>
      <c r="F18" s="129">
        <f t="shared" si="1"/>
        <v>0</v>
      </c>
      <c r="G18" s="130" t="s">
        <v>377</v>
      </c>
      <c r="H18" s="117" t="s">
        <v>388</v>
      </c>
    </row>
    <row r="19" spans="1:8" ht="18.75" customHeight="1" x14ac:dyDescent="0.2">
      <c r="A19" s="133"/>
      <c r="B19" s="126"/>
      <c r="C19" s="126"/>
      <c r="D19" s="127">
        <f t="shared" si="0"/>
        <v>2030</v>
      </c>
      <c r="E19" s="128"/>
      <c r="F19" s="129">
        <f t="shared" si="1"/>
        <v>0</v>
      </c>
      <c r="G19" s="130" t="s">
        <v>377</v>
      </c>
      <c r="H19" s="117" t="s">
        <v>388</v>
      </c>
    </row>
    <row r="20" spans="1:8" ht="18.75" customHeight="1" thickBot="1" x14ac:dyDescent="0.25">
      <c r="A20" s="106" t="s">
        <v>120</v>
      </c>
      <c r="B20" s="108"/>
      <c r="C20" s="107"/>
      <c r="D20" s="109"/>
      <c r="E20" s="109"/>
      <c r="F20" s="218"/>
      <c r="G20" s="108"/>
      <c r="H20" s="111"/>
    </row>
    <row r="21" spans="1:8" ht="18.75" customHeight="1" thickBot="1" x14ac:dyDescent="0.25">
      <c r="A21" s="133"/>
      <c r="B21" s="132" t="s">
        <v>383</v>
      </c>
      <c r="C21" s="132"/>
      <c r="D21" s="132"/>
      <c r="E21" s="114"/>
      <c r="F21" s="115">
        <f>SUM(F23:F34)</f>
        <v>0</v>
      </c>
      <c r="G21" s="116" t="s">
        <v>377</v>
      </c>
      <c r="H21" s="117" t="s">
        <v>384</v>
      </c>
    </row>
    <row r="22" spans="1:8" ht="18.75" customHeight="1" x14ac:dyDescent="0.2">
      <c r="A22" s="133"/>
      <c r="B22" s="119"/>
      <c r="C22" s="120" t="s">
        <v>299</v>
      </c>
      <c r="D22" s="121"/>
      <c r="E22" s="122"/>
      <c r="F22" s="219"/>
      <c r="G22" s="124"/>
      <c r="H22" s="125"/>
    </row>
    <row r="23" spans="1:8" ht="18.75" customHeight="1" x14ac:dyDescent="0.2">
      <c r="A23" s="133"/>
      <c r="B23" s="126"/>
      <c r="C23" s="126"/>
      <c r="D23" s="127">
        <f>D8</f>
        <v>2019</v>
      </c>
      <c r="E23" s="128" t="s">
        <v>142</v>
      </c>
      <c r="F23" s="129">
        <f>'MRS(input_RL_Opt2)'!AF46</f>
        <v>0</v>
      </c>
      <c r="G23" s="130" t="s">
        <v>377</v>
      </c>
      <c r="H23" s="117" t="s">
        <v>418</v>
      </c>
    </row>
    <row r="24" spans="1:8" ht="18.75" customHeight="1" x14ac:dyDescent="0.2">
      <c r="A24" s="133"/>
      <c r="B24" s="126"/>
      <c r="C24" s="126"/>
      <c r="D24" s="127">
        <f t="shared" ref="D24:D34" si="2">D9</f>
        <v>2020</v>
      </c>
      <c r="E24" s="128" t="s">
        <v>142</v>
      </c>
      <c r="F24" s="129">
        <f>'MRS(input_RL_Opt2)'!AF62</f>
        <v>0</v>
      </c>
      <c r="G24" s="130" t="s">
        <v>377</v>
      </c>
      <c r="H24" s="117" t="s">
        <v>418</v>
      </c>
    </row>
    <row r="25" spans="1:8" ht="18.75" customHeight="1" x14ac:dyDescent="0.2">
      <c r="A25" s="133"/>
      <c r="B25" s="126"/>
      <c r="C25" s="126"/>
      <c r="D25" s="127">
        <f t="shared" si="2"/>
        <v>2021</v>
      </c>
      <c r="E25" s="128" t="s">
        <v>142</v>
      </c>
      <c r="F25" s="129">
        <f>'MRS(input_RL_Opt2)'!AF78</f>
        <v>0</v>
      </c>
      <c r="G25" s="130" t="s">
        <v>377</v>
      </c>
      <c r="H25" s="117" t="s">
        <v>418</v>
      </c>
    </row>
    <row r="26" spans="1:8" ht="18.75" customHeight="1" x14ac:dyDescent="0.2">
      <c r="A26" s="133"/>
      <c r="B26" s="126"/>
      <c r="C26" s="126"/>
      <c r="D26" s="127">
        <f t="shared" si="2"/>
        <v>2022</v>
      </c>
      <c r="E26" s="128" t="s">
        <v>142</v>
      </c>
      <c r="F26" s="129">
        <f>'MRS(input_RL_Opt2)'!AF94</f>
        <v>0</v>
      </c>
      <c r="G26" s="130" t="s">
        <v>377</v>
      </c>
      <c r="H26" s="117" t="s">
        <v>418</v>
      </c>
    </row>
    <row r="27" spans="1:8" ht="18.75" customHeight="1" x14ac:dyDescent="0.2">
      <c r="A27" s="133"/>
      <c r="B27" s="126"/>
      <c r="C27" s="126"/>
      <c r="D27" s="127">
        <f t="shared" si="2"/>
        <v>2023</v>
      </c>
      <c r="E27" s="128" t="s">
        <v>142</v>
      </c>
      <c r="F27" s="129">
        <f>'MRS(input_RL_Opt2)'!AF110</f>
        <v>0</v>
      </c>
      <c r="G27" s="130" t="s">
        <v>377</v>
      </c>
      <c r="H27" s="117" t="s">
        <v>418</v>
      </c>
    </row>
    <row r="28" spans="1:8" ht="18.75" customHeight="1" x14ac:dyDescent="0.2">
      <c r="A28" s="133"/>
      <c r="B28" s="126"/>
      <c r="C28" s="126"/>
      <c r="D28" s="127">
        <f t="shared" si="2"/>
        <v>2024</v>
      </c>
      <c r="E28" s="128" t="s">
        <v>142</v>
      </c>
      <c r="F28" s="129">
        <f>'MRS(input_RL_Opt2)'!AF126</f>
        <v>0</v>
      </c>
      <c r="G28" s="130" t="s">
        <v>377</v>
      </c>
      <c r="H28" s="117" t="s">
        <v>418</v>
      </c>
    </row>
    <row r="29" spans="1:8" ht="18.75" customHeight="1" x14ac:dyDescent="0.2">
      <c r="A29" s="133"/>
      <c r="B29" s="126"/>
      <c r="C29" s="126"/>
      <c r="D29" s="127">
        <f t="shared" si="2"/>
        <v>2025</v>
      </c>
      <c r="E29" s="128" t="s">
        <v>142</v>
      </c>
      <c r="F29" s="129">
        <f>'MRS(input_RL_Opt2)'!AF142</f>
        <v>0</v>
      </c>
      <c r="G29" s="130" t="s">
        <v>377</v>
      </c>
      <c r="H29" s="117" t="s">
        <v>418</v>
      </c>
    </row>
    <row r="30" spans="1:8" ht="18.75" customHeight="1" x14ac:dyDescent="0.2">
      <c r="A30" s="133"/>
      <c r="B30" s="126"/>
      <c r="C30" s="126"/>
      <c r="D30" s="127">
        <f t="shared" si="2"/>
        <v>2026</v>
      </c>
      <c r="E30" s="128" t="s">
        <v>142</v>
      </c>
      <c r="F30" s="129">
        <f>'MRS(input_RL_Opt2)'!AF158</f>
        <v>0</v>
      </c>
      <c r="G30" s="130" t="s">
        <v>377</v>
      </c>
      <c r="H30" s="117" t="s">
        <v>418</v>
      </c>
    </row>
    <row r="31" spans="1:8" ht="18.75" customHeight="1" x14ac:dyDescent="0.2">
      <c r="A31" s="133"/>
      <c r="B31" s="126"/>
      <c r="C31" s="126"/>
      <c r="D31" s="127">
        <f t="shared" si="2"/>
        <v>2027</v>
      </c>
      <c r="E31" s="128" t="s">
        <v>142</v>
      </c>
      <c r="F31" s="129">
        <f>'MRS(input_RL_Opt2)'!AF174</f>
        <v>0</v>
      </c>
      <c r="G31" s="130" t="s">
        <v>377</v>
      </c>
      <c r="H31" s="117" t="s">
        <v>418</v>
      </c>
    </row>
    <row r="32" spans="1:8" ht="18.75" customHeight="1" x14ac:dyDescent="0.2">
      <c r="A32" s="133"/>
      <c r="B32" s="126"/>
      <c r="C32" s="126"/>
      <c r="D32" s="127">
        <f t="shared" si="2"/>
        <v>2028</v>
      </c>
      <c r="E32" s="128" t="s">
        <v>142</v>
      </c>
      <c r="F32" s="129">
        <f>'MRS(input_RL_Opt2)'!AF190</f>
        <v>0</v>
      </c>
      <c r="G32" s="130" t="s">
        <v>377</v>
      </c>
      <c r="H32" s="117" t="s">
        <v>418</v>
      </c>
    </row>
    <row r="33" spans="1:8" ht="18.75" customHeight="1" x14ac:dyDescent="0.2">
      <c r="A33" s="133"/>
      <c r="B33" s="126"/>
      <c r="C33" s="126"/>
      <c r="D33" s="127">
        <f t="shared" si="2"/>
        <v>2029</v>
      </c>
      <c r="E33" s="128" t="s">
        <v>142</v>
      </c>
      <c r="F33" s="129">
        <f>'MRS(input_RL_Opt2)'!AF206</f>
        <v>0</v>
      </c>
      <c r="G33" s="130" t="s">
        <v>377</v>
      </c>
      <c r="H33" s="117" t="s">
        <v>418</v>
      </c>
    </row>
    <row r="34" spans="1:8" ht="18.75" customHeight="1" x14ac:dyDescent="0.2">
      <c r="A34" s="133"/>
      <c r="B34" s="126"/>
      <c r="C34" s="126"/>
      <c r="D34" s="127">
        <f t="shared" si="2"/>
        <v>2030</v>
      </c>
      <c r="E34" s="128" t="s">
        <v>142</v>
      </c>
      <c r="F34" s="129">
        <f>'MRS(input_RL_Opt2)'!AF222</f>
        <v>0</v>
      </c>
      <c r="G34" s="130" t="s">
        <v>377</v>
      </c>
      <c r="H34" s="117" t="s">
        <v>418</v>
      </c>
    </row>
    <row r="35" spans="1:8" ht="18.75" customHeight="1" thickBot="1" x14ac:dyDescent="0.25">
      <c r="A35" s="106" t="s">
        <v>121</v>
      </c>
      <c r="B35" s="107"/>
      <c r="C35" s="107"/>
      <c r="D35" s="108"/>
      <c r="E35" s="109"/>
      <c r="F35" s="218"/>
      <c r="G35" s="108"/>
      <c r="H35" s="111"/>
    </row>
    <row r="36" spans="1:8" ht="18.75" customHeight="1" thickBot="1" x14ac:dyDescent="0.25">
      <c r="A36" s="133"/>
      <c r="B36" s="132" t="s">
        <v>376</v>
      </c>
      <c r="C36" s="132"/>
      <c r="D36" s="132"/>
      <c r="E36" s="114"/>
      <c r="F36" s="115">
        <f>SUM(F38:F49)+SUM(F51:F62)+SUM(F64:F75)+SUM(F77:F88)</f>
        <v>0</v>
      </c>
      <c r="G36" s="116" t="s">
        <v>377</v>
      </c>
      <c r="H36" s="117" t="s">
        <v>419</v>
      </c>
    </row>
    <row r="37" spans="1:8" ht="18.75" customHeight="1" x14ac:dyDescent="0.2">
      <c r="A37" s="133"/>
      <c r="B37" s="119"/>
      <c r="C37" s="120" t="s">
        <v>378</v>
      </c>
      <c r="D37" s="121"/>
      <c r="E37" s="122"/>
      <c r="F37" s="219"/>
      <c r="G37" s="124"/>
      <c r="H37" s="125"/>
    </row>
    <row r="38" spans="1:8" ht="18.75" customHeight="1" x14ac:dyDescent="0.2">
      <c r="A38" s="133"/>
      <c r="B38" s="126"/>
      <c r="C38" s="126"/>
      <c r="D38" s="127">
        <f>D23</f>
        <v>2019</v>
      </c>
      <c r="E38" s="128" t="s">
        <v>142</v>
      </c>
      <c r="F38" s="129">
        <f>'MRS(input_PJ_All_Opt2)'!C88*(44/12)</f>
        <v>0</v>
      </c>
      <c r="G38" s="116" t="s">
        <v>377</v>
      </c>
      <c r="H38" s="117" t="s">
        <v>379</v>
      </c>
    </row>
    <row r="39" spans="1:8" ht="18.75" customHeight="1" x14ac:dyDescent="0.2">
      <c r="A39" s="133"/>
      <c r="B39" s="126"/>
      <c r="C39" s="126"/>
      <c r="D39" s="127">
        <f t="shared" ref="D39:D49" si="3">D24</f>
        <v>2020</v>
      </c>
      <c r="E39" s="128" t="s">
        <v>142</v>
      </c>
      <c r="F39" s="129">
        <f>'MRS(input_PJ_All_Opt2)'!C89*(44/12)</f>
        <v>0</v>
      </c>
      <c r="G39" s="116" t="s">
        <v>377</v>
      </c>
      <c r="H39" s="117" t="s">
        <v>379</v>
      </c>
    </row>
    <row r="40" spans="1:8" ht="18.75" customHeight="1" x14ac:dyDescent="0.2">
      <c r="A40" s="133"/>
      <c r="B40" s="126"/>
      <c r="C40" s="126"/>
      <c r="D40" s="127">
        <f t="shared" si="3"/>
        <v>2021</v>
      </c>
      <c r="E40" s="128" t="s">
        <v>142</v>
      </c>
      <c r="F40" s="129">
        <f>'MRS(input_PJ_All_Opt2)'!C90*(44/12)</f>
        <v>0</v>
      </c>
      <c r="G40" s="116" t="s">
        <v>377</v>
      </c>
      <c r="H40" s="117" t="s">
        <v>379</v>
      </c>
    </row>
    <row r="41" spans="1:8" ht="18.75" customHeight="1" x14ac:dyDescent="0.2">
      <c r="A41" s="133"/>
      <c r="B41" s="126"/>
      <c r="C41" s="126"/>
      <c r="D41" s="127">
        <f t="shared" si="3"/>
        <v>2022</v>
      </c>
      <c r="E41" s="128" t="s">
        <v>142</v>
      </c>
      <c r="F41" s="129">
        <f>'MRS(input_PJ_All_Opt2)'!C91*(44/12)</f>
        <v>0</v>
      </c>
      <c r="G41" s="116" t="s">
        <v>377</v>
      </c>
      <c r="H41" s="117" t="s">
        <v>379</v>
      </c>
    </row>
    <row r="42" spans="1:8" ht="18.75" customHeight="1" x14ac:dyDescent="0.2">
      <c r="A42" s="133"/>
      <c r="B42" s="126"/>
      <c r="C42" s="126"/>
      <c r="D42" s="127">
        <f t="shared" si="3"/>
        <v>2023</v>
      </c>
      <c r="E42" s="128" t="s">
        <v>142</v>
      </c>
      <c r="F42" s="129">
        <f>'MRS(input_PJ_All_Opt2)'!C92*(44/12)</f>
        <v>0</v>
      </c>
      <c r="G42" s="116" t="s">
        <v>377</v>
      </c>
      <c r="H42" s="117" t="s">
        <v>379</v>
      </c>
    </row>
    <row r="43" spans="1:8" ht="18.75" customHeight="1" x14ac:dyDescent="0.2">
      <c r="A43" s="133"/>
      <c r="B43" s="126"/>
      <c r="C43" s="126"/>
      <c r="D43" s="127">
        <f t="shared" si="3"/>
        <v>2024</v>
      </c>
      <c r="E43" s="128" t="s">
        <v>142</v>
      </c>
      <c r="F43" s="129">
        <f>'MRS(input_PJ_All_Opt2)'!C93*(44/12)</f>
        <v>0</v>
      </c>
      <c r="G43" s="116" t="s">
        <v>377</v>
      </c>
      <c r="H43" s="117" t="s">
        <v>379</v>
      </c>
    </row>
    <row r="44" spans="1:8" ht="18.75" customHeight="1" x14ac:dyDescent="0.2">
      <c r="A44" s="133"/>
      <c r="B44" s="126"/>
      <c r="C44" s="126"/>
      <c r="D44" s="127">
        <f t="shared" si="3"/>
        <v>2025</v>
      </c>
      <c r="E44" s="128" t="s">
        <v>142</v>
      </c>
      <c r="F44" s="129">
        <f>'MRS(input_PJ_All_Opt2)'!C94*(44/12)</f>
        <v>0</v>
      </c>
      <c r="G44" s="116" t="s">
        <v>377</v>
      </c>
      <c r="H44" s="117" t="s">
        <v>379</v>
      </c>
    </row>
    <row r="45" spans="1:8" ht="18.75" customHeight="1" x14ac:dyDescent="0.2">
      <c r="A45" s="133"/>
      <c r="B45" s="126"/>
      <c r="C45" s="126"/>
      <c r="D45" s="127">
        <f t="shared" si="3"/>
        <v>2026</v>
      </c>
      <c r="E45" s="128" t="s">
        <v>142</v>
      </c>
      <c r="F45" s="129">
        <f>'MRS(input_PJ_All_Opt2)'!C95*(44/12)</f>
        <v>0</v>
      </c>
      <c r="G45" s="116" t="s">
        <v>377</v>
      </c>
      <c r="H45" s="117" t="s">
        <v>379</v>
      </c>
    </row>
    <row r="46" spans="1:8" ht="18.75" customHeight="1" x14ac:dyDescent="0.2">
      <c r="A46" s="133"/>
      <c r="B46" s="126"/>
      <c r="C46" s="126"/>
      <c r="D46" s="127">
        <f t="shared" si="3"/>
        <v>2027</v>
      </c>
      <c r="E46" s="128" t="s">
        <v>142</v>
      </c>
      <c r="F46" s="129">
        <f>'MRS(input_PJ_All_Opt2)'!C96*(44/12)</f>
        <v>0</v>
      </c>
      <c r="G46" s="116" t="s">
        <v>377</v>
      </c>
      <c r="H46" s="117" t="s">
        <v>379</v>
      </c>
    </row>
    <row r="47" spans="1:8" ht="18.75" customHeight="1" x14ac:dyDescent="0.2">
      <c r="A47" s="133"/>
      <c r="B47" s="126"/>
      <c r="C47" s="126"/>
      <c r="D47" s="127">
        <f t="shared" si="3"/>
        <v>2028</v>
      </c>
      <c r="E47" s="128" t="s">
        <v>142</v>
      </c>
      <c r="F47" s="129">
        <f>'MRS(input_PJ_All_Opt2)'!C97*(44/12)</f>
        <v>0</v>
      </c>
      <c r="G47" s="116" t="s">
        <v>377</v>
      </c>
      <c r="H47" s="117" t="s">
        <v>379</v>
      </c>
    </row>
    <row r="48" spans="1:8" ht="18.75" customHeight="1" x14ac:dyDescent="0.2">
      <c r="A48" s="133"/>
      <c r="B48" s="126"/>
      <c r="C48" s="126"/>
      <c r="D48" s="127">
        <f t="shared" si="3"/>
        <v>2029</v>
      </c>
      <c r="E48" s="128" t="s">
        <v>142</v>
      </c>
      <c r="F48" s="129">
        <f>'MRS(input_PJ_All_Opt2)'!C98*(44/12)</f>
        <v>0</v>
      </c>
      <c r="G48" s="116" t="s">
        <v>377</v>
      </c>
      <c r="H48" s="117" t="s">
        <v>379</v>
      </c>
    </row>
    <row r="49" spans="1:8" ht="18.75" customHeight="1" x14ac:dyDescent="0.2">
      <c r="A49" s="133"/>
      <c r="B49" s="126"/>
      <c r="C49" s="126"/>
      <c r="D49" s="127">
        <f t="shared" si="3"/>
        <v>2030</v>
      </c>
      <c r="E49" s="128" t="s">
        <v>142</v>
      </c>
      <c r="F49" s="129">
        <f>'MRS(input_PJ_All_Opt2)'!C99*(44/12)</f>
        <v>0</v>
      </c>
      <c r="G49" s="116" t="s">
        <v>377</v>
      </c>
      <c r="H49" s="117" t="s">
        <v>379</v>
      </c>
    </row>
    <row r="50" spans="1:8" ht="18.75" customHeight="1" x14ac:dyDescent="0.2">
      <c r="A50" s="133"/>
      <c r="B50" s="142"/>
      <c r="C50" s="220" t="s">
        <v>116</v>
      </c>
      <c r="D50" s="143"/>
      <c r="E50" s="144"/>
      <c r="F50" s="221"/>
      <c r="G50" s="146"/>
      <c r="H50" s="147"/>
    </row>
    <row r="51" spans="1:8" ht="18.75" customHeight="1" x14ac:dyDescent="0.2">
      <c r="A51" s="133"/>
      <c r="B51" s="134"/>
      <c r="C51" s="134"/>
      <c r="D51" s="135">
        <f>D38</f>
        <v>2019</v>
      </c>
      <c r="E51" s="136" t="s">
        <v>143</v>
      </c>
      <c r="F51" s="140">
        <f>'MRS(input_PJ_All_Opt2)'!M16+'MRS(input_PJ_All_Opt2)'!R41</f>
        <v>0</v>
      </c>
      <c r="G51" s="141" t="s">
        <v>34</v>
      </c>
      <c r="H51" s="138" t="s">
        <v>451</v>
      </c>
    </row>
    <row r="52" spans="1:8" ht="18.75" customHeight="1" x14ac:dyDescent="0.2">
      <c r="A52" s="133"/>
      <c r="B52" s="134"/>
      <c r="C52" s="134"/>
      <c r="D52" s="135">
        <f t="shared" ref="D52:D62" si="4">D39</f>
        <v>2020</v>
      </c>
      <c r="E52" s="136" t="s">
        <v>143</v>
      </c>
      <c r="F52" s="140">
        <f>'MRS(input_PJ_All_Opt2)'!M17+'MRS(input_PJ_All_Opt2)'!R42</f>
        <v>0</v>
      </c>
      <c r="G52" s="141" t="s">
        <v>34</v>
      </c>
      <c r="H52" s="138" t="s">
        <v>451</v>
      </c>
    </row>
    <row r="53" spans="1:8" ht="18.75" customHeight="1" x14ac:dyDescent="0.2">
      <c r="A53" s="133"/>
      <c r="B53" s="134"/>
      <c r="C53" s="134"/>
      <c r="D53" s="135">
        <f t="shared" si="4"/>
        <v>2021</v>
      </c>
      <c r="E53" s="136" t="s">
        <v>143</v>
      </c>
      <c r="F53" s="140">
        <f>'MRS(input_PJ_All_Opt2)'!M18+'MRS(input_PJ_All_Opt2)'!R43</f>
        <v>0</v>
      </c>
      <c r="G53" s="141" t="s">
        <v>34</v>
      </c>
      <c r="H53" s="138" t="s">
        <v>451</v>
      </c>
    </row>
    <row r="54" spans="1:8" ht="18.75" customHeight="1" x14ac:dyDescent="0.2">
      <c r="A54" s="133"/>
      <c r="B54" s="134"/>
      <c r="C54" s="134"/>
      <c r="D54" s="135">
        <f t="shared" si="4"/>
        <v>2022</v>
      </c>
      <c r="E54" s="136" t="s">
        <v>143</v>
      </c>
      <c r="F54" s="140">
        <f>'MRS(input_PJ_All_Opt2)'!M19+'MRS(input_PJ_All_Opt2)'!R44</f>
        <v>0</v>
      </c>
      <c r="G54" s="141" t="s">
        <v>34</v>
      </c>
      <c r="H54" s="138" t="s">
        <v>451</v>
      </c>
    </row>
    <row r="55" spans="1:8" ht="18.75" customHeight="1" x14ac:dyDescent="0.2">
      <c r="A55" s="133"/>
      <c r="B55" s="134"/>
      <c r="C55" s="134"/>
      <c r="D55" s="135">
        <f t="shared" si="4"/>
        <v>2023</v>
      </c>
      <c r="E55" s="136" t="s">
        <v>143</v>
      </c>
      <c r="F55" s="140">
        <f>'MRS(input_PJ_All_Opt2)'!M20+'MRS(input_PJ_All_Opt2)'!R45</f>
        <v>0</v>
      </c>
      <c r="G55" s="141" t="s">
        <v>34</v>
      </c>
      <c r="H55" s="138" t="s">
        <v>451</v>
      </c>
    </row>
    <row r="56" spans="1:8" ht="18.75" customHeight="1" x14ac:dyDescent="0.2">
      <c r="A56" s="133"/>
      <c r="B56" s="134"/>
      <c r="C56" s="134"/>
      <c r="D56" s="135">
        <f t="shared" si="4"/>
        <v>2024</v>
      </c>
      <c r="E56" s="136" t="s">
        <v>143</v>
      </c>
      <c r="F56" s="140">
        <f>'MRS(input_PJ_All_Opt2)'!M21+'MRS(input_PJ_All_Opt2)'!R46</f>
        <v>0</v>
      </c>
      <c r="G56" s="141" t="s">
        <v>34</v>
      </c>
      <c r="H56" s="138" t="s">
        <v>451</v>
      </c>
    </row>
    <row r="57" spans="1:8" ht="18.75" customHeight="1" x14ac:dyDescent="0.2">
      <c r="A57" s="133"/>
      <c r="B57" s="134"/>
      <c r="C57" s="134"/>
      <c r="D57" s="135">
        <f t="shared" si="4"/>
        <v>2025</v>
      </c>
      <c r="E57" s="136" t="s">
        <v>143</v>
      </c>
      <c r="F57" s="140">
        <f>'MRS(input_PJ_All_Opt2)'!M22+'MRS(input_PJ_All_Opt2)'!R47</f>
        <v>0</v>
      </c>
      <c r="G57" s="141" t="s">
        <v>34</v>
      </c>
      <c r="H57" s="138" t="s">
        <v>451</v>
      </c>
    </row>
    <row r="58" spans="1:8" ht="18.75" customHeight="1" x14ac:dyDescent="0.2">
      <c r="A58" s="133"/>
      <c r="B58" s="134"/>
      <c r="C58" s="134"/>
      <c r="D58" s="135">
        <f t="shared" si="4"/>
        <v>2026</v>
      </c>
      <c r="E58" s="136" t="s">
        <v>143</v>
      </c>
      <c r="F58" s="140">
        <f>'MRS(input_PJ_All_Opt2)'!M23+'MRS(input_PJ_All_Opt2)'!R48</f>
        <v>0</v>
      </c>
      <c r="G58" s="141" t="s">
        <v>34</v>
      </c>
      <c r="H58" s="138" t="s">
        <v>451</v>
      </c>
    </row>
    <row r="59" spans="1:8" ht="18.75" customHeight="1" x14ac:dyDescent="0.2">
      <c r="A59" s="133"/>
      <c r="B59" s="134"/>
      <c r="C59" s="134"/>
      <c r="D59" s="135">
        <f t="shared" si="4"/>
        <v>2027</v>
      </c>
      <c r="E59" s="136" t="s">
        <v>143</v>
      </c>
      <c r="F59" s="140">
        <f>'MRS(input_PJ_All_Opt2)'!M24+'MRS(input_PJ_All_Opt2)'!R49</f>
        <v>0</v>
      </c>
      <c r="G59" s="141" t="s">
        <v>34</v>
      </c>
      <c r="H59" s="138" t="s">
        <v>451</v>
      </c>
    </row>
    <row r="60" spans="1:8" ht="18.75" customHeight="1" x14ac:dyDescent="0.2">
      <c r="A60" s="133"/>
      <c r="B60" s="134"/>
      <c r="C60" s="134"/>
      <c r="D60" s="135">
        <f t="shared" si="4"/>
        <v>2028</v>
      </c>
      <c r="E60" s="136" t="s">
        <v>143</v>
      </c>
      <c r="F60" s="140">
        <f>'MRS(input_PJ_All_Opt2)'!M25+'MRS(input_PJ_All_Opt2)'!R50</f>
        <v>0</v>
      </c>
      <c r="G60" s="141" t="s">
        <v>34</v>
      </c>
      <c r="H60" s="138" t="s">
        <v>451</v>
      </c>
    </row>
    <row r="61" spans="1:8" ht="18.75" customHeight="1" x14ac:dyDescent="0.2">
      <c r="A61" s="133"/>
      <c r="B61" s="134"/>
      <c r="C61" s="134"/>
      <c r="D61" s="135">
        <f t="shared" si="4"/>
        <v>2029</v>
      </c>
      <c r="E61" s="136" t="s">
        <v>143</v>
      </c>
      <c r="F61" s="140">
        <f>'MRS(input_PJ_All_Opt2)'!M26+'MRS(input_PJ_All_Opt2)'!R51</f>
        <v>0</v>
      </c>
      <c r="G61" s="141" t="s">
        <v>34</v>
      </c>
      <c r="H61" s="138" t="s">
        <v>451</v>
      </c>
    </row>
    <row r="62" spans="1:8" ht="18.75" customHeight="1" x14ac:dyDescent="0.2">
      <c r="A62" s="133"/>
      <c r="B62" s="134"/>
      <c r="C62" s="134"/>
      <c r="D62" s="135">
        <f t="shared" si="4"/>
        <v>2030</v>
      </c>
      <c r="E62" s="136" t="s">
        <v>143</v>
      </c>
      <c r="F62" s="140">
        <f>'MRS(input_PJ_All_Opt2)'!M27+'MRS(input_PJ_All_Opt2)'!R52</f>
        <v>0</v>
      </c>
      <c r="G62" s="141" t="s">
        <v>34</v>
      </c>
      <c r="H62" s="138" t="s">
        <v>451</v>
      </c>
    </row>
    <row r="63" spans="1:8" ht="18.75" customHeight="1" x14ac:dyDescent="0.2">
      <c r="A63" s="133"/>
      <c r="B63" s="142"/>
      <c r="C63" s="220" t="s">
        <v>117</v>
      </c>
      <c r="D63" s="143"/>
      <c r="E63" s="144"/>
      <c r="F63" s="221"/>
      <c r="G63" s="146"/>
      <c r="H63" s="147"/>
    </row>
    <row r="64" spans="1:8" ht="18.649999999999999" customHeight="1" x14ac:dyDescent="0.2">
      <c r="A64" s="133"/>
      <c r="B64" s="134"/>
      <c r="C64" s="134"/>
      <c r="D64" s="135">
        <f>D51</f>
        <v>2019</v>
      </c>
      <c r="E64" s="136" t="s">
        <v>144</v>
      </c>
      <c r="F64" s="140">
        <f>'MRS(input_PJ_All_Opt2)'!AF69</f>
        <v>0</v>
      </c>
      <c r="G64" s="141" t="s">
        <v>34</v>
      </c>
      <c r="H64" s="138" t="s">
        <v>450</v>
      </c>
    </row>
    <row r="65" spans="1:8" ht="18.649999999999999" customHeight="1" x14ac:dyDescent="0.2">
      <c r="A65" s="133"/>
      <c r="B65" s="134"/>
      <c r="C65" s="134"/>
      <c r="D65" s="135">
        <f t="shared" ref="D65:D75" si="5">D52</f>
        <v>2020</v>
      </c>
      <c r="E65" s="136" t="s">
        <v>144</v>
      </c>
      <c r="F65" s="140">
        <f>'MRS(input_PJ_All_Opt2)'!AF70</f>
        <v>0</v>
      </c>
      <c r="G65" s="141" t="s">
        <v>34</v>
      </c>
      <c r="H65" s="138" t="s">
        <v>450</v>
      </c>
    </row>
    <row r="66" spans="1:8" ht="18.649999999999999" customHeight="1" x14ac:dyDescent="0.2">
      <c r="A66" s="133"/>
      <c r="B66" s="134"/>
      <c r="C66" s="134"/>
      <c r="D66" s="135">
        <f t="shared" si="5"/>
        <v>2021</v>
      </c>
      <c r="E66" s="136" t="s">
        <v>144</v>
      </c>
      <c r="F66" s="140">
        <f>'MRS(input_PJ_All_Opt2)'!AF71</f>
        <v>0</v>
      </c>
      <c r="G66" s="141" t="s">
        <v>34</v>
      </c>
      <c r="H66" s="138" t="s">
        <v>450</v>
      </c>
    </row>
    <row r="67" spans="1:8" ht="18.649999999999999" customHeight="1" x14ac:dyDescent="0.2">
      <c r="A67" s="133"/>
      <c r="B67" s="134"/>
      <c r="C67" s="134"/>
      <c r="D67" s="135">
        <f t="shared" si="5"/>
        <v>2022</v>
      </c>
      <c r="E67" s="136" t="s">
        <v>144</v>
      </c>
      <c r="F67" s="140">
        <f>'MRS(input_PJ_All_Opt2)'!AF72</f>
        <v>0</v>
      </c>
      <c r="G67" s="141" t="s">
        <v>34</v>
      </c>
      <c r="H67" s="138" t="s">
        <v>450</v>
      </c>
    </row>
    <row r="68" spans="1:8" ht="18.649999999999999" customHeight="1" x14ac:dyDescent="0.2">
      <c r="A68" s="133"/>
      <c r="B68" s="134"/>
      <c r="C68" s="134"/>
      <c r="D68" s="135">
        <f t="shared" si="5"/>
        <v>2023</v>
      </c>
      <c r="E68" s="136" t="s">
        <v>144</v>
      </c>
      <c r="F68" s="140">
        <f>'MRS(input_PJ_All_Opt2)'!AF73</f>
        <v>0</v>
      </c>
      <c r="G68" s="141" t="s">
        <v>34</v>
      </c>
      <c r="H68" s="138" t="s">
        <v>450</v>
      </c>
    </row>
    <row r="69" spans="1:8" ht="18.649999999999999" customHeight="1" x14ac:dyDescent="0.2">
      <c r="A69" s="133"/>
      <c r="B69" s="134"/>
      <c r="C69" s="134"/>
      <c r="D69" s="135">
        <f t="shared" si="5"/>
        <v>2024</v>
      </c>
      <c r="E69" s="136" t="s">
        <v>144</v>
      </c>
      <c r="F69" s="140">
        <f>'MRS(input_PJ_All_Opt2)'!AF74</f>
        <v>0</v>
      </c>
      <c r="G69" s="141" t="s">
        <v>34</v>
      </c>
      <c r="H69" s="138" t="s">
        <v>450</v>
      </c>
    </row>
    <row r="70" spans="1:8" ht="18.649999999999999" customHeight="1" x14ac:dyDescent="0.2">
      <c r="A70" s="133"/>
      <c r="B70" s="134"/>
      <c r="C70" s="134"/>
      <c r="D70" s="135">
        <f t="shared" si="5"/>
        <v>2025</v>
      </c>
      <c r="E70" s="136" t="s">
        <v>144</v>
      </c>
      <c r="F70" s="140">
        <f>'MRS(input_PJ_All_Opt2)'!AF75</f>
        <v>0</v>
      </c>
      <c r="G70" s="141" t="s">
        <v>34</v>
      </c>
      <c r="H70" s="138" t="s">
        <v>450</v>
      </c>
    </row>
    <row r="71" spans="1:8" ht="18.649999999999999" customHeight="1" x14ac:dyDescent="0.2">
      <c r="A71" s="133"/>
      <c r="B71" s="134"/>
      <c r="C71" s="134"/>
      <c r="D71" s="135">
        <f t="shared" si="5"/>
        <v>2026</v>
      </c>
      <c r="E71" s="136" t="s">
        <v>144</v>
      </c>
      <c r="F71" s="140">
        <f>'MRS(input_PJ_All_Opt2)'!AF76</f>
        <v>0</v>
      </c>
      <c r="G71" s="141" t="s">
        <v>34</v>
      </c>
      <c r="H71" s="138" t="s">
        <v>450</v>
      </c>
    </row>
    <row r="72" spans="1:8" ht="18.649999999999999" customHeight="1" x14ac:dyDescent="0.2">
      <c r="A72" s="133"/>
      <c r="B72" s="134"/>
      <c r="C72" s="134"/>
      <c r="D72" s="135">
        <f t="shared" si="5"/>
        <v>2027</v>
      </c>
      <c r="E72" s="136" t="s">
        <v>144</v>
      </c>
      <c r="F72" s="140">
        <f>'MRS(input_PJ_All_Opt2)'!AF77</f>
        <v>0</v>
      </c>
      <c r="G72" s="141" t="s">
        <v>34</v>
      </c>
      <c r="H72" s="138" t="s">
        <v>450</v>
      </c>
    </row>
    <row r="73" spans="1:8" ht="18.649999999999999" customHeight="1" x14ac:dyDescent="0.2">
      <c r="A73" s="133"/>
      <c r="B73" s="134"/>
      <c r="C73" s="134"/>
      <c r="D73" s="135">
        <f t="shared" si="5"/>
        <v>2028</v>
      </c>
      <c r="E73" s="136" t="s">
        <v>144</v>
      </c>
      <c r="F73" s="140">
        <f>'MRS(input_PJ_All_Opt2)'!AF78</f>
        <v>0</v>
      </c>
      <c r="G73" s="141" t="s">
        <v>34</v>
      </c>
      <c r="H73" s="138" t="s">
        <v>450</v>
      </c>
    </row>
    <row r="74" spans="1:8" ht="18.649999999999999" customHeight="1" x14ac:dyDescent="0.2">
      <c r="A74" s="133"/>
      <c r="B74" s="134"/>
      <c r="C74" s="134"/>
      <c r="D74" s="135">
        <f t="shared" si="5"/>
        <v>2029</v>
      </c>
      <c r="E74" s="136" t="s">
        <v>144</v>
      </c>
      <c r="F74" s="140">
        <f>'MRS(input_PJ_All_Opt2)'!AF79</f>
        <v>0</v>
      </c>
      <c r="G74" s="141" t="s">
        <v>34</v>
      </c>
      <c r="H74" s="138" t="s">
        <v>450</v>
      </c>
    </row>
    <row r="75" spans="1:8" ht="18.75" customHeight="1" x14ac:dyDescent="0.2">
      <c r="A75" s="133"/>
      <c r="B75" s="134"/>
      <c r="C75" s="134"/>
      <c r="D75" s="135">
        <f t="shared" si="5"/>
        <v>2030</v>
      </c>
      <c r="E75" s="136" t="s">
        <v>144</v>
      </c>
      <c r="F75" s="140">
        <f>'MRS(input_PJ_All_Opt2)'!AF80</f>
        <v>0</v>
      </c>
      <c r="G75" s="141" t="s">
        <v>34</v>
      </c>
      <c r="H75" s="138" t="s">
        <v>450</v>
      </c>
    </row>
    <row r="76" spans="1:8" ht="18.75" customHeight="1" x14ac:dyDescent="0.2">
      <c r="A76" s="133"/>
      <c r="B76" s="142"/>
      <c r="C76" s="220" t="s">
        <v>118</v>
      </c>
      <c r="D76" s="143"/>
      <c r="E76" s="144"/>
      <c r="F76" s="221"/>
      <c r="G76" s="146"/>
      <c r="H76" s="147"/>
    </row>
    <row r="77" spans="1:8" ht="18.75" customHeight="1" x14ac:dyDescent="0.2">
      <c r="A77" s="133"/>
      <c r="B77" s="134"/>
      <c r="C77" s="134"/>
      <c r="D77" s="135">
        <f>D64</f>
        <v>2019</v>
      </c>
      <c r="E77" s="136" t="s">
        <v>142</v>
      </c>
      <c r="F77" s="137">
        <f>'MRS(input_PJ_All_Opt2)'!D88</f>
        <v>0</v>
      </c>
      <c r="G77" s="141" t="s">
        <v>34</v>
      </c>
      <c r="H77" s="138" t="s">
        <v>37</v>
      </c>
    </row>
    <row r="78" spans="1:8" ht="18.75" customHeight="1" x14ac:dyDescent="0.2">
      <c r="A78" s="133"/>
      <c r="B78" s="134"/>
      <c r="C78" s="134"/>
      <c r="D78" s="135">
        <f t="shared" ref="D78:D88" si="6">D65</f>
        <v>2020</v>
      </c>
      <c r="E78" s="136" t="s">
        <v>142</v>
      </c>
      <c r="F78" s="137">
        <f>'MRS(input_PJ_All_Opt2)'!D89</f>
        <v>0</v>
      </c>
      <c r="G78" s="141" t="s">
        <v>34</v>
      </c>
      <c r="H78" s="138" t="s">
        <v>37</v>
      </c>
    </row>
    <row r="79" spans="1:8" ht="18.75" customHeight="1" x14ac:dyDescent="0.2">
      <c r="A79" s="133"/>
      <c r="B79" s="134"/>
      <c r="C79" s="134"/>
      <c r="D79" s="135">
        <f t="shared" si="6"/>
        <v>2021</v>
      </c>
      <c r="E79" s="136" t="s">
        <v>142</v>
      </c>
      <c r="F79" s="137">
        <f>'MRS(input_PJ_All_Opt2)'!D90</f>
        <v>0</v>
      </c>
      <c r="G79" s="141" t="s">
        <v>34</v>
      </c>
      <c r="H79" s="138" t="s">
        <v>37</v>
      </c>
    </row>
    <row r="80" spans="1:8" ht="18.75" customHeight="1" x14ac:dyDescent="0.2">
      <c r="A80" s="133"/>
      <c r="B80" s="134"/>
      <c r="C80" s="134"/>
      <c r="D80" s="135">
        <f t="shared" si="6"/>
        <v>2022</v>
      </c>
      <c r="E80" s="136" t="s">
        <v>142</v>
      </c>
      <c r="F80" s="137">
        <f>'MRS(input_PJ_All_Opt2)'!D91</f>
        <v>0</v>
      </c>
      <c r="G80" s="141" t="s">
        <v>34</v>
      </c>
      <c r="H80" s="138" t="s">
        <v>37</v>
      </c>
    </row>
    <row r="81" spans="1:8" ht="18.75" customHeight="1" x14ac:dyDescent="0.2">
      <c r="A81" s="133"/>
      <c r="B81" s="134"/>
      <c r="C81" s="134"/>
      <c r="D81" s="135">
        <f t="shared" si="6"/>
        <v>2023</v>
      </c>
      <c r="E81" s="136" t="s">
        <v>142</v>
      </c>
      <c r="F81" s="137">
        <f>'MRS(input_PJ_All_Opt2)'!D92</f>
        <v>0</v>
      </c>
      <c r="G81" s="141" t="s">
        <v>34</v>
      </c>
      <c r="H81" s="138" t="s">
        <v>37</v>
      </c>
    </row>
    <row r="82" spans="1:8" ht="18.75" customHeight="1" x14ac:dyDescent="0.2">
      <c r="A82" s="133"/>
      <c r="B82" s="134"/>
      <c r="C82" s="134"/>
      <c r="D82" s="135">
        <f t="shared" si="6"/>
        <v>2024</v>
      </c>
      <c r="E82" s="136" t="s">
        <v>142</v>
      </c>
      <c r="F82" s="137">
        <f>'MRS(input_PJ_All_Opt2)'!D93</f>
        <v>0</v>
      </c>
      <c r="G82" s="141" t="s">
        <v>34</v>
      </c>
      <c r="H82" s="138" t="s">
        <v>37</v>
      </c>
    </row>
    <row r="83" spans="1:8" ht="18.75" customHeight="1" x14ac:dyDescent="0.2">
      <c r="A83" s="133"/>
      <c r="B83" s="134"/>
      <c r="C83" s="134"/>
      <c r="D83" s="135">
        <f t="shared" si="6"/>
        <v>2025</v>
      </c>
      <c r="E83" s="136" t="s">
        <v>142</v>
      </c>
      <c r="F83" s="137">
        <f>'MRS(input_PJ_All_Opt2)'!D94</f>
        <v>0</v>
      </c>
      <c r="G83" s="141" t="s">
        <v>34</v>
      </c>
      <c r="H83" s="138" t="s">
        <v>37</v>
      </c>
    </row>
    <row r="84" spans="1:8" ht="18.75" customHeight="1" x14ac:dyDescent="0.2">
      <c r="A84" s="133"/>
      <c r="B84" s="134"/>
      <c r="C84" s="134"/>
      <c r="D84" s="135">
        <f t="shared" si="6"/>
        <v>2026</v>
      </c>
      <c r="E84" s="136" t="s">
        <v>142</v>
      </c>
      <c r="F84" s="137">
        <f>'MRS(input_PJ_All_Opt2)'!D95</f>
        <v>0</v>
      </c>
      <c r="G84" s="141" t="s">
        <v>34</v>
      </c>
      <c r="H84" s="138" t="s">
        <v>37</v>
      </c>
    </row>
    <row r="85" spans="1:8" ht="18.75" customHeight="1" x14ac:dyDescent="0.2">
      <c r="A85" s="133"/>
      <c r="B85" s="134"/>
      <c r="C85" s="134"/>
      <c r="D85" s="135">
        <f t="shared" si="6"/>
        <v>2027</v>
      </c>
      <c r="E85" s="136" t="s">
        <v>142</v>
      </c>
      <c r="F85" s="137">
        <f>'MRS(input_PJ_All_Opt2)'!D96</f>
        <v>0</v>
      </c>
      <c r="G85" s="141" t="s">
        <v>34</v>
      </c>
      <c r="H85" s="138" t="s">
        <v>37</v>
      </c>
    </row>
    <row r="86" spans="1:8" ht="18.75" customHeight="1" x14ac:dyDescent="0.2">
      <c r="A86" s="133"/>
      <c r="B86" s="134"/>
      <c r="C86" s="134"/>
      <c r="D86" s="135">
        <f t="shared" si="6"/>
        <v>2028</v>
      </c>
      <c r="E86" s="136" t="s">
        <v>142</v>
      </c>
      <c r="F86" s="137">
        <f>'MRS(input_PJ_All_Opt2)'!D97</f>
        <v>0</v>
      </c>
      <c r="G86" s="141" t="s">
        <v>34</v>
      </c>
      <c r="H86" s="138" t="s">
        <v>37</v>
      </c>
    </row>
    <row r="87" spans="1:8" ht="18.75" customHeight="1" x14ac:dyDescent="0.2">
      <c r="A87" s="133"/>
      <c r="B87" s="134"/>
      <c r="C87" s="134"/>
      <c r="D87" s="135">
        <f t="shared" si="6"/>
        <v>2029</v>
      </c>
      <c r="E87" s="136" t="s">
        <v>142</v>
      </c>
      <c r="F87" s="137">
        <f>'MRS(input_PJ_All_Opt2)'!D98</f>
        <v>0</v>
      </c>
      <c r="G87" s="141" t="s">
        <v>34</v>
      </c>
      <c r="H87" s="138" t="s">
        <v>37</v>
      </c>
    </row>
    <row r="88" spans="1:8" ht="18.75" customHeight="1" x14ac:dyDescent="0.2">
      <c r="A88" s="133"/>
      <c r="B88" s="134"/>
      <c r="C88" s="134"/>
      <c r="D88" s="135">
        <f t="shared" si="6"/>
        <v>2030</v>
      </c>
      <c r="E88" s="136" t="s">
        <v>142</v>
      </c>
      <c r="F88" s="137">
        <f>'MRS(input_PJ_All_Opt2)'!D99</f>
        <v>0</v>
      </c>
      <c r="G88" s="141" t="s">
        <v>34</v>
      </c>
      <c r="H88" s="138" t="s">
        <v>37</v>
      </c>
    </row>
    <row r="89" spans="1:8" ht="18.75" customHeight="1" thickBot="1" x14ac:dyDescent="0.25">
      <c r="A89" s="106" t="s">
        <v>122</v>
      </c>
      <c r="B89" s="107"/>
      <c r="C89" s="107"/>
      <c r="D89" s="106"/>
      <c r="E89" s="109"/>
      <c r="F89" s="106"/>
      <c r="G89" s="108"/>
      <c r="H89" s="111"/>
    </row>
    <row r="90" spans="1:8" ht="18.75" customHeight="1" thickBot="1" x14ac:dyDescent="0.25">
      <c r="A90" s="148"/>
      <c r="B90" s="149" t="s">
        <v>32</v>
      </c>
      <c r="C90" s="149"/>
      <c r="D90" s="150"/>
      <c r="E90" s="151"/>
      <c r="F90" s="152">
        <v>20</v>
      </c>
      <c r="G90" s="141" t="s">
        <v>33</v>
      </c>
      <c r="H90" s="138" t="s">
        <v>119</v>
      </c>
    </row>
    <row r="91" spans="1:8" x14ac:dyDescent="0.2">
      <c r="D91" s="153"/>
      <c r="E91" s="154"/>
      <c r="F91" s="18"/>
      <c r="G91" s="18"/>
    </row>
    <row r="92" spans="1:8" x14ac:dyDescent="0.2">
      <c r="E92" s="154"/>
      <c r="F92" s="18"/>
      <c r="G92" s="18"/>
    </row>
    <row r="93" spans="1:8" ht="21.75" customHeight="1" x14ac:dyDescent="0.2">
      <c r="C93" s="11" t="s">
        <v>38</v>
      </c>
    </row>
    <row r="94" spans="1:8" ht="32.5" x14ac:dyDescent="0.2">
      <c r="C94" s="222"/>
      <c r="D94" s="156" t="s">
        <v>346</v>
      </c>
      <c r="E94" s="157">
        <v>0.01</v>
      </c>
      <c r="F94" s="156" t="s">
        <v>347</v>
      </c>
      <c r="G94" s="159" t="s">
        <v>348</v>
      </c>
    </row>
    <row r="95" spans="1:8" ht="32.5" x14ac:dyDescent="0.2">
      <c r="C95" s="222"/>
      <c r="D95" s="156" t="s">
        <v>349</v>
      </c>
      <c r="E95" s="161">
        <v>3.0000000000000001E-3</v>
      </c>
      <c r="F95" s="156" t="s">
        <v>347</v>
      </c>
      <c r="G95" s="159" t="s">
        <v>350</v>
      </c>
    </row>
    <row r="96" spans="1:8" ht="30" x14ac:dyDescent="0.2">
      <c r="C96" s="222"/>
      <c r="D96" s="156" t="s">
        <v>351</v>
      </c>
      <c r="E96" s="157">
        <v>0.1</v>
      </c>
      <c r="F96" s="156" t="s">
        <v>352</v>
      </c>
      <c r="G96" s="159" t="s">
        <v>353</v>
      </c>
    </row>
    <row r="97" spans="3:8" ht="30" x14ac:dyDescent="0.2">
      <c r="C97" s="222"/>
      <c r="D97" s="156" t="s">
        <v>354</v>
      </c>
      <c r="E97" s="157">
        <v>0.2</v>
      </c>
      <c r="F97" s="156" t="s">
        <v>352</v>
      </c>
      <c r="G97" s="159" t="s">
        <v>355</v>
      </c>
    </row>
    <row r="98" spans="3:8" ht="48.5" x14ac:dyDescent="0.2">
      <c r="C98" s="222"/>
      <c r="D98" s="156" t="s">
        <v>356</v>
      </c>
      <c r="E98" s="161">
        <v>0.01</v>
      </c>
      <c r="F98" s="156" t="s">
        <v>357</v>
      </c>
      <c r="G98" s="159" t="s">
        <v>358</v>
      </c>
    </row>
    <row r="99" spans="3:8" ht="16" x14ac:dyDescent="0.2">
      <c r="C99" s="222"/>
      <c r="D99" s="156" t="s">
        <v>114</v>
      </c>
      <c r="E99" s="157">
        <v>0.3</v>
      </c>
      <c r="F99" s="156" t="s">
        <v>112</v>
      </c>
      <c r="G99" s="159" t="s">
        <v>360</v>
      </c>
    </row>
    <row r="100" spans="3:8" ht="46.5" x14ac:dyDescent="0.2">
      <c r="C100" s="222"/>
      <c r="D100" s="156" t="s">
        <v>361</v>
      </c>
      <c r="E100" s="163">
        <v>7.4999999999999997E-3</v>
      </c>
      <c r="F100" s="156" t="s">
        <v>362</v>
      </c>
      <c r="G100" s="159" t="s">
        <v>363</v>
      </c>
    </row>
    <row r="101" spans="3:8" ht="33" x14ac:dyDescent="0.2">
      <c r="C101" s="222"/>
      <c r="D101" s="156" t="s">
        <v>109</v>
      </c>
      <c r="E101" s="157">
        <v>0.12</v>
      </c>
      <c r="F101" s="156" t="s">
        <v>364</v>
      </c>
      <c r="G101" s="159" t="s">
        <v>365</v>
      </c>
    </row>
    <row r="102" spans="3:8" ht="16.5" x14ac:dyDescent="0.2">
      <c r="C102" s="222"/>
      <c r="D102" s="156" t="s">
        <v>110</v>
      </c>
      <c r="E102" s="157">
        <v>0.13</v>
      </c>
      <c r="F102" s="156" t="s">
        <v>366</v>
      </c>
      <c r="G102" s="159" t="s">
        <v>367</v>
      </c>
    </row>
    <row r="103" spans="3:8" s="164" customFormat="1" ht="16.5" x14ac:dyDescent="0.2">
      <c r="C103" s="222"/>
      <c r="D103" s="156" t="s">
        <v>108</v>
      </c>
      <c r="E103" s="157">
        <v>0.2</v>
      </c>
      <c r="F103" s="156" t="s">
        <v>368</v>
      </c>
      <c r="G103" s="159" t="s">
        <v>369</v>
      </c>
      <c r="H103" s="105"/>
    </row>
    <row r="104" spans="3:8" s="164" customFormat="1" ht="17.5" x14ac:dyDescent="0.2">
      <c r="C104" s="223"/>
      <c r="D104" s="156" t="s">
        <v>370</v>
      </c>
      <c r="E104" s="166">
        <v>298</v>
      </c>
      <c r="F104" s="156" t="s">
        <v>371</v>
      </c>
      <c r="G104" s="159" t="s">
        <v>372</v>
      </c>
      <c r="H104" s="105"/>
    </row>
    <row r="105" spans="3:8" ht="16.5" x14ac:dyDescent="0.2">
      <c r="C105" s="223"/>
      <c r="D105" s="156" t="s">
        <v>145</v>
      </c>
      <c r="E105" s="161">
        <v>4.2999999999999997E-2</v>
      </c>
      <c r="F105" s="156" t="s">
        <v>288</v>
      </c>
      <c r="G105" s="159" t="s">
        <v>193</v>
      </c>
    </row>
    <row r="106" spans="3:8" ht="16.5" x14ac:dyDescent="0.2">
      <c r="C106" s="223"/>
      <c r="D106" s="156" t="s">
        <v>146</v>
      </c>
      <c r="E106" s="163">
        <v>4.4299999999999999E-2</v>
      </c>
      <c r="F106" s="156" t="s">
        <v>288</v>
      </c>
      <c r="G106" s="159" t="s">
        <v>193</v>
      </c>
    </row>
    <row r="107" spans="3:8" ht="16.5" x14ac:dyDescent="0.2">
      <c r="C107" s="223"/>
      <c r="D107" s="156" t="s">
        <v>420</v>
      </c>
      <c r="E107" s="163">
        <v>4.2299999999999997E-2</v>
      </c>
      <c r="F107" s="156" t="s">
        <v>288</v>
      </c>
      <c r="G107" s="159" t="s">
        <v>193</v>
      </c>
    </row>
    <row r="108" spans="3:8" ht="17.5" x14ac:dyDescent="0.2">
      <c r="C108" s="223"/>
      <c r="D108" s="156" t="s">
        <v>373</v>
      </c>
      <c r="E108" s="163">
        <v>7.4099999999999999E-2</v>
      </c>
      <c r="F108" s="156" t="s">
        <v>198</v>
      </c>
      <c r="G108" s="159" t="s">
        <v>196</v>
      </c>
    </row>
    <row r="109" spans="3:8" ht="17.5" x14ac:dyDescent="0.2">
      <c r="C109" s="223"/>
      <c r="D109" s="156" t="s">
        <v>374</v>
      </c>
      <c r="E109" s="163">
        <v>6.93E-2</v>
      </c>
      <c r="F109" s="156" t="s">
        <v>198</v>
      </c>
      <c r="G109" s="159" t="s">
        <v>196</v>
      </c>
    </row>
    <row r="110" spans="3:8" ht="17.5" x14ac:dyDescent="0.2">
      <c r="C110" s="222"/>
      <c r="D110" s="156" t="s">
        <v>375</v>
      </c>
      <c r="E110" s="163">
        <v>7.3300000000000004E-2</v>
      </c>
      <c r="F110" s="156" t="s">
        <v>198</v>
      </c>
      <c r="G110" s="159" t="s">
        <v>196</v>
      </c>
    </row>
  </sheetData>
  <sheetProtection algorithmName="SHA-512" hashValue="mRzBZB4EW/S0AHkDaLSsa3b/Eh3yu6tgCEq+Uu3+Si7D4jYLahk9F71jGAB73TyAtp6ygiO49CZeHhIkrfhxdA==" saltValue="La5Db5IpWEiP95vpAVBtIw==" spinCount="100000" sheet="1" objects="1" scenarios="1"/>
  <phoneticPr fontId="9"/>
  <dataValidations disablePrompts="1" count="1">
    <dataValidation type="list" allowBlank="1" showInputMessage="1" showErrorMessage="1" sqref="E64:E75 E51:E62 E77:E88" xr:uid="{4FC4EBDA-A114-4E24-8F37-F75694720F7D}">
      <formula1>植物種別1</formula1>
    </dataValidation>
  </dataValidations>
  <pageMargins left="0.70866141732283472" right="0.70866141732283472" top="0.74803149606299213" bottom="0.74803149606299213" header="0.31496062992125984" footer="0.31496062992125984"/>
  <pageSetup paperSize="9" scale="68" fitToHeight="2" orientation="portrait" r:id="rId1"/>
  <rowBreaks count="2" manualBreakCount="2">
    <brk id="34" max="7" man="1"/>
    <brk id="9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BAA9F-77EF-4AF3-9F1A-6CFB043A1F9E}">
  <sheetPr>
    <tabColor theme="3" tint="0.39997558519241921"/>
  </sheetPr>
  <dimension ref="A1:AZ141"/>
  <sheetViews>
    <sheetView view="pageBreakPreview" zoomScale="70" zoomScaleNormal="85" zoomScaleSheetLayoutView="70" workbookViewId="0"/>
  </sheetViews>
  <sheetFormatPr defaultColWidth="8.90625" defaultRowHeight="14" x14ac:dyDescent="0.2"/>
  <cols>
    <col min="1" max="1" width="13.08984375" style="49" bestFit="1" customWidth="1"/>
    <col min="2" max="2" width="19.453125" style="49" customWidth="1"/>
    <col min="3" max="4" width="11.90625" style="50" customWidth="1"/>
    <col min="5" max="14" width="11.08984375" style="50" customWidth="1"/>
    <col min="15" max="49" width="11.08984375" style="49" customWidth="1"/>
    <col min="50" max="52" width="20" style="49" customWidth="1"/>
    <col min="53" max="53" width="11.08984375" style="49" customWidth="1"/>
    <col min="54" max="112" width="6.6328125" style="49" customWidth="1"/>
    <col min="113" max="16384" width="8.90625" style="49"/>
  </cols>
  <sheetData>
    <row r="1" spans="1:52" x14ac:dyDescent="0.2">
      <c r="AZ1" s="51" t="str">
        <f>'MPS(input_Option1)'!K1</f>
        <v>Monitoring Spreadsheet: JCM_KH_AM004_ver01.0</v>
      </c>
    </row>
    <row r="2" spans="1:52" x14ac:dyDescent="0.2">
      <c r="AZ2" s="51" t="str">
        <f>'MPS(input_Option1)'!K2</f>
        <v>Reference Number:</v>
      </c>
    </row>
    <row r="3" spans="1:52" x14ac:dyDescent="0.2">
      <c r="A3" s="79" t="s">
        <v>102</v>
      </c>
    </row>
    <row r="4" spans="1:52" x14ac:dyDescent="0.2">
      <c r="A4" s="256" t="s">
        <v>85</v>
      </c>
      <c r="B4" s="256"/>
      <c r="C4" s="260" t="s">
        <v>289</v>
      </c>
      <c r="D4" s="260"/>
      <c r="E4" s="260"/>
      <c r="F4" s="260"/>
      <c r="G4" s="260"/>
      <c r="H4" s="260"/>
      <c r="I4" s="260"/>
      <c r="J4" s="260"/>
      <c r="K4" s="260"/>
      <c r="L4" s="260"/>
      <c r="M4" s="260"/>
      <c r="N4" s="260"/>
      <c r="O4" s="261" t="s">
        <v>341</v>
      </c>
      <c r="P4" s="261"/>
      <c r="Q4" s="261"/>
      <c r="R4" s="261"/>
      <c r="S4" s="261"/>
      <c r="T4" s="261"/>
      <c r="U4" s="261"/>
      <c r="V4" s="261"/>
      <c r="W4" s="261"/>
      <c r="X4" s="261"/>
      <c r="Y4" s="261"/>
      <c r="Z4" s="261"/>
      <c r="AA4" s="261" t="s">
        <v>342</v>
      </c>
      <c r="AB4" s="261"/>
    </row>
    <row r="5" spans="1:52" ht="84.65" customHeight="1" x14ac:dyDescent="0.2">
      <c r="A5" s="256" t="s">
        <v>86</v>
      </c>
      <c r="B5" s="256"/>
      <c r="C5" s="260" t="s">
        <v>343</v>
      </c>
      <c r="D5" s="260"/>
      <c r="E5" s="260"/>
      <c r="F5" s="260"/>
      <c r="G5" s="260"/>
      <c r="H5" s="260"/>
      <c r="I5" s="260"/>
      <c r="J5" s="260"/>
      <c r="K5" s="260"/>
      <c r="L5" s="260"/>
      <c r="M5" s="260"/>
      <c r="N5" s="260"/>
      <c r="O5" s="261" t="s">
        <v>429</v>
      </c>
      <c r="P5" s="261"/>
      <c r="Q5" s="261"/>
      <c r="R5" s="261"/>
      <c r="S5" s="261"/>
      <c r="T5" s="261"/>
      <c r="U5" s="261"/>
      <c r="V5" s="261"/>
      <c r="W5" s="261"/>
      <c r="X5" s="261"/>
      <c r="Y5" s="261"/>
      <c r="Z5" s="261"/>
      <c r="AA5" s="261" t="s">
        <v>344</v>
      </c>
      <c r="AB5" s="261"/>
    </row>
    <row r="6" spans="1:52" x14ac:dyDescent="0.2">
      <c r="A6" s="256" t="s">
        <v>87</v>
      </c>
      <c r="B6" s="256"/>
      <c r="C6" s="260" t="s">
        <v>40</v>
      </c>
      <c r="D6" s="260"/>
      <c r="E6" s="260"/>
      <c r="F6" s="260"/>
      <c r="G6" s="260"/>
      <c r="H6" s="260"/>
      <c r="I6" s="260"/>
      <c r="J6" s="260"/>
      <c r="K6" s="260"/>
      <c r="L6" s="260"/>
      <c r="M6" s="260"/>
      <c r="N6" s="260"/>
      <c r="O6" s="261" t="s">
        <v>36</v>
      </c>
      <c r="P6" s="261"/>
      <c r="Q6" s="261"/>
      <c r="R6" s="261"/>
      <c r="S6" s="261"/>
      <c r="T6" s="261"/>
      <c r="U6" s="261"/>
      <c r="V6" s="261"/>
      <c r="W6" s="261"/>
      <c r="X6" s="261"/>
      <c r="Y6" s="261"/>
      <c r="Z6" s="261"/>
      <c r="AA6" s="261" t="s">
        <v>129</v>
      </c>
      <c r="AB6" s="261"/>
    </row>
    <row r="7" spans="1:52" ht="42" x14ac:dyDescent="0.2">
      <c r="A7" s="256" t="s">
        <v>170</v>
      </c>
      <c r="B7" s="256"/>
      <c r="C7" s="53" t="s">
        <v>46</v>
      </c>
      <c r="D7" s="53" t="s">
        <v>47</v>
      </c>
      <c r="E7" s="53" t="s">
        <v>48</v>
      </c>
      <c r="F7" s="53" t="s">
        <v>49</v>
      </c>
      <c r="G7" s="53" t="s">
        <v>50</v>
      </c>
      <c r="H7" s="53" t="s">
        <v>51</v>
      </c>
      <c r="I7" s="53" t="s">
        <v>52</v>
      </c>
      <c r="J7" s="53" t="s">
        <v>53</v>
      </c>
      <c r="K7" s="53" t="s">
        <v>54</v>
      </c>
      <c r="L7" s="53" t="s">
        <v>55</v>
      </c>
      <c r="M7" s="53" t="s">
        <v>56</v>
      </c>
      <c r="N7" s="53" t="s">
        <v>39</v>
      </c>
      <c r="O7" s="80" t="str">
        <f>C7</f>
        <v>Evergreen forest</v>
      </c>
      <c r="P7" s="80" t="str">
        <f t="shared" ref="P7:Z7" si="0">D7</f>
        <v>Semi-evergreen forest</v>
      </c>
      <c r="Q7" s="80" t="str">
        <f t="shared" si="0"/>
        <v>Pine forest</v>
      </c>
      <c r="R7" s="80" t="str">
        <f t="shared" si="0"/>
        <v>Deciduous forest</v>
      </c>
      <c r="S7" s="80" t="str">
        <f t="shared" si="0"/>
        <v>Bamboo</v>
      </c>
      <c r="T7" s="80" t="str">
        <f t="shared" si="0"/>
        <v>Mangrove</v>
      </c>
      <c r="U7" s="80" t="str">
        <f t="shared" si="0"/>
        <v>Rear Mangrove</v>
      </c>
      <c r="V7" s="80" t="str">
        <f t="shared" si="0"/>
        <v xml:space="preserve">Flooded forest </v>
      </c>
      <c r="W7" s="80" t="str">
        <f t="shared" si="0"/>
        <v xml:space="preserve">Forest regrowth </v>
      </c>
      <c r="X7" s="80" t="str">
        <f t="shared" si="0"/>
        <v>Tree plantation</v>
      </c>
      <c r="Y7" s="80" t="str">
        <f t="shared" si="0"/>
        <v>Pine plantation</v>
      </c>
      <c r="Z7" s="80" t="str">
        <f t="shared" si="0"/>
        <v>non forest</v>
      </c>
      <c r="AA7" s="261" t="s">
        <v>130</v>
      </c>
      <c r="AB7" s="261"/>
    </row>
    <row r="8" spans="1:52" x14ac:dyDescent="0.2">
      <c r="A8" s="265" t="s">
        <v>89</v>
      </c>
      <c r="B8" s="56">
        <f>'MPS(input_RL_Opt1)'!$B$7+1</f>
        <v>2019</v>
      </c>
      <c r="C8" s="64"/>
      <c r="D8" s="64"/>
      <c r="E8" s="64"/>
      <c r="F8" s="64"/>
      <c r="G8" s="64"/>
      <c r="H8" s="64"/>
      <c r="I8" s="64"/>
      <c r="J8" s="64"/>
      <c r="K8" s="64"/>
      <c r="L8" s="64"/>
      <c r="M8" s="64"/>
      <c r="N8" s="64"/>
      <c r="O8" s="53">
        <f>C8*'MPS(input_Option1)'!$E$57</f>
        <v>0</v>
      </c>
      <c r="P8" s="53">
        <f>D8*'MPS(input_Option1)'!$E$58</f>
        <v>0</v>
      </c>
      <c r="Q8" s="53">
        <f>E8*'MPS(input_Option1)'!$E$59</f>
        <v>0</v>
      </c>
      <c r="R8" s="53">
        <f>F8*'MPS(input_Option1)'!$E$60</f>
        <v>0</v>
      </c>
      <c r="S8" s="53">
        <f>G8*'MPS(input_Option1)'!$E$61</f>
        <v>0</v>
      </c>
      <c r="T8" s="53">
        <f>H8*'MPS(input_Option1)'!$E$62</f>
        <v>0</v>
      </c>
      <c r="U8" s="53">
        <f>I8*'MPS(input_Option1)'!$E$63</f>
        <v>0</v>
      </c>
      <c r="V8" s="53">
        <f>J8*'MPS(input_Option1)'!$E$64</f>
        <v>0</v>
      </c>
      <c r="W8" s="53">
        <f>K8*'MPS(input_Option1)'!$E$65</f>
        <v>0</v>
      </c>
      <c r="X8" s="53">
        <f>L8*'MPS(input_Option1)'!$E$66</f>
        <v>0</v>
      </c>
      <c r="Y8" s="53">
        <f>M8*'MPS(input_Option1)'!$E$67</f>
        <v>0</v>
      </c>
      <c r="Z8" s="53">
        <f>N8*0</f>
        <v>0</v>
      </c>
      <c r="AA8" s="263">
        <f>SUM(O8:Z8)</f>
        <v>0</v>
      </c>
      <c r="AB8" s="263"/>
    </row>
    <row r="9" spans="1:52" x14ac:dyDescent="0.2">
      <c r="A9" s="265"/>
      <c r="B9" s="56">
        <f>B8+1</f>
        <v>2020</v>
      </c>
      <c r="C9" s="64"/>
      <c r="D9" s="64"/>
      <c r="E9" s="64"/>
      <c r="F9" s="64"/>
      <c r="G9" s="64"/>
      <c r="H9" s="64"/>
      <c r="I9" s="64"/>
      <c r="J9" s="64"/>
      <c r="K9" s="64"/>
      <c r="L9" s="64"/>
      <c r="M9" s="64"/>
      <c r="N9" s="64"/>
      <c r="O9" s="53">
        <f>C9*'MPS(input_Option1)'!$E$57</f>
        <v>0</v>
      </c>
      <c r="P9" s="53">
        <f>D9*'MPS(input_Option1)'!$E$58</f>
        <v>0</v>
      </c>
      <c r="Q9" s="53">
        <f>E9*'MPS(input_Option1)'!$E$59</f>
        <v>0</v>
      </c>
      <c r="R9" s="53">
        <f>F9*'MPS(input_Option1)'!$E$60</f>
        <v>0</v>
      </c>
      <c r="S9" s="53">
        <f>G9*'MPS(input_Option1)'!$E$61</f>
        <v>0</v>
      </c>
      <c r="T9" s="53">
        <f>H9*'MPS(input_Option1)'!$E$62</f>
        <v>0</v>
      </c>
      <c r="U9" s="53">
        <f>I9*'MPS(input_Option1)'!$E$63</f>
        <v>0</v>
      </c>
      <c r="V9" s="53">
        <f>J9*'MPS(input_Option1)'!$E$64</f>
        <v>0</v>
      </c>
      <c r="W9" s="53">
        <f>K9*'MPS(input_Option1)'!$E$65</f>
        <v>0</v>
      </c>
      <c r="X9" s="53">
        <f>L9*'MPS(input_Option1)'!$E$66</f>
        <v>0</v>
      </c>
      <c r="Y9" s="53">
        <f>M9*'MPS(input_Option1)'!$E$67</f>
        <v>0</v>
      </c>
      <c r="Z9" s="53">
        <f t="shared" ref="Z9:Z19" si="1">N9*0</f>
        <v>0</v>
      </c>
      <c r="AA9" s="263">
        <f t="shared" ref="AA9:AA19" si="2">SUM(O9:Z9)</f>
        <v>0</v>
      </c>
      <c r="AB9" s="263"/>
    </row>
    <row r="10" spans="1:52" x14ac:dyDescent="0.2">
      <c r="A10" s="265"/>
      <c r="B10" s="56">
        <f t="shared" ref="B10:B19" si="3">B9+1</f>
        <v>2021</v>
      </c>
      <c r="C10" s="64"/>
      <c r="D10" s="64"/>
      <c r="E10" s="64"/>
      <c r="F10" s="64"/>
      <c r="G10" s="64"/>
      <c r="H10" s="64"/>
      <c r="I10" s="64"/>
      <c r="J10" s="64"/>
      <c r="K10" s="64"/>
      <c r="L10" s="64"/>
      <c r="M10" s="64"/>
      <c r="N10" s="64"/>
      <c r="O10" s="53">
        <f>C10*'MPS(input_Option1)'!$E$57</f>
        <v>0</v>
      </c>
      <c r="P10" s="53">
        <f>D10*'MPS(input_Option1)'!$E$58</f>
        <v>0</v>
      </c>
      <c r="Q10" s="53">
        <f>E10*'MPS(input_Option1)'!$E$59</f>
        <v>0</v>
      </c>
      <c r="R10" s="53">
        <f>F10*'MPS(input_Option1)'!$E$60</f>
        <v>0</v>
      </c>
      <c r="S10" s="53">
        <f>G10*'MPS(input_Option1)'!$E$61</f>
        <v>0</v>
      </c>
      <c r="T10" s="53">
        <f>H10*'MPS(input_Option1)'!$E$62</f>
        <v>0</v>
      </c>
      <c r="U10" s="53">
        <f>I10*'MPS(input_Option1)'!$E$63</f>
        <v>0</v>
      </c>
      <c r="V10" s="53">
        <f>J10*'MPS(input_Option1)'!$E$64</f>
        <v>0</v>
      </c>
      <c r="W10" s="53">
        <f>K10*'MPS(input_Option1)'!$E$65</f>
        <v>0</v>
      </c>
      <c r="X10" s="53">
        <f>L10*'MPS(input_Option1)'!$E$66</f>
        <v>0</v>
      </c>
      <c r="Y10" s="53">
        <f>M10*'MPS(input_Option1)'!$E$67</f>
        <v>0</v>
      </c>
      <c r="Z10" s="53">
        <f t="shared" si="1"/>
        <v>0</v>
      </c>
      <c r="AA10" s="263">
        <f t="shared" si="2"/>
        <v>0</v>
      </c>
      <c r="AB10" s="263"/>
    </row>
    <row r="11" spans="1:52" x14ac:dyDescent="0.2">
      <c r="A11" s="265"/>
      <c r="B11" s="56">
        <f t="shared" si="3"/>
        <v>2022</v>
      </c>
      <c r="C11" s="64"/>
      <c r="D11" s="64"/>
      <c r="E11" s="64"/>
      <c r="F11" s="64"/>
      <c r="G11" s="64"/>
      <c r="H11" s="64"/>
      <c r="I11" s="64"/>
      <c r="J11" s="64"/>
      <c r="K11" s="64"/>
      <c r="L11" s="64"/>
      <c r="M11" s="64"/>
      <c r="N11" s="64"/>
      <c r="O11" s="53">
        <f>C11*'MPS(input_Option1)'!$E$57</f>
        <v>0</v>
      </c>
      <c r="P11" s="53">
        <f>D11*'MPS(input_Option1)'!$E$58</f>
        <v>0</v>
      </c>
      <c r="Q11" s="53">
        <f>E11*'MPS(input_Option1)'!$E$59</f>
        <v>0</v>
      </c>
      <c r="R11" s="53">
        <f>F11*'MPS(input_Option1)'!$E$60</f>
        <v>0</v>
      </c>
      <c r="S11" s="53">
        <f>G11*'MPS(input_Option1)'!$E$61</f>
        <v>0</v>
      </c>
      <c r="T11" s="53">
        <f>H11*'MPS(input_Option1)'!$E$62</f>
        <v>0</v>
      </c>
      <c r="U11" s="53">
        <f>I11*'MPS(input_Option1)'!$E$63</f>
        <v>0</v>
      </c>
      <c r="V11" s="53">
        <f>J11*'MPS(input_Option1)'!$E$64</f>
        <v>0</v>
      </c>
      <c r="W11" s="53">
        <f>K11*'MPS(input_Option1)'!$E$65</f>
        <v>0</v>
      </c>
      <c r="X11" s="53">
        <f>L11*'MPS(input_Option1)'!$E$66</f>
        <v>0</v>
      </c>
      <c r="Y11" s="53">
        <f>M11*'MPS(input_Option1)'!$E$67</f>
        <v>0</v>
      </c>
      <c r="Z11" s="53">
        <f t="shared" si="1"/>
        <v>0</v>
      </c>
      <c r="AA11" s="263">
        <f t="shared" si="2"/>
        <v>0</v>
      </c>
      <c r="AB11" s="263"/>
    </row>
    <row r="12" spans="1:52" x14ac:dyDescent="0.2">
      <c r="A12" s="265"/>
      <c r="B12" s="56">
        <f t="shared" si="3"/>
        <v>2023</v>
      </c>
      <c r="C12" s="64"/>
      <c r="D12" s="64"/>
      <c r="E12" s="64"/>
      <c r="F12" s="64"/>
      <c r="G12" s="64"/>
      <c r="H12" s="64"/>
      <c r="I12" s="64"/>
      <c r="J12" s="64"/>
      <c r="K12" s="64"/>
      <c r="L12" s="64"/>
      <c r="M12" s="64"/>
      <c r="N12" s="64"/>
      <c r="O12" s="53">
        <f>C12*'MPS(input_Option1)'!$E$57</f>
        <v>0</v>
      </c>
      <c r="P12" s="53">
        <f>D12*'MPS(input_Option1)'!$E$58</f>
        <v>0</v>
      </c>
      <c r="Q12" s="53">
        <f>E12*'MPS(input_Option1)'!$E$59</f>
        <v>0</v>
      </c>
      <c r="R12" s="53">
        <f>F12*'MPS(input_Option1)'!$E$60</f>
        <v>0</v>
      </c>
      <c r="S12" s="53">
        <f>G12*'MPS(input_Option1)'!$E$61</f>
        <v>0</v>
      </c>
      <c r="T12" s="53">
        <f>H12*'MPS(input_Option1)'!$E$62</f>
        <v>0</v>
      </c>
      <c r="U12" s="53">
        <f>I12*'MPS(input_Option1)'!$E$63</f>
        <v>0</v>
      </c>
      <c r="V12" s="53">
        <f>J12*'MPS(input_Option1)'!$E$64</f>
        <v>0</v>
      </c>
      <c r="W12" s="53">
        <f>K12*'MPS(input_Option1)'!$E$65</f>
        <v>0</v>
      </c>
      <c r="X12" s="53">
        <f>L12*'MPS(input_Option1)'!$E$66</f>
        <v>0</v>
      </c>
      <c r="Y12" s="53">
        <f>M12*'MPS(input_Option1)'!$E$67</f>
        <v>0</v>
      </c>
      <c r="Z12" s="53">
        <f t="shared" si="1"/>
        <v>0</v>
      </c>
      <c r="AA12" s="263">
        <f t="shared" si="2"/>
        <v>0</v>
      </c>
      <c r="AB12" s="263"/>
    </row>
    <row r="13" spans="1:52" x14ac:dyDescent="0.2">
      <c r="A13" s="265"/>
      <c r="B13" s="56">
        <f t="shared" si="3"/>
        <v>2024</v>
      </c>
      <c r="C13" s="64"/>
      <c r="D13" s="64"/>
      <c r="E13" s="64"/>
      <c r="F13" s="64"/>
      <c r="G13" s="64"/>
      <c r="H13" s="64"/>
      <c r="I13" s="64"/>
      <c r="J13" s="64"/>
      <c r="K13" s="64"/>
      <c r="L13" s="64"/>
      <c r="M13" s="64"/>
      <c r="N13" s="64"/>
      <c r="O13" s="53">
        <f>C13*'MPS(input_Option1)'!$E$57</f>
        <v>0</v>
      </c>
      <c r="P13" s="53">
        <f>D13*'MPS(input_Option1)'!$E$58</f>
        <v>0</v>
      </c>
      <c r="Q13" s="53">
        <f>E13*'MPS(input_Option1)'!$E$59</f>
        <v>0</v>
      </c>
      <c r="R13" s="53">
        <f>F13*'MPS(input_Option1)'!$E$60</f>
        <v>0</v>
      </c>
      <c r="S13" s="53">
        <f>G13*'MPS(input_Option1)'!$E$61</f>
        <v>0</v>
      </c>
      <c r="T13" s="53">
        <f>H13*'MPS(input_Option1)'!$E$62</f>
        <v>0</v>
      </c>
      <c r="U13" s="53">
        <f>I13*'MPS(input_Option1)'!$E$63</f>
        <v>0</v>
      </c>
      <c r="V13" s="53">
        <f>J13*'MPS(input_Option1)'!$E$64</f>
        <v>0</v>
      </c>
      <c r="W13" s="53">
        <f>K13*'MPS(input_Option1)'!$E$65</f>
        <v>0</v>
      </c>
      <c r="X13" s="53">
        <f>L13*'MPS(input_Option1)'!$E$66</f>
        <v>0</v>
      </c>
      <c r="Y13" s="53">
        <f>M13*'MPS(input_Option1)'!$E$67</f>
        <v>0</v>
      </c>
      <c r="Z13" s="53">
        <f t="shared" si="1"/>
        <v>0</v>
      </c>
      <c r="AA13" s="263">
        <f t="shared" si="2"/>
        <v>0</v>
      </c>
      <c r="AB13" s="263"/>
    </row>
    <row r="14" spans="1:52" x14ac:dyDescent="0.2">
      <c r="A14" s="265"/>
      <c r="B14" s="56">
        <f t="shared" si="3"/>
        <v>2025</v>
      </c>
      <c r="C14" s="64"/>
      <c r="D14" s="64"/>
      <c r="E14" s="64"/>
      <c r="F14" s="64"/>
      <c r="G14" s="64"/>
      <c r="H14" s="64"/>
      <c r="I14" s="64"/>
      <c r="J14" s="64"/>
      <c r="K14" s="64"/>
      <c r="L14" s="64"/>
      <c r="M14" s="64"/>
      <c r="N14" s="64"/>
      <c r="O14" s="53">
        <f>C14*'MPS(input_Option1)'!$E$57</f>
        <v>0</v>
      </c>
      <c r="P14" s="53">
        <f>D14*'MPS(input_Option1)'!$E$58</f>
        <v>0</v>
      </c>
      <c r="Q14" s="53">
        <f>E14*'MPS(input_Option1)'!$E$59</f>
        <v>0</v>
      </c>
      <c r="R14" s="53">
        <f>F14*'MPS(input_Option1)'!$E$60</f>
        <v>0</v>
      </c>
      <c r="S14" s="53">
        <f>G14*'MPS(input_Option1)'!$E$61</f>
        <v>0</v>
      </c>
      <c r="T14" s="53">
        <f>H14*'MPS(input_Option1)'!$E$62</f>
        <v>0</v>
      </c>
      <c r="U14" s="53">
        <f>I14*'MPS(input_Option1)'!$E$63</f>
        <v>0</v>
      </c>
      <c r="V14" s="53">
        <f>J14*'MPS(input_Option1)'!$E$64</f>
        <v>0</v>
      </c>
      <c r="W14" s="53">
        <f>K14*'MPS(input_Option1)'!$E$65</f>
        <v>0</v>
      </c>
      <c r="X14" s="53">
        <f>L14*'MPS(input_Option1)'!$E$66</f>
        <v>0</v>
      </c>
      <c r="Y14" s="53">
        <f>M14*'MPS(input_Option1)'!$E$67</f>
        <v>0</v>
      </c>
      <c r="Z14" s="53">
        <f t="shared" si="1"/>
        <v>0</v>
      </c>
      <c r="AA14" s="263">
        <f t="shared" si="2"/>
        <v>0</v>
      </c>
      <c r="AB14" s="263"/>
    </row>
    <row r="15" spans="1:52" x14ac:dyDescent="0.2">
      <c r="A15" s="265"/>
      <c r="B15" s="56">
        <f t="shared" si="3"/>
        <v>2026</v>
      </c>
      <c r="C15" s="64"/>
      <c r="D15" s="64"/>
      <c r="E15" s="64"/>
      <c r="F15" s="64"/>
      <c r="G15" s="64"/>
      <c r="H15" s="64"/>
      <c r="I15" s="64"/>
      <c r="J15" s="64"/>
      <c r="K15" s="64"/>
      <c r="L15" s="64"/>
      <c r="M15" s="64"/>
      <c r="N15" s="64"/>
      <c r="O15" s="53">
        <f>C15*'MPS(input_Option1)'!$E$57</f>
        <v>0</v>
      </c>
      <c r="P15" s="53">
        <f>D15*'MPS(input_Option1)'!$E$58</f>
        <v>0</v>
      </c>
      <c r="Q15" s="53">
        <f>E15*'MPS(input_Option1)'!$E$59</f>
        <v>0</v>
      </c>
      <c r="R15" s="53">
        <f>F15*'MPS(input_Option1)'!$E$60</f>
        <v>0</v>
      </c>
      <c r="S15" s="53">
        <f>G15*'MPS(input_Option1)'!$E$61</f>
        <v>0</v>
      </c>
      <c r="T15" s="53">
        <f>H15*'MPS(input_Option1)'!$E$62</f>
        <v>0</v>
      </c>
      <c r="U15" s="53">
        <f>I15*'MPS(input_Option1)'!$E$63</f>
        <v>0</v>
      </c>
      <c r="V15" s="53">
        <f>J15*'MPS(input_Option1)'!$E$64</f>
        <v>0</v>
      </c>
      <c r="W15" s="53">
        <f>K15*'MPS(input_Option1)'!$E$65</f>
        <v>0</v>
      </c>
      <c r="X15" s="53">
        <f>L15*'MPS(input_Option1)'!$E$66</f>
        <v>0</v>
      </c>
      <c r="Y15" s="53">
        <f>M15*'MPS(input_Option1)'!$E$67</f>
        <v>0</v>
      </c>
      <c r="Z15" s="53">
        <f t="shared" si="1"/>
        <v>0</v>
      </c>
      <c r="AA15" s="263">
        <f t="shared" si="2"/>
        <v>0</v>
      </c>
      <c r="AB15" s="263"/>
    </row>
    <row r="16" spans="1:52" x14ac:dyDescent="0.2">
      <c r="A16" s="265"/>
      <c r="B16" s="56">
        <f t="shared" si="3"/>
        <v>2027</v>
      </c>
      <c r="C16" s="64"/>
      <c r="D16" s="64"/>
      <c r="E16" s="64"/>
      <c r="F16" s="64"/>
      <c r="G16" s="64"/>
      <c r="H16" s="64"/>
      <c r="I16" s="64"/>
      <c r="J16" s="64"/>
      <c r="K16" s="64"/>
      <c r="L16" s="64"/>
      <c r="M16" s="64"/>
      <c r="N16" s="64"/>
      <c r="O16" s="53">
        <f>C16*'MPS(input_Option1)'!$E$57</f>
        <v>0</v>
      </c>
      <c r="P16" s="53">
        <f>D16*'MPS(input_Option1)'!$E$58</f>
        <v>0</v>
      </c>
      <c r="Q16" s="53">
        <f>E16*'MPS(input_Option1)'!$E$59</f>
        <v>0</v>
      </c>
      <c r="R16" s="53">
        <f>F16*'MPS(input_Option1)'!$E$60</f>
        <v>0</v>
      </c>
      <c r="S16" s="53">
        <f>G16*'MPS(input_Option1)'!$E$61</f>
        <v>0</v>
      </c>
      <c r="T16" s="53">
        <f>H16*'MPS(input_Option1)'!$E$62</f>
        <v>0</v>
      </c>
      <c r="U16" s="53">
        <f>I16*'MPS(input_Option1)'!$E$63</f>
        <v>0</v>
      </c>
      <c r="V16" s="53">
        <f>J16*'MPS(input_Option1)'!$E$64</f>
        <v>0</v>
      </c>
      <c r="W16" s="53">
        <f>K16*'MPS(input_Option1)'!$E$65</f>
        <v>0</v>
      </c>
      <c r="X16" s="53">
        <f>L16*'MPS(input_Option1)'!$E$66</f>
        <v>0</v>
      </c>
      <c r="Y16" s="53">
        <f>M16*'MPS(input_Option1)'!$E$67</f>
        <v>0</v>
      </c>
      <c r="Z16" s="53">
        <f t="shared" si="1"/>
        <v>0</v>
      </c>
      <c r="AA16" s="263">
        <f t="shared" si="2"/>
        <v>0</v>
      </c>
      <c r="AB16" s="263"/>
    </row>
    <row r="17" spans="1:28" x14ac:dyDescent="0.2">
      <c r="A17" s="265"/>
      <c r="B17" s="56">
        <f t="shared" si="3"/>
        <v>2028</v>
      </c>
      <c r="C17" s="64"/>
      <c r="D17" s="64"/>
      <c r="E17" s="64"/>
      <c r="F17" s="64"/>
      <c r="G17" s="64"/>
      <c r="H17" s="64"/>
      <c r="I17" s="64"/>
      <c r="J17" s="64"/>
      <c r="K17" s="64"/>
      <c r="L17" s="64"/>
      <c r="M17" s="64"/>
      <c r="N17" s="64"/>
      <c r="O17" s="53">
        <f>C17*'MPS(input_Option1)'!$E$57</f>
        <v>0</v>
      </c>
      <c r="P17" s="53">
        <f>D17*'MPS(input_Option1)'!$E$58</f>
        <v>0</v>
      </c>
      <c r="Q17" s="53">
        <f>E17*'MPS(input_Option1)'!$E$59</f>
        <v>0</v>
      </c>
      <c r="R17" s="53">
        <f>F17*'MPS(input_Option1)'!$E$60</f>
        <v>0</v>
      </c>
      <c r="S17" s="53">
        <f>G17*'MPS(input_Option1)'!$E$61</f>
        <v>0</v>
      </c>
      <c r="T17" s="53">
        <f>H17*'MPS(input_Option1)'!$E$62</f>
        <v>0</v>
      </c>
      <c r="U17" s="53">
        <f>I17*'MPS(input_Option1)'!$E$63</f>
        <v>0</v>
      </c>
      <c r="V17" s="53">
        <f>J17*'MPS(input_Option1)'!$E$64</f>
        <v>0</v>
      </c>
      <c r="W17" s="53">
        <f>K17*'MPS(input_Option1)'!$E$65</f>
        <v>0</v>
      </c>
      <c r="X17" s="53">
        <f>L17*'MPS(input_Option1)'!$E$66</f>
        <v>0</v>
      </c>
      <c r="Y17" s="53">
        <f>M17*'MPS(input_Option1)'!$E$67</f>
        <v>0</v>
      </c>
      <c r="Z17" s="53">
        <f t="shared" si="1"/>
        <v>0</v>
      </c>
      <c r="AA17" s="263">
        <f t="shared" si="2"/>
        <v>0</v>
      </c>
      <c r="AB17" s="263"/>
    </row>
    <row r="18" spans="1:28" x14ac:dyDescent="0.2">
      <c r="A18" s="265"/>
      <c r="B18" s="56">
        <f t="shared" si="3"/>
        <v>2029</v>
      </c>
      <c r="C18" s="64"/>
      <c r="D18" s="64"/>
      <c r="E18" s="64"/>
      <c r="F18" s="64"/>
      <c r="G18" s="64"/>
      <c r="H18" s="64"/>
      <c r="I18" s="64"/>
      <c r="J18" s="64"/>
      <c r="K18" s="64"/>
      <c r="L18" s="64"/>
      <c r="M18" s="64"/>
      <c r="N18" s="64"/>
      <c r="O18" s="53">
        <f>C18*'MPS(input_Option1)'!$E$57</f>
        <v>0</v>
      </c>
      <c r="P18" s="53">
        <f>D18*'MPS(input_Option1)'!$E$58</f>
        <v>0</v>
      </c>
      <c r="Q18" s="53">
        <f>E18*'MPS(input_Option1)'!$E$59</f>
        <v>0</v>
      </c>
      <c r="R18" s="53">
        <f>F18*'MPS(input_Option1)'!$E$60</f>
        <v>0</v>
      </c>
      <c r="S18" s="53">
        <f>G18*'MPS(input_Option1)'!$E$61</f>
        <v>0</v>
      </c>
      <c r="T18" s="53">
        <f>H18*'MPS(input_Option1)'!$E$62</f>
        <v>0</v>
      </c>
      <c r="U18" s="53">
        <f>I18*'MPS(input_Option1)'!$E$63</f>
        <v>0</v>
      </c>
      <c r="V18" s="53">
        <f>J18*'MPS(input_Option1)'!$E$64</f>
        <v>0</v>
      </c>
      <c r="W18" s="53">
        <f>K18*'MPS(input_Option1)'!$E$65</f>
        <v>0</v>
      </c>
      <c r="X18" s="53">
        <f>L18*'MPS(input_Option1)'!$E$66</f>
        <v>0</v>
      </c>
      <c r="Y18" s="53">
        <f>M18*'MPS(input_Option1)'!$E$67</f>
        <v>0</v>
      </c>
      <c r="Z18" s="53">
        <f t="shared" si="1"/>
        <v>0</v>
      </c>
      <c r="AA18" s="263">
        <f t="shared" si="2"/>
        <v>0</v>
      </c>
      <c r="AB18" s="263"/>
    </row>
    <row r="19" spans="1:28" x14ac:dyDescent="0.2">
      <c r="A19" s="265"/>
      <c r="B19" s="56">
        <f t="shared" si="3"/>
        <v>2030</v>
      </c>
      <c r="C19" s="64"/>
      <c r="D19" s="64"/>
      <c r="E19" s="64"/>
      <c r="F19" s="64"/>
      <c r="G19" s="64"/>
      <c r="H19" s="64"/>
      <c r="I19" s="64"/>
      <c r="J19" s="64"/>
      <c r="K19" s="64"/>
      <c r="L19" s="64"/>
      <c r="M19" s="64"/>
      <c r="N19" s="64"/>
      <c r="O19" s="53">
        <f>C19*'MPS(input_Option1)'!$E$57</f>
        <v>0</v>
      </c>
      <c r="P19" s="53">
        <f>D19*'MPS(input_Option1)'!$E$58</f>
        <v>0</v>
      </c>
      <c r="Q19" s="53">
        <f>E19*'MPS(input_Option1)'!$E$59</f>
        <v>0</v>
      </c>
      <c r="R19" s="53">
        <f>F19*'MPS(input_Option1)'!$E$60</f>
        <v>0</v>
      </c>
      <c r="S19" s="53">
        <f>G19*'MPS(input_Option1)'!$E$61</f>
        <v>0</v>
      </c>
      <c r="T19" s="53">
        <f>H19*'MPS(input_Option1)'!$E$62</f>
        <v>0</v>
      </c>
      <c r="U19" s="53">
        <f>I19*'MPS(input_Option1)'!$E$63</f>
        <v>0</v>
      </c>
      <c r="V19" s="53">
        <f>J19*'MPS(input_Option1)'!$E$64</f>
        <v>0</v>
      </c>
      <c r="W19" s="53">
        <f>K19*'MPS(input_Option1)'!$E$65</f>
        <v>0</v>
      </c>
      <c r="X19" s="53">
        <f>L19*'MPS(input_Option1)'!$E$66</f>
        <v>0</v>
      </c>
      <c r="Y19" s="53">
        <f>M19*'MPS(input_Option1)'!$E$67</f>
        <v>0</v>
      </c>
      <c r="Z19" s="53">
        <f t="shared" si="1"/>
        <v>0</v>
      </c>
      <c r="AA19" s="263">
        <f t="shared" si="2"/>
        <v>0</v>
      </c>
      <c r="AB19" s="263"/>
    </row>
    <row r="20" spans="1:28" x14ac:dyDescent="0.2">
      <c r="A20" s="61"/>
      <c r="B20" s="62" t="s">
        <v>57</v>
      </c>
      <c r="C20" s="81" t="s">
        <v>88</v>
      </c>
      <c r="D20" s="81" t="s">
        <v>88</v>
      </c>
      <c r="E20" s="81" t="s">
        <v>88</v>
      </c>
      <c r="F20" s="81" t="s">
        <v>88</v>
      </c>
      <c r="G20" s="81" t="s">
        <v>88</v>
      </c>
      <c r="H20" s="81" t="s">
        <v>88</v>
      </c>
      <c r="I20" s="81" t="s">
        <v>88</v>
      </c>
      <c r="J20" s="81" t="s">
        <v>88</v>
      </c>
      <c r="K20" s="81" t="s">
        <v>88</v>
      </c>
      <c r="L20" s="81" t="s">
        <v>88</v>
      </c>
      <c r="M20" s="81" t="s">
        <v>88</v>
      </c>
      <c r="N20" s="81" t="s">
        <v>88</v>
      </c>
      <c r="O20" s="81" t="s">
        <v>88</v>
      </c>
      <c r="P20" s="81" t="s">
        <v>88</v>
      </c>
      <c r="Q20" s="81" t="s">
        <v>88</v>
      </c>
      <c r="R20" s="81" t="s">
        <v>88</v>
      </c>
      <c r="S20" s="81" t="s">
        <v>88</v>
      </c>
      <c r="T20" s="81" t="s">
        <v>88</v>
      </c>
      <c r="U20" s="81" t="s">
        <v>88</v>
      </c>
      <c r="V20" s="81" t="s">
        <v>88</v>
      </c>
      <c r="W20" s="81" t="s">
        <v>88</v>
      </c>
      <c r="X20" s="81" t="s">
        <v>88</v>
      </c>
      <c r="Y20" s="81" t="s">
        <v>88</v>
      </c>
      <c r="Z20" s="81" t="s">
        <v>88</v>
      </c>
      <c r="AA20" s="263">
        <f>SUM(AA8:AA19)</f>
        <v>0</v>
      </c>
      <c r="AB20" s="263"/>
    </row>
    <row r="23" spans="1:28" x14ac:dyDescent="0.2">
      <c r="A23" s="82" t="s">
        <v>125</v>
      </c>
    </row>
    <row r="24" spans="1:28" x14ac:dyDescent="0.2">
      <c r="A24" s="256" t="s">
        <v>85</v>
      </c>
      <c r="B24" s="256"/>
      <c r="C24" s="260" t="s">
        <v>193</v>
      </c>
      <c r="D24" s="260"/>
      <c r="E24" s="260"/>
      <c r="F24" s="260"/>
      <c r="G24" s="260"/>
      <c r="H24" s="260" t="s">
        <v>196</v>
      </c>
      <c r="I24" s="260"/>
      <c r="J24" s="260"/>
      <c r="K24" s="260"/>
      <c r="L24" s="260"/>
      <c r="M24" s="49"/>
      <c r="N24" s="49"/>
    </row>
    <row r="25" spans="1:28" x14ac:dyDescent="0.2">
      <c r="A25" s="256" t="s">
        <v>86</v>
      </c>
      <c r="B25" s="256"/>
      <c r="C25" s="260" t="s">
        <v>194</v>
      </c>
      <c r="D25" s="260"/>
      <c r="E25" s="260"/>
      <c r="F25" s="260"/>
      <c r="G25" s="260"/>
      <c r="H25" s="260" t="s">
        <v>340</v>
      </c>
      <c r="I25" s="260"/>
      <c r="J25" s="260"/>
      <c r="K25" s="260"/>
      <c r="L25" s="260"/>
      <c r="M25" s="49"/>
      <c r="N25" s="49"/>
    </row>
    <row r="26" spans="1:28" ht="16.5" customHeight="1" x14ac:dyDescent="0.2">
      <c r="A26" s="256" t="s">
        <v>87</v>
      </c>
      <c r="B26" s="256"/>
      <c r="C26" s="260" t="s">
        <v>288</v>
      </c>
      <c r="D26" s="260"/>
      <c r="E26" s="260"/>
      <c r="F26" s="260"/>
      <c r="G26" s="260"/>
      <c r="H26" s="260" t="s">
        <v>198</v>
      </c>
      <c r="I26" s="260"/>
      <c r="J26" s="260"/>
      <c r="K26" s="260"/>
      <c r="L26" s="260"/>
      <c r="M26" s="49"/>
      <c r="N26" s="49"/>
    </row>
    <row r="27" spans="1:28" ht="28" x14ac:dyDescent="0.2">
      <c r="A27" s="256" t="s">
        <v>171</v>
      </c>
      <c r="B27" s="256"/>
      <c r="C27" s="54" t="s">
        <v>58</v>
      </c>
      <c r="D27" s="54" t="s">
        <v>59</v>
      </c>
      <c r="E27" s="55" t="s">
        <v>60</v>
      </c>
      <c r="F27" s="65"/>
      <c r="G27" s="65"/>
      <c r="H27" s="54" t="str">
        <f>C27</f>
        <v>Gas/diesel oil</v>
      </c>
      <c r="I27" s="54" t="str">
        <f>D27</f>
        <v>Motor gasoline</v>
      </c>
      <c r="J27" s="55" t="str">
        <f>E27</f>
        <v>Crude oil</v>
      </c>
      <c r="K27" s="83">
        <f>F27</f>
        <v>0</v>
      </c>
      <c r="L27" s="83">
        <f>G27</f>
        <v>0</v>
      </c>
      <c r="M27" s="49"/>
      <c r="N27" s="49"/>
    </row>
    <row r="28" spans="1:28" x14ac:dyDescent="0.2">
      <c r="A28" s="266" t="s">
        <v>126</v>
      </c>
      <c r="B28" s="266"/>
      <c r="C28" s="84">
        <f>'MPS(calc_process_Option1)'!E105</f>
        <v>4.2999999999999997E-2</v>
      </c>
      <c r="D28" s="84">
        <f>'MPS(calc_process_Option1)'!E106</f>
        <v>4.4299999999999999E-2</v>
      </c>
      <c r="E28" s="85">
        <f>'MPS(calc_process_Option1)'!E107</f>
        <v>4.2299999999999997E-2</v>
      </c>
      <c r="F28" s="66"/>
      <c r="G28" s="66"/>
      <c r="H28" s="86">
        <f>'MPS(calc_process_Option1)'!E108</f>
        <v>7.4099999999999999E-2</v>
      </c>
      <c r="I28" s="86">
        <f>'MPS(calc_process_Option1)'!E109</f>
        <v>6.93E-2</v>
      </c>
      <c r="J28" s="86">
        <f>'MPS(calc_process_Option1)'!E110</f>
        <v>7.3300000000000004E-2</v>
      </c>
      <c r="K28" s="67"/>
      <c r="L28" s="67"/>
      <c r="M28" s="49"/>
      <c r="N28" s="49"/>
    </row>
    <row r="29" spans="1:28" x14ac:dyDescent="0.2">
      <c r="A29" s="82"/>
      <c r="R29" s="87"/>
    </row>
    <row r="31" spans="1:28" x14ac:dyDescent="0.2">
      <c r="A31" s="82" t="s">
        <v>103</v>
      </c>
      <c r="B31" s="50"/>
      <c r="Z31" s="49" t="s">
        <v>124</v>
      </c>
    </row>
    <row r="32" spans="1:28" x14ac:dyDescent="0.2">
      <c r="A32" s="256" t="s">
        <v>85</v>
      </c>
      <c r="B32" s="256"/>
      <c r="C32" s="260" t="s">
        <v>203</v>
      </c>
      <c r="D32" s="260"/>
      <c r="E32" s="260"/>
      <c r="F32" s="260"/>
      <c r="G32" s="260"/>
      <c r="H32" s="260" t="s">
        <v>337</v>
      </c>
      <c r="I32" s="260"/>
      <c r="J32" s="260"/>
      <c r="K32" s="260"/>
      <c r="L32" s="260"/>
      <c r="M32" s="261" t="s">
        <v>338</v>
      </c>
      <c r="N32" s="261"/>
    </row>
    <row r="33" spans="1:18" ht="75.650000000000006" customHeight="1" x14ac:dyDescent="0.2">
      <c r="A33" s="256" t="s">
        <v>86</v>
      </c>
      <c r="B33" s="256"/>
      <c r="C33" s="260" t="s">
        <v>410</v>
      </c>
      <c r="D33" s="260"/>
      <c r="E33" s="260"/>
      <c r="F33" s="260"/>
      <c r="G33" s="260"/>
      <c r="H33" s="260" t="s">
        <v>430</v>
      </c>
      <c r="I33" s="260"/>
      <c r="J33" s="260"/>
      <c r="K33" s="260"/>
      <c r="L33" s="260"/>
      <c r="M33" s="264" t="s">
        <v>339</v>
      </c>
      <c r="N33" s="264"/>
    </row>
    <row r="34" spans="1:18" ht="15.65" customHeight="1" x14ac:dyDescent="0.2">
      <c r="A34" s="256" t="s">
        <v>87</v>
      </c>
      <c r="B34" s="256"/>
      <c r="C34" s="260" t="s">
        <v>127</v>
      </c>
      <c r="D34" s="260"/>
      <c r="E34" s="260"/>
      <c r="F34" s="260"/>
      <c r="G34" s="260"/>
      <c r="H34" s="260" t="s">
        <v>303</v>
      </c>
      <c r="I34" s="260"/>
      <c r="J34" s="260"/>
      <c r="K34" s="260"/>
      <c r="L34" s="260"/>
      <c r="M34" s="261" t="s">
        <v>303</v>
      </c>
      <c r="N34" s="261"/>
    </row>
    <row r="35" spans="1:18" ht="28" x14ac:dyDescent="0.2">
      <c r="A35" s="256" t="s">
        <v>171</v>
      </c>
      <c r="B35" s="256"/>
      <c r="C35" s="54" t="str">
        <f>C27</f>
        <v>Gas/diesel oil</v>
      </c>
      <c r="D35" s="54" t="str">
        <f>D27</f>
        <v>Motor gasoline</v>
      </c>
      <c r="E35" s="55" t="str">
        <f>E27</f>
        <v>Crude oil</v>
      </c>
      <c r="F35" s="83">
        <f>F27</f>
        <v>0</v>
      </c>
      <c r="G35" s="83">
        <f>G27</f>
        <v>0</v>
      </c>
      <c r="H35" s="55" t="str">
        <f>C35</f>
        <v>Gas/diesel oil</v>
      </c>
      <c r="I35" s="55" t="str">
        <f>D35</f>
        <v>Motor gasoline</v>
      </c>
      <c r="J35" s="55" t="str">
        <f>E35</f>
        <v>Crude oil</v>
      </c>
      <c r="K35" s="83">
        <f>F35</f>
        <v>0</v>
      </c>
      <c r="L35" s="83">
        <f>G35</f>
        <v>0</v>
      </c>
      <c r="M35" s="261" t="s">
        <v>88</v>
      </c>
      <c r="N35" s="261"/>
    </row>
    <row r="36" spans="1:18" x14ac:dyDescent="0.2">
      <c r="A36" s="265" t="s">
        <v>89</v>
      </c>
      <c r="B36" s="56">
        <f>'MPS(input_RL_Opt1)'!$B$7+1</f>
        <v>2019</v>
      </c>
      <c r="C36" s="48"/>
      <c r="D36" s="48"/>
      <c r="E36" s="48"/>
      <c r="F36" s="48"/>
      <c r="G36" s="48"/>
      <c r="H36" s="88">
        <f t="shared" ref="H36:H47" si="4">C36*C$28*H$28</f>
        <v>0</v>
      </c>
      <c r="I36" s="88">
        <f t="shared" ref="I36:L36" si="5">D36*D$28*I$28</f>
        <v>0</v>
      </c>
      <c r="J36" s="88">
        <f t="shared" si="5"/>
        <v>0</v>
      </c>
      <c r="K36" s="88">
        <f t="shared" si="5"/>
        <v>0</v>
      </c>
      <c r="L36" s="88">
        <f t="shared" si="5"/>
        <v>0</v>
      </c>
      <c r="M36" s="262">
        <f>SUM(H36:L36)</f>
        <v>0</v>
      </c>
      <c r="N36" s="262"/>
    </row>
    <row r="37" spans="1:18" x14ac:dyDescent="0.2">
      <c r="A37" s="265"/>
      <c r="B37" s="56">
        <f>B36+1</f>
        <v>2020</v>
      </c>
      <c r="C37" s="48"/>
      <c r="D37" s="48"/>
      <c r="E37" s="48"/>
      <c r="F37" s="48"/>
      <c r="G37" s="48"/>
      <c r="H37" s="88">
        <f t="shared" si="4"/>
        <v>0</v>
      </c>
      <c r="I37" s="88">
        <f t="shared" ref="I37:I47" si="6">D37*D$28*I$28</f>
        <v>0</v>
      </c>
      <c r="J37" s="88">
        <f t="shared" ref="J37:J47" si="7">E37*E$28*J$28</f>
        <v>0</v>
      </c>
      <c r="K37" s="88">
        <f t="shared" ref="K37:K47" si="8">F37*F$28*K$28</f>
        <v>0</v>
      </c>
      <c r="L37" s="88">
        <f t="shared" ref="L37:L47" si="9">G37*G$28*L$28</f>
        <v>0</v>
      </c>
      <c r="M37" s="262">
        <f t="shared" ref="M37:M47" si="10">SUM(H37:L37)</f>
        <v>0</v>
      </c>
      <c r="N37" s="262"/>
    </row>
    <row r="38" spans="1:18" x14ac:dyDescent="0.2">
      <c r="A38" s="265"/>
      <c r="B38" s="56">
        <f t="shared" ref="B38:B47" si="11">B37+1</f>
        <v>2021</v>
      </c>
      <c r="C38" s="48"/>
      <c r="D38" s="48"/>
      <c r="E38" s="48"/>
      <c r="F38" s="48"/>
      <c r="G38" s="48"/>
      <c r="H38" s="88">
        <f t="shared" si="4"/>
        <v>0</v>
      </c>
      <c r="I38" s="88">
        <f t="shared" si="6"/>
        <v>0</v>
      </c>
      <c r="J38" s="88">
        <f t="shared" si="7"/>
        <v>0</v>
      </c>
      <c r="K38" s="88">
        <f t="shared" si="8"/>
        <v>0</v>
      </c>
      <c r="L38" s="88">
        <f t="shared" si="9"/>
        <v>0</v>
      </c>
      <c r="M38" s="262">
        <f t="shared" si="10"/>
        <v>0</v>
      </c>
      <c r="N38" s="262"/>
      <c r="R38" s="89"/>
    </row>
    <row r="39" spans="1:18" x14ac:dyDescent="0.2">
      <c r="A39" s="265"/>
      <c r="B39" s="56">
        <f t="shared" si="11"/>
        <v>2022</v>
      </c>
      <c r="C39" s="48"/>
      <c r="D39" s="48"/>
      <c r="E39" s="48"/>
      <c r="F39" s="48"/>
      <c r="G39" s="48"/>
      <c r="H39" s="88">
        <f t="shared" si="4"/>
        <v>0</v>
      </c>
      <c r="I39" s="88">
        <f t="shared" si="6"/>
        <v>0</v>
      </c>
      <c r="J39" s="88">
        <f t="shared" si="7"/>
        <v>0</v>
      </c>
      <c r="K39" s="88">
        <f t="shared" si="8"/>
        <v>0</v>
      </c>
      <c r="L39" s="88">
        <f t="shared" si="9"/>
        <v>0</v>
      </c>
      <c r="M39" s="262">
        <f t="shared" si="10"/>
        <v>0</v>
      </c>
      <c r="N39" s="262"/>
    </row>
    <row r="40" spans="1:18" x14ac:dyDescent="0.2">
      <c r="A40" s="265"/>
      <c r="B40" s="56">
        <f t="shared" si="11"/>
        <v>2023</v>
      </c>
      <c r="C40" s="48"/>
      <c r="D40" s="48"/>
      <c r="E40" s="48"/>
      <c r="F40" s="48"/>
      <c r="G40" s="48"/>
      <c r="H40" s="88">
        <f t="shared" si="4"/>
        <v>0</v>
      </c>
      <c r="I40" s="88">
        <f t="shared" si="6"/>
        <v>0</v>
      </c>
      <c r="J40" s="88">
        <f t="shared" si="7"/>
        <v>0</v>
      </c>
      <c r="K40" s="88">
        <f t="shared" si="8"/>
        <v>0</v>
      </c>
      <c r="L40" s="88">
        <f t="shared" si="9"/>
        <v>0</v>
      </c>
      <c r="M40" s="262">
        <f t="shared" si="10"/>
        <v>0</v>
      </c>
      <c r="N40" s="262"/>
    </row>
    <row r="41" spans="1:18" x14ac:dyDescent="0.2">
      <c r="A41" s="265"/>
      <c r="B41" s="56">
        <f t="shared" si="11"/>
        <v>2024</v>
      </c>
      <c r="C41" s="48"/>
      <c r="D41" s="48"/>
      <c r="E41" s="48"/>
      <c r="F41" s="48"/>
      <c r="G41" s="48"/>
      <c r="H41" s="88">
        <f t="shared" si="4"/>
        <v>0</v>
      </c>
      <c r="I41" s="88">
        <f t="shared" si="6"/>
        <v>0</v>
      </c>
      <c r="J41" s="88">
        <f t="shared" si="7"/>
        <v>0</v>
      </c>
      <c r="K41" s="88">
        <f t="shared" si="8"/>
        <v>0</v>
      </c>
      <c r="L41" s="88">
        <f t="shared" si="9"/>
        <v>0</v>
      </c>
      <c r="M41" s="262">
        <f t="shared" si="10"/>
        <v>0</v>
      </c>
      <c r="N41" s="262"/>
    </row>
    <row r="42" spans="1:18" x14ac:dyDescent="0.2">
      <c r="A42" s="265"/>
      <c r="B42" s="56">
        <f t="shared" si="11"/>
        <v>2025</v>
      </c>
      <c r="C42" s="48"/>
      <c r="D42" s="48"/>
      <c r="E42" s="48"/>
      <c r="F42" s="48"/>
      <c r="G42" s="48"/>
      <c r="H42" s="88">
        <f t="shared" si="4"/>
        <v>0</v>
      </c>
      <c r="I42" s="88">
        <f t="shared" si="6"/>
        <v>0</v>
      </c>
      <c r="J42" s="88">
        <f t="shared" si="7"/>
        <v>0</v>
      </c>
      <c r="K42" s="88">
        <f t="shared" si="8"/>
        <v>0</v>
      </c>
      <c r="L42" s="88">
        <f t="shared" si="9"/>
        <v>0</v>
      </c>
      <c r="M42" s="262">
        <f t="shared" si="10"/>
        <v>0</v>
      </c>
      <c r="N42" s="262"/>
    </row>
    <row r="43" spans="1:18" x14ac:dyDescent="0.2">
      <c r="A43" s="265"/>
      <c r="B43" s="56">
        <f t="shared" si="11"/>
        <v>2026</v>
      </c>
      <c r="C43" s="48"/>
      <c r="D43" s="48"/>
      <c r="E43" s="48"/>
      <c r="F43" s="48"/>
      <c r="G43" s="48"/>
      <c r="H43" s="88">
        <f t="shared" si="4"/>
        <v>0</v>
      </c>
      <c r="I43" s="88">
        <f t="shared" si="6"/>
        <v>0</v>
      </c>
      <c r="J43" s="88">
        <f t="shared" si="7"/>
        <v>0</v>
      </c>
      <c r="K43" s="88">
        <f t="shared" si="8"/>
        <v>0</v>
      </c>
      <c r="L43" s="88">
        <f t="shared" si="9"/>
        <v>0</v>
      </c>
      <c r="M43" s="262">
        <f t="shared" si="10"/>
        <v>0</v>
      </c>
      <c r="N43" s="262"/>
    </row>
    <row r="44" spans="1:18" x14ac:dyDescent="0.2">
      <c r="A44" s="265"/>
      <c r="B44" s="56">
        <f t="shared" si="11"/>
        <v>2027</v>
      </c>
      <c r="C44" s="48"/>
      <c r="D44" s="48"/>
      <c r="E44" s="48"/>
      <c r="F44" s="48"/>
      <c r="G44" s="48"/>
      <c r="H44" s="88">
        <f t="shared" si="4"/>
        <v>0</v>
      </c>
      <c r="I44" s="88">
        <f t="shared" si="6"/>
        <v>0</v>
      </c>
      <c r="J44" s="88">
        <f t="shared" si="7"/>
        <v>0</v>
      </c>
      <c r="K44" s="88">
        <f t="shared" si="8"/>
        <v>0</v>
      </c>
      <c r="L44" s="88">
        <f t="shared" si="9"/>
        <v>0</v>
      </c>
      <c r="M44" s="262">
        <f t="shared" si="10"/>
        <v>0</v>
      </c>
      <c r="N44" s="262"/>
    </row>
    <row r="45" spans="1:18" x14ac:dyDescent="0.2">
      <c r="A45" s="265"/>
      <c r="B45" s="56">
        <f t="shared" si="11"/>
        <v>2028</v>
      </c>
      <c r="C45" s="48"/>
      <c r="D45" s="48"/>
      <c r="E45" s="48"/>
      <c r="F45" s="48"/>
      <c r="G45" s="48"/>
      <c r="H45" s="88">
        <f t="shared" si="4"/>
        <v>0</v>
      </c>
      <c r="I45" s="88">
        <f t="shared" si="6"/>
        <v>0</v>
      </c>
      <c r="J45" s="88">
        <f t="shared" si="7"/>
        <v>0</v>
      </c>
      <c r="K45" s="88">
        <f t="shared" si="8"/>
        <v>0</v>
      </c>
      <c r="L45" s="88">
        <f t="shared" si="9"/>
        <v>0</v>
      </c>
      <c r="M45" s="262">
        <f t="shared" si="10"/>
        <v>0</v>
      </c>
      <c r="N45" s="262"/>
    </row>
    <row r="46" spans="1:18" x14ac:dyDescent="0.2">
      <c r="A46" s="265"/>
      <c r="B46" s="56">
        <f t="shared" si="11"/>
        <v>2029</v>
      </c>
      <c r="C46" s="48"/>
      <c r="D46" s="48"/>
      <c r="E46" s="48"/>
      <c r="F46" s="48"/>
      <c r="G46" s="48"/>
      <c r="H46" s="88">
        <f t="shared" si="4"/>
        <v>0</v>
      </c>
      <c r="I46" s="88">
        <f t="shared" si="6"/>
        <v>0</v>
      </c>
      <c r="J46" s="88">
        <f t="shared" si="7"/>
        <v>0</v>
      </c>
      <c r="K46" s="88">
        <f t="shared" si="8"/>
        <v>0</v>
      </c>
      <c r="L46" s="88">
        <f t="shared" si="9"/>
        <v>0</v>
      </c>
      <c r="M46" s="262">
        <f t="shared" si="10"/>
        <v>0</v>
      </c>
      <c r="N46" s="262"/>
    </row>
    <row r="47" spans="1:18" x14ac:dyDescent="0.2">
      <c r="A47" s="265"/>
      <c r="B47" s="56">
        <f t="shared" si="11"/>
        <v>2030</v>
      </c>
      <c r="C47" s="48"/>
      <c r="D47" s="48"/>
      <c r="E47" s="48"/>
      <c r="F47" s="48"/>
      <c r="G47" s="48"/>
      <c r="H47" s="88">
        <f t="shared" si="4"/>
        <v>0</v>
      </c>
      <c r="I47" s="88">
        <f t="shared" si="6"/>
        <v>0</v>
      </c>
      <c r="J47" s="88">
        <f t="shared" si="7"/>
        <v>0</v>
      </c>
      <c r="K47" s="88">
        <f t="shared" si="8"/>
        <v>0</v>
      </c>
      <c r="L47" s="88">
        <f t="shared" si="9"/>
        <v>0</v>
      </c>
      <c r="M47" s="262">
        <f t="shared" si="10"/>
        <v>0</v>
      </c>
      <c r="N47" s="262"/>
    </row>
    <row r="48" spans="1:18" x14ac:dyDescent="0.2">
      <c r="A48" s="61"/>
      <c r="B48" s="62" t="s">
        <v>57</v>
      </c>
      <c r="C48" s="81" t="s">
        <v>88</v>
      </c>
      <c r="D48" s="81" t="s">
        <v>88</v>
      </c>
      <c r="E48" s="81" t="s">
        <v>88</v>
      </c>
      <c r="F48" s="81" t="s">
        <v>88</v>
      </c>
      <c r="G48" s="81" t="s">
        <v>88</v>
      </c>
      <c r="H48" s="81" t="s">
        <v>88</v>
      </c>
      <c r="I48" s="81" t="s">
        <v>88</v>
      </c>
      <c r="J48" s="81" t="s">
        <v>88</v>
      </c>
      <c r="K48" s="81" t="s">
        <v>88</v>
      </c>
      <c r="L48" s="81" t="s">
        <v>88</v>
      </c>
      <c r="M48" s="262">
        <f>SUM(M36:M47)</f>
        <v>0</v>
      </c>
      <c r="N48" s="262"/>
    </row>
    <row r="51" spans="1:19" ht="15" customHeight="1" x14ac:dyDescent="0.2">
      <c r="A51" s="82" t="s">
        <v>105</v>
      </c>
    </row>
    <row r="52" spans="1:19" x14ac:dyDescent="0.2">
      <c r="A52" s="256" t="s">
        <v>123</v>
      </c>
      <c r="B52" s="256"/>
      <c r="C52" s="68"/>
      <c r="D52" s="68"/>
      <c r="E52" s="65"/>
      <c r="F52" s="65"/>
      <c r="G52" s="65"/>
      <c r="H52" s="83">
        <f t="shared" ref="H52:Q53" si="12">C52</f>
        <v>0</v>
      </c>
      <c r="I52" s="83">
        <f t="shared" si="12"/>
        <v>0</v>
      </c>
      <c r="J52" s="83">
        <f t="shared" si="12"/>
        <v>0</v>
      </c>
      <c r="K52" s="83">
        <f t="shared" si="12"/>
        <v>0</v>
      </c>
      <c r="L52" s="83">
        <f t="shared" si="12"/>
        <v>0</v>
      </c>
      <c r="M52" s="83">
        <f t="shared" si="12"/>
        <v>0</v>
      </c>
      <c r="N52" s="83">
        <f t="shared" si="12"/>
        <v>0</v>
      </c>
      <c r="O52" s="83">
        <f t="shared" si="12"/>
        <v>0</v>
      </c>
      <c r="P52" s="83">
        <f t="shared" si="12"/>
        <v>0</v>
      </c>
      <c r="Q52" s="83">
        <f t="shared" si="12"/>
        <v>0</v>
      </c>
      <c r="R52" s="261" t="s">
        <v>88</v>
      </c>
      <c r="S52" s="261"/>
    </row>
    <row r="53" spans="1:19" x14ac:dyDescent="0.2">
      <c r="A53" s="256" t="s">
        <v>171</v>
      </c>
      <c r="B53" s="256"/>
      <c r="C53" s="68"/>
      <c r="D53" s="68"/>
      <c r="E53" s="65"/>
      <c r="F53" s="65"/>
      <c r="G53" s="65"/>
      <c r="H53" s="83">
        <f t="shared" si="12"/>
        <v>0</v>
      </c>
      <c r="I53" s="83">
        <f t="shared" si="12"/>
        <v>0</v>
      </c>
      <c r="J53" s="83">
        <f t="shared" si="12"/>
        <v>0</v>
      </c>
      <c r="K53" s="83">
        <f t="shared" si="12"/>
        <v>0</v>
      </c>
      <c r="L53" s="83">
        <f t="shared" si="12"/>
        <v>0</v>
      </c>
      <c r="M53" s="83">
        <f t="shared" si="12"/>
        <v>0</v>
      </c>
      <c r="N53" s="83">
        <f t="shared" si="12"/>
        <v>0</v>
      </c>
      <c r="O53" s="83">
        <f t="shared" si="12"/>
        <v>0</v>
      </c>
      <c r="P53" s="83">
        <f t="shared" si="12"/>
        <v>0</v>
      </c>
      <c r="Q53" s="83">
        <f t="shared" si="12"/>
        <v>0</v>
      </c>
      <c r="R53" s="261" t="s">
        <v>88</v>
      </c>
      <c r="S53" s="261"/>
    </row>
    <row r="54" spans="1:19" ht="14.15" customHeight="1" x14ac:dyDescent="0.2">
      <c r="A54" s="267" t="s">
        <v>126</v>
      </c>
      <c r="B54" s="268"/>
      <c r="C54" s="260" t="s">
        <v>210</v>
      </c>
      <c r="D54" s="260"/>
      <c r="E54" s="260"/>
      <c r="F54" s="260"/>
      <c r="G54" s="260"/>
      <c r="H54" s="260" t="s">
        <v>193</v>
      </c>
      <c r="I54" s="260"/>
      <c r="J54" s="260"/>
      <c r="K54" s="260"/>
      <c r="L54" s="260"/>
      <c r="M54" s="261" t="s">
        <v>150</v>
      </c>
      <c r="N54" s="261" t="s">
        <v>150</v>
      </c>
      <c r="O54" s="261" t="s">
        <v>150</v>
      </c>
      <c r="P54" s="261" t="s">
        <v>150</v>
      </c>
      <c r="Q54" s="261" t="s">
        <v>150</v>
      </c>
      <c r="R54" s="261" t="s">
        <v>150</v>
      </c>
      <c r="S54" s="261"/>
    </row>
    <row r="55" spans="1:19" ht="29.15" customHeight="1" x14ac:dyDescent="0.2">
      <c r="A55" s="269"/>
      <c r="B55" s="270"/>
      <c r="C55" s="260" t="s">
        <v>452</v>
      </c>
      <c r="D55" s="260"/>
      <c r="E55" s="260"/>
      <c r="F55" s="260"/>
      <c r="G55" s="260"/>
      <c r="H55" s="90" t="e">
        <f>INDEX($C$28:$G$28,1,MATCH(H53, $C$27:$G$27,0))</f>
        <v>#N/A</v>
      </c>
      <c r="I55" s="90" t="e">
        <f t="shared" ref="I55:L55" si="13">INDEX($C$28:$G$28,1,MATCH(I53, $C$27:$G$27,0))</f>
        <v>#N/A</v>
      </c>
      <c r="J55" s="90" t="e">
        <f t="shared" si="13"/>
        <v>#N/A</v>
      </c>
      <c r="K55" s="90" t="e">
        <f>INDEX($C$28:$G$28,1,MATCH(K53,$C$27:$G$27,0))</f>
        <v>#N/A</v>
      </c>
      <c r="L55" s="90" t="e">
        <f t="shared" si="13"/>
        <v>#N/A</v>
      </c>
      <c r="M55" s="261"/>
      <c r="N55" s="261"/>
      <c r="O55" s="261"/>
      <c r="P55" s="261"/>
      <c r="Q55" s="261"/>
      <c r="R55" s="261"/>
      <c r="S55" s="261"/>
    </row>
    <row r="56" spans="1:19" ht="14.15" customHeight="1" x14ac:dyDescent="0.2">
      <c r="A56" s="269"/>
      <c r="B56" s="270"/>
      <c r="C56" s="260" t="s">
        <v>212</v>
      </c>
      <c r="D56" s="260"/>
      <c r="E56" s="260"/>
      <c r="F56" s="260"/>
      <c r="G56" s="260"/>
      <c r="H56" s="260" t="s">
        <v>196</v>
      </c>
      <c r="I56" s="260"/>
      <c r="J56" s="260"/>
      <c r="K56" s="260"/>
      <c r="L56" s="260"/>
      <c r="M56" s="261"/>
      <c r="N56" s="261"/>
      <c r="O56" s="261"/>
      <c r="P56" s="261"/>
      <c r="Q56" s="261"/>
      <c r="R56" s="261"/>
      <c r="S56" s="261"/>
    </row>
    <row r="57" spans="1:19" x14ac:dyDescent="0.2">
      <c r="A57" s="271"/>
      <c r="B57" s="272"/>
      <c r="C57" s="69"/>
      <c r="D57" s="69"/>
      <c r="E57" s="70"/>
      <c r="F57" s="70"/>
      <c r="G57" s="70"/>
      <c r="H57" s="90">
        <f>INDEX($H$28:$L$28,1,MATCH(H53,$H$27:$L$27,0))</f>
        <v>0</v>
      </c>
      <c r="I57" s="90">
        <f t="shared" ref="I57:L57" si="14">INDEX($H$28:$L$28,1,MATCH(I53,$H$27:$L$27,0))</f>
        <v>0</v>
      </c>
      <c r="J57" s="90">
        <f t="shared" si="14"/>
        <v>0</v>
      </c>
      <c r="K57" s="90">
        <f>INDEX($H$28:$L$28,1,MATCH(K53,$H$27:$L$27,0))</f>
        <v>0</v>
      </c>
      <c r="L57" s="90">
        <f t="shared" si="14"/>
        <v>0</v>
      </c>
      <c r="M57" s="261"/>
      <c r="N57" s="261"/>
      <c r="O57" s="261"/>
      <c r="P57" s="261"/>
      <c r="Q57" s="261"/>
      <c r="R57" s="261"/>
      <c r="S57" s="261"/>
    </row>
    <row r="58" spans="1:19" x14ac:dyDescent="0.2">
      <c r="A58" s="256" t="s">
        <v>85</v>
      </c>
      <c r="B58" s="256"/>
      <c r="C58" s="260" t="s">
        <v>205</v>
      </c>
      <c r="D58" s="260"/>
      <c r="E58" s="260"/>
      <c r="F58" s="260"/>
      <c r="G58" s="260"/>
      <c r="H58" s="260" t="s">
        <v>293</v>
      </c>
      <c r="I58" s="260"/>
      <c r="J58" s="260"/>
      <c r="K58" s="260"/>
      <c r="L58" s="260"/>
      <c r="M58" s="260" t="s">
        <v>331</v>
      </c>
      <c r="N58" s="260"/>
      <c r="O58" s="260"/>
      <c r="P58" s="260"/>
      <c r="Q58" s="260"/>
      <c r="R58" s="261" t="s">
        <v>332</v>
      </c>
      <c r="S58" s="261"/>
    </row>
    <row r="59" spans="1:19" ht="77.150000000000006" customHeight="1" x14ac:dyDescent="0.2">
      <c r="A59" s="256" t="s">
        <v>86</v>
      </c>
      <c r="B59" s="256"/>
      <c r="C59" s="260" t="s">
        <v>333</v>
      </c>
      <c r="D59" s="260"/>
      <c r="E59" s="260"/>
      <c r="F59" s="260"/>
      <c r="G59" s="260"/>
      <c r="H59" s="260" t="s">
        <v>334</v>
      </c>
      <c r="I59" s="260"/>
      <c r="J59" s="260"/>
      <c r="K59" s="260"/>
      <c r="L59" s="260"/>
      <c r="M59" s="260" t="s">
        <v>335</v>
      </c>
      <c r="N59" s="260"/>
      <c r="O59" s="260"/>
      <c r="P59" s="260"/>
      <c r="Q59" s="260"/>
      <c r="R59" s="264" t="s">
        <v>413</v>
      </c>
      <c r="S59" s="264"/>
    </row>
    <row r="60" spans="1:19" x14ac:dyDescent="0.2">
      <c r="A60" s="256" t="s">
        <v>87</v>
      </c>
      <c r="B60" s="256"/>
      <c r="C60" s="260" t="s">
        <v>179</v>
      </c>
      <c r="D60" s="260"/>
      <c r="E60" s="260"/>
      <c r="F60" s="260"/>
      <c r="G60" s="260"/>
      <c r="H60" s="260" t="s">
        <v>336</v>
      </c>
      <c r="I60" s="260"/>
      <c r="J60" s="260"/>
      <c r="K60" s="260"/>
      <c r="L60" s="260"/>
      <c r="M60" s="260" t="s">
        <v>303</v>
      </c>
      <c r="N60" s="260"/>
      <c r="O60" s="260"/>
      <c r="P60" s="260"/>
      <c r="Q60" s="260"/>
      <c r="R60" s="261" t="s">
        <v>303</v>
      </c>
      <c r="S60" s="261"/>
    </row>
    <row r="61" spans="1:19" x14ac:dyDescent="0.2">
      <c r="A61" s="265" t="s">
        <v>89</v>
      </c>
      <c r="B61" s="56">
        <f>'MPS(input_RL_Opt1)'!$B$7+1</f>
        <v>2019</v>
      </c>
      <c r="C61" s="48"/>
      <c r="D61" s="48"/>
      <c r="E61" s="48"/>
      <c r="F61" s="48"/>
      <c r="G61" s="48"/>
      <c r="H61" s="71"/>
      <c r="I61" s="71"/>
      <c r="J61" s="71"/>
      <c r="K61" s="71"/>
      <c r="L61" s="71"/>
      <c r="M61" s="88" t="e">
        <f>C61*H61*C$57*H$55*H$57</f>
        <v>#N/A</v>
      </c>
      <c r="N61" s="88" t="e">
        <f>D61*I61*D$57*I$55*I$57</f>
        <v>#N/A</v>
      </c>
      <c r="O61" s="88" t="e">
        <f>E61*J61*E$57*J$55*J$57</f>
        <v>#N/A</v>
      </c>
      <c r="P61" s="88" t="e">
        <f>F61*K61*F$57*K$55*K$57</f>
        <v>#N/A</v>
      </c>
      <c r="Q61" s="88" t="e">
        <f>G61*L61*G$57*L$55*L$57</f>
        <v>#N/A</v>
      </c>
      <c r="R61" s="262">
        <f>SUMIF(M61:Q61,"&lt;&gt;#N/A")</f>
        <v>0</v>
      </c>
      <c r="S61" s="262"/>
    </row>
    <row r="62" spans="1:19" x14ac:dyDescent="0.2">
      <c r="A62" s="265"/>
      <c r="B62" s="56">
        <f>B61+1</f>
        <v>2020</v>
      </c>
      <c r="C62" s="48"/>
      <c r="D62" s="48"/>
      <c r="E62" s="48"/>
      <c r="F62" s="48"/>
      <c r="G62" s="48"/>
      <c r="H62" s="71"/>
      <c r="I62" s="71"/>
      <c r="J62" s="71"/>
      <c r="K62" s="71"/>
      <c r="L62" s="71"/>
      <c r="M62" s="88" t="e">
        <f t="shared" ref="M62:M72" si="15">C62*H62*C$57*H$55*H$57</f>
        <v>#N/A</v>
      </c>
      <c r="N62" s="88" t="e">
        <f t="shared" ref="N62:N72" si="16">D62*I62*D$57*I$55*I$57</f>
        <v>#N/A</v>
      </c>
      <c r="O62" s="88" t="e">
        <f t="shared" ref="O62:O72" si="17">E62*J62*E$57*J$55*J$57</f>
        <v>#N/A</v>
      </c>
      <c r="P62" s="88" t="e">
        <f t="shared" ref="P62:P72" si="18">F62*K62*F$57*K$55*K$57</f>
        <v>#N/A</v>
      </c>
      <c r="Q62" s="88" t="e">
        <f t="shared" ref="Q62:Q72" si="19">G62*L62*G$57*L$55*L$57</f>
        <v>#N/A</v>
      </c>
      <c r="R62" s="262">
        <f t="shared" ref="R62:R72" si="20">SUMIF(M62:Q62,"&lt;&gt;#N/A")</f>
        <v>0</v>
      </c>
      <c r="S62" s="262"/>
    </row>
    <row r="63" spans="1:19" x14ac:dyDescent="0.2">
      <c r="A63" s="265"/>
      <c r="B63" s="56">
        <f t="shared" ref="B63:B72" si="21">B62+1</f>
        <v>2021</v>
      </c>
      <c r="C63" s="48"/>
      <c r="D63" s="48"/>
      <c r="E63" s="48"/>
      <c r="F63" s="48"/>
      <c r="G63" s="48"/>
      <c r="H63" s="71"/>
      <c r="I63" s="71"/>
      <c r="J63" s="71"/>
      <c r="K63" s="71"/>
      <c r="L63" s="71"/>
      <c r="M63" s="88" t="e">
        <f t="shared" si="15"/>
        <v>#N/A</v>
      </c>
      <c r="N63" s="88" t="e">
        <f t="shared" si="16"/>
        <v>#N/A</v>
      </c>
      <c r="O63" s="88" t="e">
        <f t="shared" si="17"/>
        <v>#N/A</v>
      </c>
      <c r="P63" s="88" t="e">
        <f t="shared" si="18"/>
        <v>#N/A</v>
      </c>
      <c r="Q63" s="88" t="e">
        <f t="shared" si="19"/>
        <v>#N/A</v>
      </c>
      <c r="R63" s="262">
        <f t="shared" si="20"/>
        <v>0</v>
      </c>
      <c r="S63" s="262"/>
    </row>
    <row r="64" spans="1:19" x14ac:dyDescent="0.2">
      <c r="A64" s="265"/>
      <c r="B64" s="56">
        <f t="shared" si="21"/>
        <v>2022</v>
      </c>
      <c r="C64" s="48"/>
      <c r="D64" s="48"/>
      <c r="E64" s="48"/>
      <c r="F64" s="48"/>
      <c r="G64" s="48"/>
      <c r="H64" s="71"/>
      <c r="I64" s="71"/>
      <c r="J64" s="71"/>
      <c r="K64" s="71"/>
      <c r="L64" s="71"/>
      <c r="M64" s="88" t="e">
        <f t="shared" si="15"/>
        <v>#N/A</v>
      </c>
      <c r="N64" s="88" t="e">
        <f t="shared" si="16"/>
        <v>#N/A</v>
      </c>
      <c r="O64" s="88" t="e">
        <f t="shared" si="17"/>
        <v>#N/A</v>
      </c>
      <c r="P64" s="88" t="e">
        <f t="shared" si="18"/>
        <v>#N/A</v>
      </c>
      <c r="Q64" s="88" t="e">
        <f t="shared" si="19"/>
        <v>#N/A</v>
      </c>
      <c r="R64" s="262">
        <f t="shared" si="20"/>
        <v>0</v>
      </c>
      <c r="S64" s="262"/>
    </row>
    <row r="65" spans="1:24" x14ac:dyDescent="0.2">
      <c r="A65" s="265"/>
      <c r="B65" s="56">
        <f t="shared" si="21"/>
        <v>2023</v>
      </c>
      <c r="C65" s="48"/>
      <c r="D65" s="48"/>
      <c r="E65" s="48"/>
      <c r="F65" s="48"/>
      <c r="G65" s="48"/>
      <c r="H65" s="71"/>
      <c r="I65" s="71"/>
      <c r="J65" s="71"/>
      <c r="K65" s="71"/>
      <c r="L65" s="71"/>
      <c r="M65" s="88" t="e">
        <f t="shared" si="15"/>
        <v>#N/A</v>
      </c>
      <c r="N65" s="88" t="e">
        <f t="shared" si="16"/>
        <v>#N/A</v>
      </c>
      <c r="O65" s="88" t="e">
        <f t="shared" si="17"/>
        <v>#N/A</v>
      </c>
      <c r="P65" s="88" t="e">
        <f t="shared" si="18"/>
        <v>#N/A</v>
      </c>
      <c r="Q65" s="88" t="e">
        <f t="shared" si="19"/>
        <v>#N/A</v>
      </c>
      <c r="R65" s="262">
        <f t="shared" si="20"/>
        <v>0</v>
      </c>
      <c r="S65" s="262"/>
    </row>
    <row r="66" spans="1:24" x14ac:dyDescent="0.2">
      <c r="A66" s="265"/>
      <c r="B66" s="56">
        <f t="shared" si="21"/>
        <v>2024</v>
      </c>
      <c r="C66" s="48"/>
      <c r="D66" s="48"/>
      <c r="E66" s="48"/>
      <c r="F66" s="48"/>
      <c r="G66" s="48"/>
      <c r="H66" s="71"/>
      <c r="I66" s="71"/>
      <c r="J66" s="71"/>
      <c r="K66" s="71"/>
      <c r="L66" s="71"/>
      <c r="M66" s="88" t="e">
        <f t="shared" si="15"/>
        <v>#N/A</v>
      </c>
      <c r="N66" s="88" t="e">
        <f t="shared" si="16"/>
        <v>#N/A</v>
      </c>
      <c r="O66" s="88" t="e">
        <f t="shared" si="17"/>
        <v>#N/A</v>
      </c>
      <c r="P66" s="88" t="e">
        <f t="shared" si="18"/>
        <v>#N/A</v>
      </c>
      <c r="Q66" s="88" t="e">
        <f t="shared" si="19"/>
        <v>#N/A</v>
      </c>
      <c r="R66" s="262">
        <f t="shared" si="20"/>
        <v>0</v>
      </c>
      <c r="S66" s="262"/>
    </row>
    <row r="67" spans="1:24" x14ac:dyDescent="0.2">
      <c r="A67" s="265"/>
      <c r="B67" s="56">
        <f t="shared" si="21"/>
        <v>2025</v>
      </c>
      <c r="C67" s="48"/>
      <c r="D67" s="48"/>
      <c r="E67" s="48"/>
      <c r="F67" s="48"/>
      <c r="G67" s="48"/>
      <c r="H67" s="71"/>
      <c r="I67" s="71"/>
      <c r="J67" s="71"/>
      <c r="K67" s="71"/>
      <c r="L67" s="71"/>
      <c r="M67" s="88" t="e">
        <f t="shared" si="15"/>
        <v>#N/A</v>
      </c>
      <c r="N67" s="88" t="e">
        <f t="shared" si="16"/>
        <v>#N/A</v>
      </c>
      <c r="O67" s="88" t="e">
        <f t="shared" si="17"/>
        <v>#N/A</v>
      </c>
      <c r="P67" s="88" t="e">
        <f t="shared" si="18"/>
        <v>#N/A</v>
      </c>
      <c r="Q67" s="88" t="e">
        <f t="shared" si="19"/>
        <v>#N/A</v>
      </c>
      <c r="R67" s="262">
        <f t="shared" si="20"/>
        <v>0</v>
      </c>
      <c r="S67" s="262"/>
    </row>
    <row r="68" spans="1:24" x14ac:dyDescent="0.2">
      <c r="A68" s="265"/>
      <c r="B68" s="56">
        <f t="shared" si="21"/>
        <v>2026</v>
      </c>
      <c r="C68" s="48"/>
      <c r="D68" s="48"/>
      <c r="E68" s="48"/>
      <c r="F68" s="48"/>
      <c r="G68" s="48"/>
      <c r="H68" s="71"/>
      <c r="I68" s="71"/>
      <c r="J68" s="71"/>
      <c r="K68" s="71"/>
      <c r="L68" s="71"/>
      <c r="M68" s="88" t="e">
        <f t="shared" si="15"/>
        <v>#N/A</v>
      </c>
      <c r="N68" s="88" t="e">
        <f t="shared" si="16"/>
        <v>#N/A</v>
      </c>
      <c r="O68" s="88" t="e">
        <f t="shared" si="17"/>
        <v>#N/A</v>
      </c>
      <c r="P68" s="88" t="e">
        <f t="shared" si="18"/>
        <v>#N/A</v>
      </c>
      <c r="Q68" s="88" t="e">
        <f t="shared" si="19"/>
        <v>#N/A</v>
      </c>
      <c r="R68" s="262">
        <f t="shared" si="20"/>
        <v>0</v>
      </c>
      <c r="S68" s="262"/>
    </row>
    <row r="69" spans="1:24" x14ac:dyDescent="0.2">
      <c r="A69" s="265"/>
      <c r="B69" s="56">
        <f t="shared" si="21"/>
        <v>2027</v>
      </c>
      <c r="C69" s="48"/>
      <c r="D69" s="48"/>
      <c r="E69" s="48"/>
      <c r="F69" s="48"/>
      <c r="G69" s="48"/>
      <c r="H69" s="71"/>
      <c r="I69" s="71"/>
      <c r="J69" s="71"/>
      <c r="K69" s="71"/>
      <c r="L69" s="71"/>
      <c r="M69" s="88" t="e">
        <f t="shared" si="15"/>
        <v>#N/A</v>
      </c>
      <c r="N69" s="88" t="e">
        <f t="shared" si="16"/>
        <v>#N/A</v>
      </c>
      <c r="O69" s="88" t="e">
        <f t="shared" si="17"/>
        <v>#N/A</v>
      </c>
      <c r="P69" s="88" t="e">
        <f t="shared" si="18"/>
        <v>#N/A</v>
      </c>
      <c r="Q69" s="88" t="e">
        <f t="shared" si="19"/>
        <v>#N/A</v>
      </c>
      <c r="R69" s="262">
        <f t="shared" si="20"/>
        <v>0</v>
      </c>
      <c r="S69" s="262"/>
    </row>
    <row r="70" spans="1:24" x14ac:dyDescent="0.2">
      <c r="A70" s="265"/>
      <c r="B70" s="56">
        <f t="shared" si="21"/>
        <v>2028</v>
      </c>
      <c r="C70" s="48"/>
      <c r="D70" s="48"/>
      <c r="E70" s="48"/>
      <c r="F70" s="48"/>
      <c r="G70" s="48"/>
      <c r="H70" s="71"/>
      <c r="I70" s="71"/>
      <c r="J70" s="71"/>
      <c r="K70" s="71"/>
      <c r="L70" s="71"/>
      <c r="M70" s="88" t="e">
        <f t="shared" si="15"/>
        <v>#N/A</v>
      </c>
      <c r="N70" s="88" t="e">
        <f t="shared" si="16"/>
        <v>#N/A</v>
      </c>
      <c r="O70" s="88" t="e">
        <f t="shared" si="17"/>
        <v>#N/A</v>
      </c>
      <c r="P70" s="88" t="e">
        <f t="shared" si="18"/>
        <v>#N/A</v>
      </c>
      <c r="Q70" s="88" t="e">
        <f t="shared" si="19"/>
        <v>#N/A</v>
      </c>
      <c r="R70" s="262">
        <f t="shared" si="20"/>
        <v>0</v>
      </c>
      <c r="S70" s="262"/>
    </row>
    <row r="71" spans="1:24" x14ac:dyDescent="0.2">
      <c r="A71" s="265"/>
      <c r="B71" s="56">
        <f t="shared" si="21"/>
        <v>2029</v>
      </c>
      <c r="C71" s="48"/>
      <c r="D71" s="48"/>
      <c r="E71" s="48"/>
      <c r="F71" s="48"/>
      <c r="G71" s="48"/>
      <c r="H71" s="71"/>
      <c r="I71" s="71"/>
      <c r="J71" s="71"/>
      <c r="K71" s="71"/>
      <c r="L71" s="71"/>
      <c r="M71" s="88" t="e">
        <f t="shared" si="15"/>
        <v>#N/A</v>
      </c>
      <c r="N71" s="88" t="e">
        <f t="shared" si="16"/>
        <v>#N/A</v>
      </c>
      <c r="O71" s="88" t="e">
        <f t="shared" si="17"/>
        <v>#N/A</v>
      </c>
      <c r="P71" s="88" t="e">
        <f t="shared" si="18"/>
        <v>#N/A</v>
      </c>
      <c r="Q71" s="88" t="e">
        <f t="shared" si="19"/>
        <v>#N/A</v>
      </c>
      <c r="R71" s="262">
        <f t="shared" si="20"/>
        <v>0</v>
      </c>
      <c r="S71" s="262"/>
    </row>
    <row r="72" spans="1:24" x14ac:dyDescent="0.2">
      <c r="A72" s="265"/>
      <c r="B72" s="56">
        <f t="shared" si="21"/>
        <v>2030</v>
      </c>
      <c r="C72" s="48"/>
      <c r="D72" s="48"/>
      <c r="E72" s="48"/>
      <c r="F72" s="48"/>
      <c r="G72" s="48"/>
      <c r="H72" s="71"/>
      <c r="I72" s="71"/>
      <c r="J72" s="71"/>
      <c r="K72" s="71"/>
      <c r="L72" s="71"/>
      <c r="M72" s="88" t="e">
        <f t="shared" si="15"/>
        <v>#N/A</v>
      </c>
      <c r="N72" s="88" t="e">
        <f t="shared" si="16"/>
        <v>#N/A</v>
      </c>
      <c r="O72" s="88" t="e">
        <f t="shared" si="17"/>
        <v>#N/A</v>
      </c>
      <c r="P72" s="88" t="e">
        <f t="shared" si="18"/>
        <v>#N/A</v>
      </c>
      <c r="Q72" s="88" t="e">
        <f t="shared" si="19"/>
        <v>#N/A</v>
      </c>
      <c r="R72" s="262">
        <f t="shared" si="20"/>
        <v>0</v>
      </c>
      <c r="S72" s="262"/>
    </row>
    <row r="73" spans="1:24" x14ac:dyDescent="0.2">
      <c r="A73" s="61"/>
      <c r="B73" s="62" t="s">
        <v>57</v>
      </c>
      <c r="C73" s="81" t="s">
        <v>88</v>
      </c>
      <c r="D73" s="81" t="s">
        <v>88</v>
      </c>
      <c r="E73" s="81" t="s">
        <v>88</v>
      </c>
      <c r="F73" s="81" t="s">
        <v>88</v>
      </c>
      <c r="G73" s="81" t="s">
        <v>88</v>
      </c>
      <c r="H73" s="81" t="s">
        <v>88</v>
      </c>
      <c r="I73" s="81" t="s">
        <v>88</v>
      </c>
      <c r="J73" s="81" t="s">
        <v>88</v>
      </c>
      <c r="K73" s="81" t="s">
        <v>88</v>
      </c>
      <c r="L73" s="81" t="s">
        <v>88</v>
      </c>
      <c r="M73" s="81" t="s">
        <v>88</v>
      </c>
      <c r="N73" s="81" t="s">
        <v>88</v>
      </c>
      <c r="O73" s="81" t="s">
        <v>88</v>
      </c>
      <c r="P73" s="81" t="s">
        <v>88</v>
      </c>
      <c r="Q73" s="81" t="s">
        <v>88</v>
      </c>
      <c r="R73" s="262">
        <f>SUM(R61:R72)</f>
        <v>0</v>
      </c>
      <c r="S73" s="262"/>
    </row>
    <row r="74" spans="1:24" x14ac:dyDescent="0.2">
      <c r="A74" s="91"/>
    </row>
    <row r="76" spans="1:24" x14ac:dyDescent="0.2">
      <c r="A76" s="79" t="s">
        <v>106</v>
      </c>
    </row>
    <row r="77" spans="1:24" x14ac:dyDescent="0.2">
      <c r="A77" s="256" t="s">
        <v>85</v>
      </c>
      <c r="B77" s="256"/>
      <c r="C77" s="260" t="s">
        <v>215</v>
      </c>
      <c r="D77" s="260"/>
      <c r="E77" s="260" t="s">
        <v>218</v>
      </c>
      <c r="F77" s="260"/>
      <c r="G77" s="260" t="s">
        <v>235</v>
      </c>
      <c r="H77" s="260"/>
      <c r="I77" s="260"/>
      <c r="J77" s="260" t="s">
        <v>225</v>
      </c>
      <c r="K77" s="260"/>
      <c r="L77" s="260"/>
      <c r="M77" s="260" t="s">
        <v>228</v>
      </c>
      <c r="N77" s="260"/>
      <c r="O77" s="260"/>
      <c r="P77" s="260" t="s">
        <v>230</v>
      </c>
      <c r="Q77" s="260"/>
      <c r="R77" s="260"/>
      <c r="S77" s="260" t="s">
        <v>233</v>
      </c>
      <c r="T77" s="260"/>
      <c r="U77" s="260"/>
    </row>
    <row r="78" spans="1:24" ht="46.5" customHeight="1" x14ac:dyDescent="0.2">
      <c r="A78" s="256" t="s">
        <v>86</v>
      </c>
      <c r="B78" s="256"/>
      <c r="C78" s="261" t="s">
        <v>216</v>
      </c>
      <c r="D78" s="261"/>
      <c r="E78" s="261" t="s">
        <v>219</v>
      </c>
      <c r="F78" s="261"/>
      <c r="G78" s="260" t="s">
        <v>236</v>
      </c>
      <c r="H78" s="260"/>
      <c r="I78" s="260"/>
      <c r="J78" s="260" t="s">
        <v>226</v>
      </c>
      <c r="K78" s="260"/>
      <c r="L78" s="260"/>
      <c r="M78" s="260" t="s">
        <v>229</v>
      </c>
      <c r="N78" s="260"/>
      <c r="O78" s="260"/>
      <c r="P78" s="260" t="s">
        <v>231</v>
      </c>
      <c r="Q78" s="260"/>
      <c r="R78" s="260"/>
      <c r="S78" s="260" t="s">
        <v>234</v>
      </c>
      <c r="T78" s="260"/>
      <c r="U78" s="260"/>
    </row>
    <row r="79" spans="1:24" ht="14.15" customHeight="1" x14ac:dyDescent="0.2">
      <c r="A79" s="256" t="s">
        <v>87</v>
      </c>
      <c r="B79" s="256"/>
      <c r="C79" s="261" t="s">
        <v>217</v>
      </c>
      <c r="D79" s="261"/>
      <c r="E79" s="261" t="s">
        <v>217</v>
      </c>
      <c r="F79" s="261"/>
      <c r="G79" s="260" t="s">
        <v>112</v>
      </c>
      <c r="H79" s="260"/>
      <c r="I79" s="260"/>
      <c r="J79" s="260" t="s">
        <v>227</v>
      </c>
      <c r="K79" s="260"/>
      <c r="L79" s="260"/>
      <c r="M79" s="260" t="s">
        <v>227</v>
      </c>
      <c r="N79" s="260"/>
      <c r="O79" s="260"/>
      <c r="P79" s="260" t="s">
        <v>232</v>
      </c>
      <c r="Q79" s="260"/>
      <c r="R79" s="260"/>
      <c r="S79" s="260" t="s">
        <v>232</v>
      </c>
      <c r="T79" s="260"/>
      <c r="U79" s="260"/>
      <c r="W79" s="92"/>
      <c r="X79" s="92"/>
    </row>
    <row r="80" spans="1:24" ht="44.15" customHeight="1" x14ac:dyDescent="0.2">
      <c r="A80" s="256" t="s">
        <v>330</v>
      </c>
      <c r="B80" s="256"/>
      <c r="C80" s="93" t="s">
        <v>62</v>
      </c>
      <c r="D80" s="93" t="s">
        <v>61</v>
      </c>
      <c r="E80" s="93" t="s">
        <v>62</v>
      </c>
      <c r="F80" s="93" t="s">
        <v>61</v>
      </c>
      <c r="G80" s="72"/>
      <c r="H80" s="72"/>
      <c r="I80" s="73"/>
      <c r="J80" s="94">
        <f>G80</f>
        <v>0</v>
      </c>
      <c r="K80" s="94">
        <f>H80</f>
        <v>0</v>
      </c>
      <c r="L80" s="94">
        <f>I80</f>
        <v>0</v>
      </c>
      <c r="M80" s="94">
        <f>G80</f>
        <v>0</v>
      </c>
      <c r="N80" s="94">
        <f>H80</f>
        <v>0</v>
      </c>
      <c r="O80" s="94">
        <f>L80</f>
        <v>0</v>
      </c>
      <c r="P80" s="94">
        <f>G80</f>
        <v>0</v>
      </c>
      <c r="Q80" s="94">
        <f>H80</f>
        <v>0</v>
      </c>
      <c r="R80" s="94">
        <f>O80</f>
        <v>0</v>
      </c>
      <c r="S80" s="94">
        <f>G80</f>
        <v>0</v>
      </c>
      <c r="T80" s="95">
        <f>H80</f>
        <v>0</v>
      </c>
      <c r="U80" s="94">
        <f>R80</f>
        <v>0</v>
      </c>
    </row>
    <row r="81" spans="1:32" x14ac:dyDescent="0.2">
      <c r="A81" s="256" t="s">
        <v>126</v>
      </c>
      <c r="B81" s="256"/>
      <c r="C81" s="74"/>
      <c r="D81" s="74"/>
      <c r="E81" s="74"/>
      <c r="F81" s="74"/>
      <c r="G81" s="74"/>
      <c r="H81" s="74"/>
      <c r="I81" s="74"/>
      <c r="J81" s="74"/>
      <c r="K81" s="74"/>
      <c r="L81" s="74"/>
      <c r="M81" s="74"/>
      <c r="N81" s="74"/>
      <c r="O81" s="74"/>
      <c r="P81" s="75"/>
      <c r="Q81" s="75"/>
      <c r="R81" s="75"/>
      <c r="S81" s="75"/>
      <c r="T81" s="75"/>
      <c r="U81" s="75"/>
      <c r="W81" s="92"/>
      <c r="X81" s="92"/>
    </row>
    <row r="82" spans="1:32" x14ac:dyDescent="0.2">
      <c r="A82" s="79"/>
    </row>
    <row r="83" spans="1:32" x14ac:dyDescent="0.2">
      <c r="A83" s="79"/>
    </row>
    <row r="84" spans="1:32" ht="16" x14ac:dyDescent="0.2">
      <c r="A84" s="256" t="s">
        <v>85</v>
      </c>
      <c r="B84" s="256"/>
      <c r="C84" s="260" t="s">
        <v>213</v>
      </c>
      <c r="D84" s="260"/>
      <c r="E84" s="260" t="s">
        <v>214</v>
      </c>
      <c r="F84" s="260"/>
      <c r="G84" s="260" t="s">
        <v>220</v>
      </c>
      <c r="H84" s="260"/>
      <c r="I84" s="260"/>
      <c r="J84" s="260"/>
      <c r="K84" s="260"/>
      <c r="L84" s="260"/>
      <c r="M84" s="260" t="s">
        <v>224</v>
      </c>
      <c r="N84" s="260"/>
      <c r="O84" s="260"/>
      <c r="P84" s="260"/>
      <c r="Q84" s="260"/>
      <c r="R84" s="260"/>
      <c r="S84" s="261" t="s">
        <v>316</v>
      </c>
      <c r="T84" s="261"/>
      <c r="U84" s="261" t="s">
        <v>317</v>
      </c>
      <c r="V84" s="261"/>
      <c r="W84" s="261" t="s">
        <v>318</v>
      </c>
      <c r="X84" s="261"/>
      <c r="Y84" s="52" t="s">
        <v>237</v>
      </c>
      <c r="Z84" s="52" t="s">
        <v>238</v>
      </c>
      <c r="AA84" s="52" t="s">
        <v>239</v>
      </c>
      <c r="AB84" s="52" t="s">
        <v>319</v>
      </c>
      <c r="AC84" s="52" t="s">
        <v>320</v>
      </c>
      <c r="AD84" s="52" t="s">
        <v>321</v>
      </c>
      <c r="AE84" s="52" t="s">
        <v>322</v>
      </c>
      <c r="AF84" s="52" t="s">
        <v>323</v>
      </c>
    </row>
    <row r="85" spans="1:32" ht="240.65" customHeight="1" x14ac:dyDescent="0.2">
      <c r="A85" s="256" t="s">
        <v>86</v>
      </c>
      <c r="B85" s="256"/>
      <c r="C85" s="260" t="s">
        <v>431</v>
      </c>
      <c r="D85" s="260"/>
      <c r="E85" s="260" t="s">
        <v>423</v>
      </c>
      <c r="F85" s="260"/>
      <c r="G85" s="260" t="s">
        <v>432</v>
      </c>
      <c r="H85" s="260"/>
      <c r="I85" s="260"/>
      <c r="J85" s="260"/>
      <c r="K85" s="260"/>
      <c r="L85" s="260"/>
      <c r="M85" s="260" t="s">
        <v>425</v>
      </c>
      <c r="N85" s="260"/>
      <c r="O85" s="260"/>
      <c r="P85" s="260"/>
      <c r="Q85" s="260"/>
      <c r="R85" s="260"/>
      <c r="S85" s="261" t="s">
        <v>433</v>
      </c>
      <c r="T85" s="261"/>
      <c r="U85" s="261" t="s">
        <v>434</v>
      </c>
      <c r="V85" s="261"/>
      <c r="W85" s="261" t="s">
        <v>435</v>
      </c>
      <c r="X85" s="261"/>
      <c r="Y85" s="96" t="s">
        <v>426</v>
      </c>
      <c r="Z85" s="97" t="s">
        <v>427</v>
      </c>
      <c r="AA85" s="31" t="s">
        <v>428</v>
      </c>
      <c r="AB85" s="52" t="s">
        <v>324</v>
      </c>
      <c r="AC85" s="52" t="s">
        <v>325</v>
      </c>
      <c r="AD85" s="52" t="s">
        <v>326</v>
      </c>
      <c r="AE85" s="52" t="s">
        <v>327</v>
      </c>
      <c r="AF85" s="52" t="s">
        <v>328</v>
      </c>
    </row>
    <row r="86" spans="1:32" ht="14.15" customHeight="1" x14ac:dyDescent="0.2">
      <c r="A86" s="256" t="s">
        <v>87</v>
      </c>
      <c r="B86" s="256"/>
      <c r="C86" s="260" t="s">
        <v>42</v>
      </c>
      <c r="D86" s="260"/>
      <c r="E86" s="260" t="s">
        <v>42</v>
      </c>
      <c r="F86" s="260"/>
      <c r="G86" s="260" t="s">
        <v>221</v>
      </c>
      <c r="H86" s="260"/>
      <c r="I86" s="260"/>
      <c r="J86" s="260"/>
      <c r="K86" s="260"/>
      <c r="L86" s="260"/>
      <c r="M86" s="260" t="s">
        <v>40</v>
      </c>
      <c r="N86" s="260"/>
      <c r="O86" s="260"/>
      <c r="P86" s="260"/>
      <c r="Q86" s="260"/>
      <c r="R86" s="260"/>
      <c r="S86" s="261" t="s">
        <v>113</v>
      </c>
      <c r="T86" s="261"/>
      <c r="U86" s="261" t="s">
        <v>113</v>
      </c>
      <c r="V86" s="261"/>
      <c r="W86" s="261" t="s">
        <v>113</v>
      </c>
      <c r="X86" s="261"/>
      <c r="Y86" s="52" t="s">
        <v>42</v>
      </c>
      <c r="Z86" s="52" t="s">
        <v>42</v>
      </c>
      <c r="AA86" s="52" t="s">
        <v>42</v>
      </c>
      <c r="AB86" s="52" t="s">
        <v>329</v>
      </c>
      <c r="AC86" s="52" t="s">
        <v>329</v>
      </c>
      <c r="AD86" s="52" t="s">
        <v>303</v>
      </c>
      <c r="AE86" s="52" t="s">
        <v>303</v>
      </c>
      <c r="AF86" s="52" t="s">
        <v>329</v>
      </c>
    </row>
    <row r="87" spans="1:32" ht="28.4" customHeight="1" x14ac:dyDescent="0.2">
      <c r="A87" s="256" t="s">
        <v>175</v>
      </c>
      <c r="B87" s="256"/>
      <c r="C87" s="93" t="s">
        <v>62</v>
      </c>
      <c r="D87" s="93" t="s">
        <v>61</v>
      </c>
      <c r="E87" s="93" t="s">
        <v>62</v>
      </c>
      <c r="F87" s="93" t="s">
        <v>61</v>
      </c>
      <c r="G87" s="260" t="s">
        <v>62</v>
      </c>
      <c r="H87" s="260"/>
      <c r="I87" s="260"/>
      <c r="J87" s="260" t="s">
        <v>61</v>
      </c>
      <c r="K87" s="260"/>
      <c r="L87" s="260"/>
      <c r="M87" s="260" t="s">
        <v>62</v>
      </c>
      <c r="N87" s="260"/>
      <c r="O87" s="260"/>
      <c r="P87" s="260" t="s">
        <v>61</v>
      </c>
      <c r="Q87" s="260"/>
      <c r="R87" s="260"/>
      <c r="S87" s="93" t="s">
        <v>62</v>
      </c>
      <c r="T87" s="93" t="s">
        <v>61</v>
      </c>
      <c r="U87" s="93" t="s">
        <v>62</v>
      </c>
      <c r="V87" s="93" t="s">
        <v>61</v>
      </c>
      <c r="W87" s="93" t="s">
        <v>62</v>
      </c>
      <c r="X87" s="93" t="s">
        <v>61</v>
      </c>
      <c r="Y87" s="52" t="s">
        <v>157</v>
      </c>
      <c r="Z87" s="52" t="s">
        <v>157</v>
      </c>
      <c r="AA87" s="52" t="s">
        <v>157</v>
      </c>
      <c r="AB87" s="52" t="s">
        <v>157</v>
      </c>
      <c r="AC87" s="52" t="s">
        <v>157</v>
      </c>
      <c r="AD87" s="52" t="s">
        <v>157</v>
      </c>
      <c r="AE87" s="52" t="s">
        <v>157</v>
      </c>
      <c r="AF87" s="52" t="s">
        <v>157</v>
      </c>
    </row>
    <row r="88" spans="1:32" x14ac:dyDescent="0.2">
      <c r="A88" s="256" t="s">
        <v>176</v>
      </c>
      <c r="B88" s="256"/>
      <c r="C88" s="52" t="s">
        <v>157</v>
      </c>
      <c r="D88" s="52" t="s">
        <v>157</v>
      </c>
      <c r="E88" s="52" t="s">
        <v>157</v>
      </c>
      <c r="F88" s="52" t="s">
        <v>157</v>
      </c>
      <c r="G88" s="94">
        <f>G80</f>
        <v>0</v>
      </c>
      <c r="H88" s="94">
        <f>H80</f>
        <v>0</v>
      </c>
      <c r="I88" s="94">
        <f>I80</f>
        <v>0</v>
      </c>
      <c r="J88" s="94">
        <f>G80</f>
        <v>0</v>
      </c>
      <c r="K88" s="94">
        <f>H80</f>
        <v>0</v>
      </c>
      <c r="L88" s="94">
        <f>I80</f>
        <v>0</v>
      </c>
      <c r="M88" s="94">
        <f>G80</f>
        <v>0</v>
      </c>
      <c r="N88" s="94">
        <f>H80</f>
        <v>0</v>
      </c>
      <c r="O88" s="94">
        <f>I80</f>
        <v>0</v>
      </c>
      <c r="P88" s="94">
        <f>G80</f>
        <v>0</v>
      </c>
      <c r="Q88" s="94">
        <f>H80</f>
        <v>0</v>
      </c>
      <c r="R88" s="94">
        <f>I80</f>
        <v>0</v>
      </c>
      <c r="S88" s="93" t="s">
        <v>158</v>
      </c>
      <c r="T88" s="93" t="s">
        <v>158</v>
      </c>
      <c r="U88" s="93" t="s">
        <v>158</v>
      </c>
      <c r="V88" s="93" t="s">
        <v>158</v>
      </c>
      <c r="W88" s="93" t="s">
        <v>158</v>
      </c>
      <c r="X88" s="93" t="s">
        <v>158</v>
      </c>
      <c r="Y88" s="52" t="s">
        <v>157</v>
      </c>
      <c r="Z88" s="52" t="s">
        <v>157</v>
      </c>
      <c r="AA88" s="52" t="s">
        <v>157</v>
      </c>
      <c r="AB88" s="52" t="s">
        <v>157</v>
      </c>
      <c r="AC88" s="52" t="s">
        <v>157</v>
      </c>
      <c r="AD88" s="52" t="s">
        <v>157</v>
      </c>
      <c r="AE88" s="52" t="s">
        <v>157</v>
      </c>
      <c r="AF88" s="52" t="s">
        <v>157</v>
      </c>
    </row>
    <row r="89" spans="1:32" x14ac:dyDescent="0.2">
      <c r="A89" s="265" t="s">
        <v>89</v>
      </c>
      <c r="B89" s="56">
        <f>'MPS(input_RL_Opt1)'!$B$7+1</f>
        <v>2019</v>
      </c>
      <c r="C89" s="76"/>
      <c r="D89" s="76"/>
      <c r="E89" s="76"/>
      <c r="F89" s="76"/>
      <c r="G89" s="76"/>
      <c r="H89" s="76"/>
      <c r="I89" s="76"/>
      <c r="J89" s="76"/>
      <c r="K89" s="76"/>
      <c r="L89" s="76"/>
      <c r="M89" s="76"/>
      <c r="N89" s="76"/>
      <c r="O89" s="76"/>
      <c r="P89" s="76"/>
      <c r="Q89" s="76"/>
      <c r="R89" s="76"/>
      <c r="S89" s="98">
        <f>C89*C$81</f>
        <v>0</v>
      </c>
      <c r="T89" s="98">
        <f t="shared" ref="T89:T100" si="22">D89*D$81</f>
        <v>0</v>
      </c>
      <c r="U89" s="98">
        <f t="shared" ref="U89:U100" si="23">E89*E$81</f>
        <v>0</v>
      </c>
      <c r="V89" s="98">
        <f t="shared" ref="V89:V100" si="24">F89*F$81</f>
        <v>0</v>
      </c>
      <c r="W89" s="98">
        <f>G89*M89*G$81*(J$81*P$81+M$81*S$81)+H89*N89*H$81*(K$81*Q$81+N$81*T$81)+I89*O89*I$81*(L$81*R$81+O$81*U$81)</f>
        <v>0</v>
      </c>
      <c r="X89" s="98">
        <f>J89*P89*G$81*(J$81*P$81+M$81*S$81)+K89*Q89*H$81*(K$81*Q$81+N$81*T$81)+L89*R89*I$81*(L$81*R$81+O$81*U$81)</f>
        <v>0</v>
      </c>
      <c r="Y89" s="77"/>
      <c r="Z89" s="77"/>
      <c r="AA89" s="77"/>
      <c r="AB89" s="99">
        <f>SUM(S89,U89,W89)*'MPS(calc_process_Option1)'!E$94*(44/28)*'MPS(calc_process_Option1)'!E$104+SUM(T89,V89,X89)*'MPS(calc_process_Option1)'!E$95*(44/28)*'MPS(calc_process_Option1)'!E$104</f>
        <v>0</v>
      </c>
      <c r="AC89" s="99">
        <f>((SUM(S89:T89)*'MPS(calc_process_Option1)'!E$96+SUM(U89:V89)*'MPS(calc_process_Option1)'!E$97)*'MPS(calc_process_Option1)'!E$98+SUM(S89:X89)*'MPS(calc_process_Option1)'!E$99*'MPS(calc_process_Option1)'!E$98)*44/28*'MPS(calc_process_Option1)'!E$104</f>
        <v>0</v>
      </c>
      <c r="AD89" s="99">
        <f>(Y89*'MPS(calc_process_Option1)'!E$101+'MPS(input_PJ_Opt1)'!Z89*'MPS(calc_process_Option1)'!E$102)*(44/12)</f>
        <v>0</v>
      </c>
      <c r="AE89" s="99">
        <f>AA89*'MPS(calc_process_Option1)'!E$103*(44/12)</f>
        <v>0</v>
      </c>
      <c r="AF89" s="99">
        <f>SUM(AB89:AE89)</f>
        <v>0</v>
      </c>
    </row>
    <row r="90" spans="1:32" x14ac:dyDescent="0.2">
      <c r="A90" s="265"/>
      <c r="B90" s="56">
        <f>B89+1</f>
        <v>2020</v>
      </c>
      <c r="C90" s="76"/>
      <c r="D90" s="76"/>
      <c r="E90" s="76"/>
      <c r="F90" s="76"/>
      <c r="G90" s="76"/>
      <c r="H90" s="76"/>
      <c r="I90" s="76"/>
      <c r="J90" s="76"/>
      <c r="K90" s="76"/>
      <c r="L90" s="76"/>
      <c r="M90" s="76"/>
      <c r="N90" s="76"/>
      <c r="O90" s="76"/>
      <c r="P90" s="76"/>
      <c r="Q90" s="76"/>
      <c r="R90" s="76"/>
      <c r="S90" s="98">
        <f>C90*C$81</f>
        <v>0</v>
      </c>
      <c r="T90" s="98">
        <f t="shared" si="22"/>
        <v>0</v>
      </c>
      <c r="U90" s="98">
        <f t="shared" si="23"/>
        <v>0</v>
      </c>
      <c r="V90" s="98">
        <f t="shared" si="24"/>
        <v>0</v>
      </c>
      <c r="W90" s="98">
        <f t="shared" ref="W90:W99" si="25">G90*M90*G$81*(J$81*P$81+M$81*S$81)+H90*N90*H$81*(K$81*Q$81+N$81*T$81)+I90*O90*I$81*(L$81*R$81+O$81*U$81)</f>
        <v>0</v>
      </c>
      <c r="X90" s="98">
        <f t="shared" ref="X90:X99" si="26">J90*P90*G$81*(J$81*P$81+M$81*S$81)+K90*Q90*H$81*(K$81*Q$81+N$81*T$81)+L90*R90*I$81*(L$81*R$81+O$81*U$81)</f>
        <v>0</v>
      </c>
      <c r="Y90" s="77"/>
      <c r="Z90" s="77"/>
      <c r="AA90" s="77"/>
      <c r="AB90" s="99">
        <f>SUM(S90,U90,W90)*'MPS(calc_process_Option1)'!E$94*(44/28)*'MPS(calc_process_Option1)'!E$104+SUM(T90,V90,X90)*'MPS(calc_process_Option1)'!E$95*(44/28)*'MPS(calc_process_Option1)'!E$104</f>
        <v>0</v>
      </c>
      <c r="AC90" s="99">
        <f>((SUM(S90:T90)*'MPS(calc_process_Option1)'!E$96+SUM(U90:V90)*'MPS(calc_process_Option1)'!E$97)*'MPS(calc_process_Option1)'!E$98+SUM(S90:X90)*'MPS(calc_process_Option1)'!E$99*'MPS(calc_process_Option1)'!E$98)*44/28*'MPS(calc_process_Option1)'!E$104</f>
        <v>0</v>
      </c>
      <c r="AD90" s="99">
        <f>(Y90*'MPS(calc_process_Option1)'!E$101+'MPS(input_PJ_Opt1)'!Z90*'MPS(calc_process_Option1)'!E$102)*(44/12)</f>
        <v>0</v>
      </c>
      <c r="AE90" s="99">
        <f>AA90*'MPS(calc_process_Option1)'!E$103*(44/12)</f>
        <v>0</v>
      </c>
      <c r="AF90" s="99">
        <f t="shared" ref="AF90:AF100" si="27">SUM(AB90:AE90)</f>
        <v>0</v>
      </c>
    </row>
    <row r="91" spans="1:32" x14ac:dyDescent="0.2">
      <c r="A91" s="265"/>
      <c r="B91" s="56">
        <f t="shared" ref="B91:B100" si="28">B90+1</f>
        <v>2021</v>
      </c>
      <c r="C91" s="76"/>
      <c r="D91" s="76"/>
      <c r="E91" s="76"/>
      <c r="F91" s="76"/>
      <c r="G91" s="76"/>
      <c r="H91" s="76"/>
      <c r="I91" s="76"/>
      <c r="J91" s="76"/>
      <c r="K91" s="76"/>
      <c r="L91" s="76"/>
      <c r="M91" s="76"/>
      <c r="N91" s="76"/>
      <c r="O91" s="76"/>
      <c r="P91" s="76"/>
      <c r="Q91" s="76"/>
      <c r="R91" s="76"/>
      <c r="S91" s="98">
        <f t="shared" ref="S91:S100" si="29">C91*C$81</f>
        <v>0</v>
      </c>
      <c r="T91" s="98">
        <f t="shared" si="22"/>
        <v>0</v>
      </c>
      <c r="U91" s="98">
        <f t="shared" si="23"/>
        <v>0</v>
      </c>
      <c r="V91" s="98">
        <f t="shared" si="24"/>
        <v>0</v>
      </c>
      <c r="W91" s="98">
        <f t="shared" si="25"/>
        <v>0</v>
      </c>
      <c r="X91" s="98">
        <f t="shared" si="26"/>
        <v>0</v>
      </c>
      <c r="Y91" s="77"/>
      <c r="Z91" s="77"/>
      <c r="AA91" s="77"/>
      <c r="AB91" s="99">
        <f>SUM(S91,U91,W91)*'MPS(calc_process_Option1)'!E$94*(44/28)*'MPS(calc_process_Option1)'!E$104+SUM(T91,V91,X91)*'MPS(calc_process_Option1)'!E$95*(44/28)*'MPS(calc_process_Option1)'!E$104</f>
        <v>0</v>
      </c>
      <c r="AC91" s="99">
        <f>((SUM(S91:T91)*'MPS(calc_process_Option1)'!E$96+SUM(U91:V91)*'MPS(calc_process_Option1)'!E$97)*'MPS(calc_process_Option1)'!E$98+SUM(S91:X91)*'MPS(calc_process_Option1)'!E$99*'MPS(calc_process_Option1)'!E$98)*44/28*'MPS(calc_process_Option1)'!E$104</f>
        <v>0</v>
      </c>
      <c r="AD91" s="99">
        <f>(Y91*'MPS(calc_process_Option1)'!E$101+'MPS(input_PJ_Opt1)'!Z91*'MPS(calc_process_Option1)'!E$102)*(44/12)</f>
        <v>0</v>
      </c>
      <c r="AE91" s="99">
        <f>AA91*'MPS(calc_process_Option1)'!E$103*(44/12)</f>
        <v>0</v>
      </c>
      <c r="AF91" s="99">
        <f t="shared" si="27"/>
        <v>0</v>
      </c>
    </row>
    <row r="92" spans="1:32" x14ac:dyDescent="0.2">
      <c r="A92" s="265"/>
      <c r="B92" s="56">
        <f t="shared" si="28"/>
        <v>2022</v>
      </c>
      <c r="C92" s="76"/>
      <c r="D92" s="76"/>
      <c r="E92" s="76"/>
      <c r="F92" s="76"/>
      <c r="G92" s="76"/>
      <c r="H92" s="76"/>
      <c r="I92" s="76"/>
      <c r="J92" s="76"/>
      <c r="K92" s="76"/>
      <c r="L92" s="76"/>
      <c r="M92" s="76"/>
      <c r="N92" s="76"/>
      <c r="O92" s="76"/>
      <c r="P92" s="76"/>
      <c r="Q92" s="76"/>
      <c r="R92" s="76"/>
      <c r="S92" s="98">
        <f t="shared" si="29"/>
        <v>0</v>
      </c>
      <c r="T92" s="98">
        <f t="shared" si="22"/>
        <v>0</v>
      </c>
      <c r="U92" s="98">
        <f t="shared" si="23"/>
        <v>0</v>
      </c>
      <c r="V92" s="98">
        <f t="shared" si="24"/>
        <v>0</v>
      </c>
      <c r="W92" s="98">
        <f t="shared" si="25"/>
        <v>0</v>
      </c>
      <c r="X92" s="98">
        <f t="shared" si="26"/>
        <v>0</v>
      </c>
      <c r="Y92" s="77"/>
      <c r="Z92" s="77"/>
      <c r="AA92" s="77"/>
      <c r="AB92" s="99">
        <f>SUM(S92,U92,W92)*'MPS(calc_process_Option1)'!E$94*(44/28)*'MPS(calc_process_Option1)'!E$104+SUM(T92,V92,X92)*'MPS(calc_process_Option1)'!E$95*(44/28)*'MPS(calc_process_Option1)'!E$104</f>
        <v>0</v>
      </c>
      <c r="AC92" s="99">
        <f>((SUM(S92:T92)*'MPS(calc_process_Option1)'!E$96+SUM(U92:V92)*'MPS(calc_process_Option1)'!E$97)*'MPS(calc_process_Option1)'!E$98+SUM(S92:X92)*'MPS(calc_process_Option1)'!E$99*'MPS(calc_process_Option1)'!E$98)*44/28*'MPS(calc_process_Option1)'!E$104</f>
        <v>0</v>
      </c>
      <c r="AD92" s="99">
        <f>(Y92*'MPS(calc_process_Option1)'!E$101+'MPS(input_PJ_Opt1)'!Z92*'MPS(calc_process_Option1)'!E$102)*(44/12)</f>
        <v>0</v>
      </c>
      <c r="AE92" s="99">
        <f>AA92*'MPS(calc_process_Option1)'!E$103*(44/12)</f>
        <v>0</v>
      </c>
      <c r="AF92" s="99">
        <f t="shared" si="27"/>
        <v>0</v>
      </c>
    </row>
    <row r="93" spans="1:32" x14ac:dyDescent="0.2">
      <c r="A93" s="265"/>
      <c r="B93" s="56">
        <f t="shared" si="28"/>
        <v>2023</v>
      </c>
      <c r="C93" s="76"/>
      <c r="D93" s="76"/>
      <c r="E93" s="76"/>
      <c r="F93" s="76"/>
      <c r="G93" s="76"/>
      <c r="H93" s="76"/>
      <c r="I93" s="76"/>
      <c r="J93" s="76"/>
      <c r="K93" s="76"/>
      <c r="L93" s="76"/>
      <c r="M93" s="76"/>
      <c r="N93" s="76"/>
      <c r="O93" s="76"/>
      <c r="P93" s="76"/>
      <c r="Q93" s="76"/>
      <c r="R93" s="76"/>
      <c r="S93" s="98">
        <f t="shared" si="29"/>
        <v>0</v>
      </c>
      <c r="T93" s="98">
        <f t="shared" si="22"/>
        <v>0</v>
      </c>
      <c r="U93" s="98">
        <f t="shared" si="23"/>
        <v>0</v>
      </c>
      <c r="V93" s="98">
        <f t="shared" si="24"/>
        <v>0</v>
      </c>
      <c r="W93" s="98">
        <f t="shared" si="25"/>
        <v>0</v>
      </c>
      <c r="X93" s="98">
        <f t="shared" si="26"/>
        <v>0</v>
      </c>
      <c r="Y93" s="77"/>
      <c r="Z93" s="77"/>
      <c r="AA93" s="77"/>
      <c r="AB93" s="99">
        <f>SUM(S93,U93,W93)*'MPS(calc_process_Option1)'!E$94*(44/28)*'MPS(calc_process_Option1)'!E$104+SUM(T93,V93,X93)*'MPS(calc_process_Option1)'!E$95*(44/28)*'MPS(calc_process_Option1)'!E$104</f>
        <v>0</v>
      </c>
      <c r="AC93" s="99">
        <f>((SUM(S93:T93)*'MPS(calc_process_Option1)'!E$96+SUM(U93:V93)*'MPS(calc_process_Option1)'!E$97)*'MPS(calc_process_Option1)'!E$98+SUM(S93:X93)*'MPS(calc_process_Option1)'!E$99*'MPS(calc_process_Option1)'!E$98)*44/28*'MPS(calc_process_Option1)'!E$104</f>
        <v>0</v>
      </c>
      <c r="AD93" s="99">
        <f>(Y93*'MPS(calc_process_Option1)'!E$101+'MPS(input_PJ_Opt1)'!Z93*'MPS(calc_process_Option1)'!E$102)*(44/12)</f>
        <v>0</v>
      </c>
      <c r="AE93" s="99">
        <f>AA93*'MPS(calc_process_Option1)'!E$103*(44/12)</f>
        <v>0</v>
      </c>
      <c r="AF93" s="99">
        <f t="shared" si="27"/>
        <v>0</v>
      </c>
    </row>
    <row r="94" spans="1:32" x14ac:dyDescent="0.2">
      <c r="A94" s="265"/>
      <c r="B94" s="56">
        <f t="shared" si="28"/>
        <v>2024</v>
      </c>
      <c r="C94" s="76"/>
      <c r="D94" s="76"/>
      <c r="E94" s="76"/>
      <c r="F94" s="76"/>
      <c r="G94" s="76"/>
      <c r="H94" s="76"/>
      <c r="I94" s="76"/>
      <c r="J94" s="76"/>
      <c r="K94" s="76"/>
      <c r="L94" s="76"/>
      <c r="M94" s="76"/>
      <c r="N94" s="76"/>
      <c r="O94" s="76"/>
      <c r="P94" s="76"/>
      <c r="Q94" s="76"/>
      <c r="R94" s="76"/>
      <c r="S94" s="98">
        <f t="shared" si="29"/>
        <v>0</v>
      </c>
      <c r="T94" s="98">
        <f t="shared" si="22"/>
        <v>0</v>
      </c>
      <c r="U94" s="98">
        <f t="shared" si="23"/>
        <v>0</v>
      </c>
      <c r="V94" s="98">
        <f t="shared" si="24"/>
        <v>0</v>
      </c>
      <c r="W94" s="98">
        <f t="shared" si="25"/>
        <v>0</v>
      </c>
      <c r="X94" s="98">
        <f t="shared" si="26"/>
        <v>0</v>
      </c>
      <c r="Y94" s="77"/>
      <c r="Z94" s="77"/>
      <c r="AA94" s="77"/>
      <c r="AB94" s="99">
        <f>SUM(S94,U94,W94)*'MPS(calc_process_Option1)'!E$94*(44/28)*'MPS(calc_process_Option1)'!E$104+SUM(T94,V94,X94)*'MPS(calc_process_Option1)'!E$95*(44/28)*'MPS(calc_process_Option1)'!E$104</f>
        <v>0</v>
      </c>
      <c r="AC94" s="99">
        <f>((SUM(S94:T94)*'MPS(calc_process_Option1)'!E$96+SUM(U94:V94)*'MPS(calc_process_Option1)'!E$97)*'MPS(calc_process_Option1)'!E$98+SUM(S94:X94)*'MPS(calc_process_Option1)'!E$99*'MPS(calc_process_Option1)'!E$98)*44/28*'MPS(calc_process_Option1)'!E$104</f>
        <v>0</v>
      </c>
      <c r="AD94" s="99">
        <f>(Y94*'MPS(calc_process_Option1)'!E$101+'MPS(input_PJ_Opt1)'!Z94*'MPS(calc_process_Option1)'!E$102)*(44/12)</f>
        <v>0</v>
      </c>
      <c r="AE94" s="99">
        <f>AA94*'MPS(calc_process_Option1)'!E$103*(44/12)</f>
        <v>0</v>
      </c>
      <c r="AF94" s="99">
        <f t="shared" si="27"/>
        <v>0</v>
      </c>
    </row>
    <row r="95" spans="1:32" x14ac:dyDescent="0.2">
      <c r="A95" s="265"/>
      <c r="B95" s="56">
        <f t="shared" si="28"/>
        <v>2025</v>
      </c>
      <c r="C95" s="76"/>
      <c r="D95" s="76"/>
      <c r="E95" s="76"/>
      <c r="F95" s="76"/>
      <c r="G95" s="76"/>
      <c r="H95" s="76"/>
      <c r="I95" s="76"/>
      <c r="J95" s="76"/>
      <c r="K95" s="76"/>
      <c r="L95" s="76"/>
      <c r="M95" s="76"/>
      <c r="N95" s="76"/>
      <c r="O95" s="76"/>
      <c r="P95" s="76"/>
      <c r="Q95" s="76"/>
      <c r="R95" s="76"/>
      <c r="S95" s="98">
        <f t="shared" si="29"/>
        <v>0</v>
      </c>
      <c r="T95" s="98">
        <f t="shared" si="22"/>
        <v>0</v>
      </c>
      <c r="U95" s="98">
        <f t="shared" si="23"/>
        <v>0</v>
      </c>
      <c r="V95" s="98">
        <f t="shared" si="24"/>
        <v>0</v>
      </c>
      <c r="W95" s="98">
        <f t="shared" si="25"/>
        <v>0</v>
      </c>
      <c r="X95" s="98">
        <f t="shared" si="26"/>
        <v>0</v>
      </c>
      <c r="Y95" s="77"/>
      <c r="Z95" s="77"/>
      <c r="AA95" s="77"/>
      <c r="AB95" s="99">
        <f>SUM(S95,U95,W95)*'MPS(calc_process_Option1)'!E$94*(44/28)*'MPS(calc_process_Option1)'!E$104+SUM(T95,V95,X95)*'MPS(calc_process_Option1)'!E$95*(44/28)*'MPS(calc_process_Option1)'!E$104</f>
        <v>0</v>
      </c>
      <c r="AC95" s="99">
        <f>((SUM(S95:T95)*'MPS(calc_process_Option1)'!E$96+SUM(U95:V95)*'MPS(calc_process_Option1)'!E$97)*'MPS(calc_process_Option1)'!E$98+SUM(S95:X95)*'MPS(calc_process_Option1)'!E$99*'MPS(calc_process_Option1)'!E$98)*44/28*'MPS(calc_process_Option1)'!E$104</f>
        <v>0</v>
      </c>
      <c r="AD95" s="99">
        <f>(Y95*'MPS(calc_process_Option1)'!E$101+'MPS(input_PJ_Opt1)'!Z95*'MPS(calc_process_Option1)'!E$102)*(44/12)</f>
        <v>0</v>
      </c>
      <c r="AE95" s="99">
        <f>AA95*'MPS(calc_process_Option1)'!E$103*(44/12)</f>
        <v>0</v>
      </c>
      <c r="AF95" s="99">
        <f t="shared" si="27"/>
        <v>0</v>
      </c>
    </row>
    <row r="96" spans="1:32" x14ac:dyDescent="0.2">
      <c r="A96" s="265"/>
      <c r="B96" s="56">
        <f t="shared" si="28"/>
        <v>2026</v>
      </c>
      <c r="C96" s="76"/>
      <c r="D96" s="76"/>
      <c r="E96" s="76"/>
      <c r="F96" s="76"/>
      <c r="G96" s="76"/>
      <c r="H96" s="76"/>
      <c r="I96" s="76"/>
      <c r="J96" s="76"/>
      <c r="K96" s="76"/>
      <c r="L96" s="76"/>
      <c r="M96" s="76"/>
      <c r="N96" s="76"/>
      <c r="O96" s="76"/>
      <c r="P96" s="76"/>
      <c r="Q96" s="76"/>
      <c r="R96" s="76"/>
      <c r="S96" s="98">
        <f t="shared" si="29"/>
        <v>0</v>
      </c>
      <c r="T96" s="98">
        <f t="shared" si="22"/>
        <v>0</v>
      </c>
      <c r="U96" s="98">
        <f t="shared" si="23"/>
        <v>0</v>
      </c>
      <c r="V96" s="98">
        <f t="shared" si="24"/>
        <v>0</v>
      </c>
      <c r="W96" s="98">
        <f t="shared" si="25"/>
        <v>0</v>
      </c>
      <c r="X96" s="98">
        <f t="shared" si="26"/>
        <v>0</v>
      </c>
      <c r="Y96" s="77"/>
      <c r="Z96" s="77"/>
      <c r="AA96" s="77"/>
      <c r="AB96" s="99">
        <f>SUM(S96,U96,W96)*'MPS(calc_process_Option1)'!E$94*(44/28)*'MPS(calc_process_Option1)'!E$104+SUM(T96,V96,X96)*'MPS(calc_process_Option1)'!E$95*(44/28)*'MPS(calc_process_Option1)'!E$104</f>
        <v>0</v>
      </c>
      <c r="AC96" s="99">
        <f>((SUM(S96:T96)*'MPS(calc_process_Option1)'!E$96+SUM(U96:V96)*'MPS(calc_process_Option1)'!E$97)*'MPS(calc_process_Option1)'!E$98+SUM(S96:X96)*'MPS(calc_process_Option1)'!E$99*'MPS(calc_process_Option1)'!E$98)*44/28*'MPS(calc_process_Option1)'!E$104</f>
        <v>0</v>
      </c>
      <c r="AD96" s="99">
        <f>(Y96*'MPS(calc_process_Option1)'!E$101+'MPS(input_PJ_Opt1)'!Z96*'MPS(calc_process_Option1)'!E$102)*(44/12)</f>
        <v>0</v>
      </c>
      <c r="AE96" s="99">
        <f>AA96*'MPS(calc_process_Option1)'!E$103*(44/12)</f>
        <v>0</v>
      </c>
      <c r="AF96" s="99">
        <f t="shared" si="27"/>
        <v>0</v>
      </c>
    </row>
    <row r="97" spans="1:52" x14ac:dyDescent="0.2">
      <c r="A97" s="265"/>
      <c r="B97" s="56">
        <f t="shared" si="28"/>
        <v>2027</v>
      </c>
      <c r="C97" s="76"/>
      <c r="D97" s="76"/>
      <c r="E97" s="76"/>
      <c r="F97" s="76"/>
      <c r="G97" s="76"/>
      <c r="H97" s="76"/>
      <c r="I97" s="76"/>
      <c r="J97" s="76"/>
      <c r="K97" s="76"/>
      <c r="L97" s="76"/>
      <c r="M97" s="76"/>
      <c r="N97" s="76"/>
      <c r="O97" s="76"/>
      <c r="P97" s="76"/>
      <c r="Q97" s="76"/>
      <c r="R97" s="76"/>
      <c r="S97" s="98">
        <f t="shared" si="29"/>
        <v>0</v>
      </c>
      <c r="T97" s="98">
        <f t="shared" si="22"/>
        <v>0</v>
      </c>
      <c r="U97" s="98">
        <f t="shared" si="23"/>
        <v>0</v>
      </c>
      <c r="V97" s="98">
        <f t="shared" si="24"/>
        <v>0</v>
      </c>
      <c r="W97" s="98">
        <f t="shared" si="25"/>
        <v>0</v>
      </c>
      <c r="X97" s="98">
        <f t="shared" si="26"/>
        <v>0</v>
      </c>
      <c r="Y97" s="77"/>
      <c r="Z97" s="77"/>
      <c r="AA97" s="77"/>
      <c r="AB97" s="99">
        <f>SUM(S97,U97,W97)*'MPS(calc_process_Option1)'!E$94*(44/28)*'MPS(calc_process_Option1)'!E$104+SUM(T97,V97,X97)*'MPS(calc_process_Option1)'!E$95*(44/28)*'MPS(calc_process_Option1)'!E$104</f>
        <v>0</v>
      </c>
      <c r="AC97" s="99">
        <f>((SUM(S97:T97)*'MPS(calc_process_Option1)'!E$96+SUM(U97:V97)*'MPS(calc_process_Option1)'!E$97)*'MPS(calc_process_Option1)'!E$98+SUM(S97:X97)*'MPS(calc_process_Option1)'!E$99*'MPS(calc_process_Option1)'!E$98)*44/28*'MPS(calc_process_Option1)'!E$104</f>
        <v>0</v>
      </c>
      <c r="AD97" s="99">
        <f>(Y97*'MPS(calc_process_Option1)'!E$101+'MPS(input_PJ_Opt1)'!Z97*'MPS(calc_process_Option1)'!E$102)*(44/12)</f>
        <v>0</v>
      </c>
      <c r="AE97" s="99">
        <f>AA97*'MPS(calc_process_Option1)'!E$103*(44/12)</f>
        <v>0</v>
      </c>
      <c r="AF97" s="99">
        <f t="shared" si="27"/>
        <v>0</v>
      </c>
    </row>
    <row r="98" spans="1:52" x14ac:dyDescent="0.2">
      <c r="A98" s="265"/>
      <c r="B98" s="56">
        <f t="shared" si="28"/>
        <v>2028</v>
      </c>
      <c r="C98" s="76"/>
      <c r="D98" s="76"/>
      <c r="E98" s="76"/>
      <c r="F98" s="76"/>
      <c r="G98" s="76"/>
      <c r="H98" s="76"/>
      <c r="I98" s="76"/>
      <c r="J98" s="76"/>
      <c r="K98" s="76"/>
      <c r="L98" s="76"/>
      <c r="M98" s="76"/>
      <c r="N98" s="76"/>
      <c r="O98" s="76"/>
      <c r="P98" s="76"/>
      <c r="Q98" s="76"/>
      <c r="R98" s="76"/>
      <c r="S98" s="98">
        <f t="shared" si="29"/>
        <v>0</v>
      </c>
      <c r="T98" s="98">
        <f t="shared" si="22"/>
        <v>0</v>
      </c>
      <c r="U98" s="98">
        <f t="shared" si="23"/>
        <v>0</v>
      </c>
      <c r="V98" s="98">
        <f t="shared" si="24"/>
        <v>0</v>
      </c>
      <c r="W98" s="98">
        <f t="shared" si="25"/>
        <v>0</v>
      </c>
      <c r="X98" s="98">
        <f t="shared" si="26"/>
        <v>0</v>
      </c>
      <c r="Y98" s="77"/>
      <c r="Z98" s="77"/>
      <c r="AA98" s="77"/>
      <c r="AB98" s="99">
        <f>SUM(S98,U98,W98)*'MPS(calc_process_Option1)'!E$94*(44/28)*'MPS(calc_process_Option1)'!E$104+SUM(T98,V98,X98)*'MPS(calc_process_Option1)'!E$95*(44/28)*'MPS(calc_process_Option1)'!E$104</f>
        <v>0</v>
      </c>
      <c r="AC98" s="99">
        <f>((SUM(S98:T98)*'MPS(calc_process_Option1)'!E$96+SUM(U98:V98)*'MPS(calc_process_Option1)'!E$97)*'MPS(calc_process_Option1)'!E$98+SUM(S98:X98)*'MPS(calc_process_Option1)'!E$99*'MPS(calc_process_Option1)'!E$98)*44/28*'MPS(calc_process_Option1)'!E$104</f>
        <v>0</v>
      </c>
      <c r="AD98" s="99">
        <f>(Y98*'MPS(calc_process_Option1)'!E$101+'MPS(input_PJ_Opt1)'!Z98*'MPS(calc_process_Option1)'!E$102)*(44/12)</f>
        <v>0</v>
      </c>
      <c r="AE98" s="99">
        <f>AA98*'MPS(calc_process_Option1)'!E$103*(44/12)</f>
        <v>0</v>
      </c>
      <c r="AF98" s="99">
        <f t="shared" si="27"/>
        <v>0</v>
      </c>
    </row>
    <row r="99" spans="1:52" x14ac:dyDescent="0.2">
      <c r="A99" s="265"/>
      <c r="B99" s="56">
        <f t="shared" si="28"/>
        <v>2029</v>
      </c>
      <c r="C99" s="76"/>
      <c r="D99" s="76"/>
      <c r="E99" s="76"/>
      <c r="F99" s="76"/>
      <c r="G99" s="76"/>
      <c r="H99" s="76"/>
      <c r="I99" s="76"/>
      <c r="J99" s="76"/>
      <c r="K99" s="76"/>
      <c r="L99" s="76"/>
      <c r="M99" s="76"/>
      <c r="N99" s="76"/>
      <c r="O99" s="76"/>
      <c r="P99" s="76"/>
      <c r="Q99" s="76"/>
      <c r="R99" s="76"/>
      <c r="S99" s="98">
        <f t="shared" si="29"/>
        <v>0</v>
      </c>
      <c r="T99" s="98">
        <f t="shared" si="22"/>
        <v>0</v>
      </c>
      <c r="U99" s="98">
        <f t="shared" si="23"/>
        <v>0</v>
      </c>
      <c r="V99" s="98">
        <f t="shared" si="24"/>
        <v>0</v>
      </c>
      <c r="W99" s="98">
        <f t="shared" si="25"/>
        <v>0</v>
      </c>
      <c r="X99" s="98">
        <f t="shared" si="26"/>
        <v>0</v>
      </c>
      <c r="Y99" s="77"/>
      <c r="Z99" s="77"/>
      <c r="AA99" s="77"/>
      <c r="AB99" s="99">
        <f>SUM(S99,U99,W99)*'MPS(calc_process_Option1)'!E$94*(44/28)*'MPS(calc_process_Option1)'!E$104+SUM(T99,V99,X99)*'MPS(calc_process_Option1)'!E$95*(44/28)*'MPS(calc_process_Option1)'!E$104</f>
        <v>0</v>
      </c>
      <c r="AC99" s="99">
        <f>((SUM(S99:T99)*'MPS(calc_process_Option1)'!E$96+SUM(U99:V99)*'MPS(calc_process_Option1)'!E$97)*'MPS(calc_process_Option1)'!E$98+SUM(S99:X99)*'MPS(calc_process_Option1)'!E$99*'MPS(calc_process_Option1)'!E$98)*44/28*'MPS(calc_process_Option1)'!E$104</f>
        <v>0</v>
      </c>
      <c r="AD99" s="99">
        <f>(Y99*'MPS(calc_process_Option1)'!E$101+'MPS(input_PJ_Opt1)'!Z99*'MPS(calc_process_Option1)'!E$102)*(44/12)</f>
        <v>0</v>
      </c>
      <c r="AE99" s="99">
        <f>AA99*'MPS(calc_process_Option1)'!E$103*(44/12)</f>
        <v>0</v>
      </c>
      <c r="AF99" s="99">
        <f t="shared" si="27"/>
        <v>0</v>
      </c>
    </row>
    <row r="100" spans="1:52" x14ac:dyDescent="0.2">
      <c r="A100" s="265"/>
      <c r="B100" s="56">
        <f t="shared" si="28"/>
        <v>2030</v>
      </c>
      <c r="C100" s="76"/>
      <c r="D100" s="76"/>
      <c r="E100" s="76"/>
      <c r="F100" s="76"/>
      <c r="G100" s="76"/>
      <c r="H100" s="76"/>
      <c r="I100" s="76"/>
      <c r="J100" s="76"/>
      <c r="K100" s="76"/>
      <c r="L100" s="76"/>
      <c r="M100" s="76"/>
      <c r="N100" s="76"/>
      <c r="O100" s="76"/>
      <c r="P100" s="76"/>
      <c r="Q100" s="76"/>
      <c r="R100" s="76"/>
      <c r="S100" s="98">
        <f t="shared" si="29"/>
        <v>0</v>
      </c>
      <c r="T100" s="98">
        <f t="shared" si="22"/>
        <v>0</v>
      </c>
      <c r="U100" s="98">
        <f t="shared" si="23"/>
        <v>0</v>
      </c>
      <c r="V100" s="98">
        <f t="shared" si="24"/>
        <v>0</v>
      </c>
      <c r="W100" s="98">
        <f>G100*M100*G$81*(J$81*P$81+M$81*S$81)+H100*N100*H$81*(K$81*Q$81+N$81*T$81)+I100*O100*I$81*(L$81*R$81+O$81*U$81)</f>
        <v>0</v>
      </c>
      <c r="X100" s="98">
        <f>J100*P100*G$81*(J$81*P$81+M$81*S$81)+K100*Q100*H$81*(K$81*Q$81+N$81*T$81)+L100*R100*I$81*(L$81*R$81+O$81*U$81)</f>
        <v>0</v>
      </c>
      <c r="Y100" s="77"/>
      <c r="Z100" s="77"/>
      <c r="AA100" s="77"/>
      <c r="AB100" s="99">
        <f>SUM(S100,U100,W100)*'MPS(calc_process_Option1)'!E$94*(44/28)*'MPS(calc_process_Option1)'!E$104+SUM(T100,V100,X100)*'MPS(calc_process_Option1)'!E$95*(44/28)*'MPS(calc_process_Option1)'!E$104</f>
        <v>0</v>
      </c>
      <c r="AC100" s="99">
        <f>((SUM(S100:T100)*'MPS(calc_process_Option1)'!E$96+SUM(U100:V100)*'MPS(calc_process_Option1)'!E$97)*'MPS(calc_process_Option1)'!E$98+SUM(S100:X100)*'MPS(calc_process_Option1)'!E$99*'MPS(calc_process_Option1)'!E$98)*44/28*'MPS(calc_process_Option1)'!E$104</f>
        <v>0</v>
      </c>
      <c r="AD100" s="99">
        <f>(Y100*'MPS(calc_process_Option1)'!E$101+'MPS(input_PJ_Opt1)'!Z100*'MPS(calc_process_Option1)'!E$102)*(44/12)</f>
        <v>0</v>
      </c>
      <c r="AE100" s="99">
        <f>AA100*'MPS(calc_process_Option1)'!E$103*(44/12)</f>
        <v>0</v>
      </c>
      <c r="AF100" s="99">
        <f t="shared" si="27"/>
        <v>0</v>
      </c>
    </row>
    <row r="101" spans="1:52" x14ac:dyDescent="0.2">
      <c r="A101" s="61"/>
      <c r="B101" s="62" t="s">
        <v>57</v>
      </c>
      <c r="C101" s="81" t="s">
        <v>88</v>
      </c>
      <c r="D101" s="81" t="s">
        <v>88</v>
      </c>
      <c r="E101" s="81" t="s">
        <v>88</v>
      </c>
      <c r="F101" s="81" t="s">
        <v>88</v>
      </c>
      <c r="G101" s="81" t="s">
        <v>88</v>
      </c>
      <c r="H101" s="81" t="s">
        <v>88</v>
      </c>
      <c r="I101" s="81" t="s">
        <v>88</v>
      </c>
      <c r="J101" s="81" t="s">
        <v>88</v>
      </c>
      <c r="K101" s="81" t="s">
        <v>88</v>
      </c>
      <c r="L101" s="81" t="s">
        <v>88</v>
      </c>
      <c r="M101" s="81" t="s">
        <v>88</v>
      </c>
      <c r="N101" s="81" t="s">
        <v>88</v>
      </c>
      <c r="O101" s="81" t="s">
        <v>88</v>
      </c>
      <c r="P101" s="81" t="s">
        <v>88</v>
      </c>
      <c r="Q101" s="81" t="s">
        <v>88</v>
      </c>
      <c r="R101" s="81" t="s">
        <v>88</v>
      </c>
      <c r="S101" s="81" t="s">
        <v>88</v>
      </c>
      <c r="T101" s="81" t="s">
        <v>88</v>
      </c>
      <c r="U101" s="81" t="s">
        <v>88</v>
      </c>
      <c r="V101" s="81" t="s">
        <v>88</v>
      </c>
      <c r="W101" s="81" t="s">
        <v>88</v>
      </c>
      <c r="X101" s="81" t="s">
        <v>88</v>
      </c>
      <c r="Y101" s="81" t="s">
        <v>88</v>
      </c>
      <c r="Z101" s="81" t="s">
        <v>88</v>
      </c>
      <c r="AA101" s="81" t="s">
        <v>88</v>
      </c>
      <c r="AB101" s="88">
        <f>SUM(AB89:AB100)</f>
        <v>0</v>
      </c>
      <c r="AC101" s="88">
        <f>SUM(AC89:AC100)</f>
        <v>0</v>
      </c>
      <c r="AD101" s="88">
        <f>SUM(AD89:AD100)</f>
        <v>0</v>
      </c>
      <c r="AE101" s="88">
        <f>SUM(AE89:AE100)</f>
        <v>0</v>
      </c>
      <c r="AF101" s="88">
        <f>SUM(AF89:AF100)</f>
        <v>0</v>
      </c>
    </row>
    <row r="104" spans="1:52" x14ac:dyDescent="0.2">
      <c r="A104" s="79" t="s">
        <v>107</v>
      </c>
    </row>
    <row r="105" spans="1:52" ht="16" x14ac:dyDescent="0.2">
      <c r="A105" s="256" t="s">
        <v>85</v>
      </c>
      <c r="B105" s="256"/>
      <c r="C105" s="260" t="s">
        <v>304</v>
      </c>
      <c r="D105" s="260"/>
      <c r="E105" s="260"/>
      <c r="F105" s="260"/>
      <c r="G105" s="260"/>
      <c r="H105" s="260"/>
      <c r="I105" s="260"/>
      <c r="J105" s="260"/>
      <c r="K105" s="260"/>
      <c r="L105" s="260"/>
      <c r="M105" s="260"/>
      <c r="N105" s="260"/>
      <c r="O105" s="261" t="s">
        <v>305</v>
      </c>
      <c r="P105" s="261"/>
      <c r="Q105" s="261"/>
      <c r="R105" s="261"/>
      <c r="S105" s="261"/>
      <c r="T105" s="261"/>
      <c r="U105" s="261"/>
      <c r="V105" s="261"/>
      <c r="W105" s="261"/>
      <c r="X105" s="261"/>
      <c r="Y105" s="261"/>
      <c r="Z105" s="260" t="s">
        <v>291</v>
      </c>
      <c r="AA105" s="260"/>
      <c r="AB105" s="260"/>
      <c r="AC105" s="260"/>
      <c r="AD105" s="260"/>
      <c r="AE105" s="260"/>
      <c r="AF105" s="260"/>
      <c r="AG105" s="260"/>
      <c r="AH105" s="260"/>
      <c r="AI105" s="260"/>
      <c r="AJ105" s="260"/>
      <c r="AK105" s="260"/>
      <c r="AL105" s="261" t="s">
        <v>306</v>
      </c>
      <c r="AM105" s="261"/>
      <c r="AN105" s="261"/>
      <c r="AO105" s="261"/>
      <c r="AP105" s="261"/>
      <c r="AQ105" s="261"/>
      <c r="AR105" s="261"/>
      <c r="AS105" s="261"/>
      <c r="AT105" s="261"/>
      <c r="AU105" s="261"/>
      <c r="AV105" s="261"/>
      <c r="AW105" s="261"/>
      <c r="AX105" s="52" t="s">
        <v>310</v>
      </c>
      <c r="AY105" s="52" t="s">
        <v>311</v>
      </c>
      <c r="AZ105" s="52" t="s">
        <v>312</v>
      </c>
    </row>
    <row r="106" spans="1:52" ht="42.5" x14ac:dyDescent="0.2">
      <c r="A106" s="256" t="s">
        <v>86</v>
      </c>
      <c r="B106" s="256"/>
      <c r="C106" s="260" t="s">
        <v>307</v>
      </c>
      <c r="D106" s="260"/>
      <c r="E106" s="260"/>
      <c r="F106" s="260"/>
      <c r="G106" s="260"/>
      <c r="H106" s="260"/>
      <c r="I106" s="260"/>
      <c r="J106" s="260"/>
      <c r="K106" s="260"/>
      <c r="L106" s="260"/>
      <c r="M106" s="260"/>
      <c r="N106" s="260"/>
      <c r="O106" s="261" t="s">
        <v>308</v>
      </c>
      <c r="P106" s="261"/>
      <c r="Q106" s="261"/>
      <c r="R106" s="261"/>
      <c r="S106" s="261"/>
      <c r="T106" s="261"/>
      <c r="U106" s="261"/>
      <c r="V106" s="261"/>
      <c r="W106" s="261"/>
      <c r="X106" s="261"/>
      <c r="Y106" s="261"/>
      <c r="Z106" s="260" t="s">
        <v>309</v>
      </c>
      <c r="AA106" s="260"/>
      <c r="AB106" s="260"/>
      <c r="AC106" s="260"/>
      <c r="AD106" s="260"/>
      <c r="AE106" s="260"/>
      <c r="AF106" s="260"/>
      <c r="AG106" s="260"/>
      <c r="AH106" s="260"/>
      <c r="AI106" s="260"/>
      <c r="AJ106" s="260"/>
      <c r="AK106" s="260"/>
      <c r="AL106" s="261" t="s">
        <v>178</v>
      </c>
      <c r="AM106" s="261"/>
      <c r="AN106" s="261"/>
      <c r="AO106" s="261"/>
      <c r="AP106" s="261"/>
      <c r="AQ106" s="261"/>
      <c r="AR106" s="261"/>
      <c r="AS106" s="261"/>
      <c r="AT106" s="261"/>
      <c r="AU106" s="261"/>
      <c r="AV106" s="261"/>
      <c r="AW106" s="261"/>
      <c r="AX106" s="54" t="s">
        <v>313</v>
      </c>
      <c r="AY106" s="54" t="s">
        <v>314</v>
      </c>
      <c r="AZ106" s="54" t="s">
        <v>315</v>
      </c>
    </row>
    <row r="107" spans="1:52" ht="16" x14ac:dyDescent="0.2">
      <c r="A107" s="256" t="s">
        <v>87</v>
      </c>
      <c r="B107" s="256"/>
      <c r="C107" s="260" t="s">
        <v>40</v>
      </c>
      <c r="D107" s="260"/>
      <c r="E107" s="260"/>
      <c r="F107" s="260"/>
      <c r="G107" s="260"/>
      <c r="H107" s="260"/>
      <c r="I107" s="260"/>
      <c r="J107" s="260"/>
      <c r="K107" s="260"/>
      <c r="L107" s="260"/>
      <c r="M107" s="260"/>
      <c r="N107" s="260"/>
      <c r="O107" s="261" t="s">
        <v>36</v>
      </c>
      <c r="P107" s="261"/>
      <c r="Q107" s="261"/>
      <c r="R107" s="261"/>
      <c r="S107" s="261"/>
      <c r="T107" s="261"/>
      <c r="U107" s="261"/>
      <c r="V107" s="261"/>
      <c r="W107" s="261"/>
      <c r="X107" s="261"/>
      <c r="Y107" s="261"/>
      <c r="Z107" s="260" t="s">
        <v>40</v>
      </c>
      <c r="AA107" s="260"/>
      <c r="AB107" s="260"/>
      <c r="AC107" s="260"/>
      <c r="AD107" s="260"/>
      <c r="AE107" s="260"/>
      <c r="AF107" s="260"/>
      <c r="AG107" s="260"/>
      <c r="AH107" s="260"/>
      <c r="AI107" s="260"/>
      <c r="AJ107" s="260"/>
      <c r="AK107" s="260"/>
      <c r="AL107" s="261" t="s">
        <v>36</v>
      </c>
      <c r="AM107" s="261"/>
      <c r="AN107" s="261"/>
      <c r="AO107" s="261"/>
      <c r="AP107" s="261"/>
      <c r="AQ107" s="261"/>
      <c r="AR107" s="261"/>
      <c r="AS107" s="261"/>
      <c r="AT107" s="261"/>
      <c r="AU107" s="261"/>
      <c r="AV107" s="261"/>
      <c r="AW107" s="261"/>
      <c r="AX107" s="52" t="s">
        <v>303</v>
      </c>
      <c r="AY107" s="52" t="s">
        <v>303</v>
      </c>
      <c r="AZ107" s="52" t="s">
        <v>303</v>
      </c>
    </row>
    <row r="108" spans="1:52" ht="42" x14ac:dyDescent="0.2">
      <c r="A108" s="256" t="s">
        <v>170</v>
      </c>
      <c r="B108" s="256"/>
      <c r="C108" s="53" t="s">
        <v>46</v>
      </c>
      <c r="D108" s="53" t="s">
        <v>47</v>
      </c>
      <c r="E108" s="53" t="s">
        <v>48</v>
      </c>
      <c r="F108" s="53" t="s">
        <v>49</v>
      </c>
      <c r="G108" s="53" t="s">
        <v>50</v>
      </c>
      <c r="H108" s="53" t="s">
        <v>51</v>
      </c>
      <c r="I108" s="53" t="s">
        <v>52</v>
      </c>
      <c r="J108" s="53" t="s">
        <v>53</v>
      </c>
      <c r="K108" s="53" t="s">
        <v>54</v>
      </c>
      <c r="L108" s="53" t="s">
        <v>55</v>
      </c>
      <c r="M108" s="53" t="s">
        <v>56</v>
      </c>
      <c r="N108" s="53" t="s">
        <v>39</v>
      </c>
      <c r="O108" s="80" t="str">
        <f>C108</f>
        <v>Evergreen forest</v>
      </c>
      <c r="P108" s="80" t="str">
        <f t="shared" ref="P108:Y108" si="30">D108</f>
        <v>Semi-evergreen forest</v>
      </c>
      <c r="Q108" s="80" t="str">
        <f t="shared" si="30"/>
        <v>Pine forest</v>
      </c>
      <c r="R108" s="80" t="str">
        <f t="shared" si="30"/>
        <v>Deciduous forest</v>
      </c>
      <c r="S108" s="80" t="str">
        <f t="shared" si="30"/>
        <v>Bamboo</v>
      </c>
      <c r="T108" s="80" t="str">
        <f t="shared" si="30"/>
        <v>Mangrove</v>
      </c>
      <c r="U108" s="80" t="str">
        <f t="shared" si="30"/>
        <v>Rear Mangrove</v>
      </c>
      <c r="V108" s="80" t="str">
        <f t="shared" si="30"/>
        <v xml:space="preserve">Flooded forest </v>
      </c>
      <c r="W108" s="80" t="str">
        <f t="shared" si="30"/>
        <v xml:space="preserve">Forest regrowth </v>
      </c>
      <c r="X108" s="80" t="str">
        <f t="shared" si="30"/>
        <v>Tree plantation</v>
      </c>
      <c r="Y108" s="80" t="str">
        <f t="shared" si="30"/>
        <v>Pine plantation</v>
      </c>
      <c r="Z108" s="53" t="str">
        <f>C108</f>
        <v>Evergreen forest</v>
      </c>
      <c r="AA108" s="53" t="str">
        <f t="shared" ref="AA108:AK108" si="31">D108</f>
        <v>Semi-evergreen forest</v>
      </c>
      <c r="AB108" s="53" t="str">
        <f t="shared" si="31"/>
        <v>Pine forest</v>
      </c>
      <c r="AC108" s="53" t="str">
        <f t="shared" si="31"/>
        <v>Deciduous forest</v>
      </c>
      <c r="AD108" s="53" t="str">
        <f t="shared" si="31"/>
        <v>Bamboo</v>
      </c>
      <c r="AE108" s="53" t="str">
        <f t="shared" si="31"/>
        <v>Mangrove</v>
      </c>
      <c r="AF108" s="53" t="str">
        <f t="shared" si="31"/>
        <v>Rear Mangrove</v>
      </c>
      <c r="AG108" s="53" t="str">
        <f t="shared" si="31"/>
        <v xml:space="preserve">Flooded forest </v>
      </c>
      <c r="AH108" s="53" t="str">
        <f t="shared" si="31"/>
        <v xml:space="preserve">Forest regrowth </v>
      </c>
      <c r="AI108" s="53" t="str">
        <f t="shared" si="31"/>
        <v>Tree plantation</v>
      </c>
      <c r="AJ108" s="53" t="str">
        <f t="shared" si="31"/>
        <v>Pine plantation</v>
      </c>
      <c r="AK108" s="53" t="str">
        <f t="shared" si="31"/>
        <v>non forest</v>
      </c>
      <c r="AL108" s="80" t="str">
        <f>C108</f>
        <v>Evergreen forest</v>
      </c>
      <c r="AM108" s="80" t="str">
        <f t="shared" ref="AM108:AW108" si="32">D108</f>
        <v>Semi-evergreen forest</v>
      </c>
      <c r="AN108" s="80" t="str">
        <f t="shared" si="32"/>
        <v>Pine forest</v>
      </c>
      <c r="AO108" s="80" t="str">
        <f t="shared" si="32"/>
        <v>Deciduous forest</v>
      </c>
      <c r="AP108" s="80" t="str">
        <f t="shared" si="32"/>
        <v>Bamboo</v>
      </c>
      <c r="AQ108" s="80" t="str">
        <f t="shared" si="32"/>
        <v>Mangrove</v>
      </c>
      <c r="AR108" s="80" t="str">
        <f t="shared" si="32"/>
        <v>Rear Mangrove</v>
      </c>
      <c r="AS108" s="80" t="str">
        <f t="shared" si="32"/>
        <v xml:space="preserve">Flooded forest </v>
      </c>
      <c r="AT108" s="80" t="str">
        <f t="shared" si="32"/>
        <v xml:space="preserve">Forest regrowth </v>
      </c>
      <c r="AU108" s="80" t="str">
        <f t="shared" si="32"/>
        <v>Tree plantation</v>
      </c>
      <c r="AV108" s="80" t="str">
        <f t="shared" si="32"/>
        <v>Pine plantation</v>
      </c>
      <c r="AW108" s="80" t="str">
        <f t="shared" si="32"/>
        <v>non forest</v>
      </c>
      <c r="AX108" s="52" t="s">
        <v>88</v>
      </c>
      <c r="AY108" s="52" t="s">
        <v>88</v>
      </c>
      <c r="AZ108" s="52" t="s">
        <v>88</v>
      </c>
    </row>
    <row r="109" spans="1:52" x14ac:dyDescent="0.2">
      <c r="A109" s="265" t="s">
        <v>89</v>
      </c>
      <c r="B109" s="56">
        <f>'MPS(input_RL_Opt1)'!B7</f>
        <v>2018</v>
      </c>
      <c r="C109" s="48"/>
      <c r="D109" s="48"/>
      <c r="E109" s="48"/>
      <c r="F109" s="48"/>
      <c r="G109" s="48"/>
      <c r="H109" s="48"/>
      <c r="I109" s="48"/>
      <c r="J109" s="48"/>
      <c r="K109" s="48"/>
      <c r="L109" s="48"/>
      <c r="M109" s="48"/>
      <c r="N109" s="48"/>
      <c r="O109" s="100" t="s">
        <v>141</v>
      </c>
      <c r="P109" s="100" t="s">
        <v>141</v>
      </c>
      <c r="Q109" s="100" t="s">
        <v>141</v>
      </c>
      <c r="R109" s="100" t="s">
        <v>141</v>
      </c>
      <c r="S109" s="100" t="s">
        <v>141</v>
      </c>
      <c r="T109" s="100" t="s">
        <v>141</v>
      </c>
      <c r="U109" s="100" t="s">
        <v>141</v>
      </c>
      <c r="V109" s="100" t="s">
        <v>141</v>
      </c>
      <c r="W109" s="100" t="s">
        <v>141</v>
      </c>
      <c r="X109" s="100" t="s">
        <v>141</v>
      </c>
      <c r="Y109" s="100" t="s">
        <v>141</v>
      </c>
      <c r="Z109" s="100" t="s">
        <v>141</v>
      </c>
      <c r="AA109" s="100" t="s">
        <v>141</v>
      </c>
      <c r="AB109" s="100" t="s">
        <v>141</v>
      </c>
      <c r="AC109" s="100" t="s">
        <v>141</v>
      </c>
      <c r="AD109" s="100" t="s">
        <v>141</v>
      </c>
      <c r="AE109" s="100" t="s">
        <v>141</v>
      </c>
      <c r="AF109" s="100" t="s">
        <v>141</v>
      </c>
      <c r="AG109" s="100" t="s">
        <v>141</v>
      </c>
      <c r="AH109" s="100" t="s">
        <v>141</v>
      </c>
      <c r="AI109" s="100" t="s">
        <v>141</v>
      </c>
      <c r="AJ109" s="100" t="s">
        <v>141</v>
      </c>
      <c r="AK109" s="100" t="s">
        <v>141</v>
      </c>
      <c r="AL109" s="101" t="s">
        <v>141</v>
      </c>
      <c r="AM109" s="101" t="s">
        <v>141</v>
      </c>
      <c r="AN109" s="101" t="s">
        <v>141</v>
      </c>
      <c r="AO109" s="101" t="s">
        <v>141</v>
      </c>
      <c r="AP109" s="101" t="s">
        <v>141</v>
      </c>
      <c r="AQ109" s="101" t="s">
        <v>141</v>
      </c>
      <c r="AR109" s="101" t="s">
        <v>141</v>
      </c>
      <c r="AS109" s="101" t="s">
        <v>141</v>
      </c>
      <c r="AT109" s="101" t="s">
        <v>141</v>
      </c>
      <c r="AU109" s="101" t="s">
        <v>141</v>
      </c>
      <c r="AV109" s="101" t="s">
        <v>141</v>
      </c>
      <c r="AW109" s="101" t="s">
        <v>141</v>
      </c>
      <c r="AX109" s="101" t="s">
        <v>141</v>
      </c>
      <c r="AY109" s="101" t="s">
        <v>141</v>
      </c>
      <c r="AZ109" s="101" t="s">
        <v>141</v>
      </c>
    </row>
    <row r="110" spans="1:52" x14ac:dyDescent="0.2">
      <c r="A110" s="265"/>
      <c r="B110" s="56">
        <f t="shared" ref="B110:B121" si="33">B109+1</f>
        <v>2019</v>
      </c>
      <c r="C110" s="102">
        <f>C109*(1-'MPS(input_Option1)'!$E$46)</f>
        <v>0</v>
      </c>
      <c r="D110" s="102">
        <f>D109*(1-'MPS(input_Option1)'!$E$47)</f>
        <v>0</v>
      </c>
      <c r="E110" s="102">
        <f>E109*(1-'MPS(input_Option1)'!$E$48)</f>
        <v>0</v>
      </c>
      <c r="F110" s="102">
        <f>F109*(1-'MPS(input_Option1)'!$E$49)</f>
        <v>0</v>
      </c>
      <c r="G110" s="102">
        <f>G109*(1-'MPS(input_Option1)'!$E$50)</f>
        <v>0</v>
      </c>
      <c r="H110" s="102">
        <f>H109*(1-'MPS(input_Option1)'!$E$51)</f>
        <v>0</v>
      </c>
      <c r="I110" s="102">
        <f>I109*(1-'MPS(input_Option1)'!$E$52)</f>
        <v>0</v>
      </c>
      <c r="J110" s="102">
        <f>J109*(1-'MPS(input_Option1)'!$E$53)</f>
        <v>0</v>
      </c>
      <c r="K110" s="102">
        <f>K109*(1-'MPS(input_Option1)'!$E$54)</f>
        <v>0</v>
      </c>
      <c r="L110" s="102">
        <f>L109*(1-'MPS(input_Option1)'!$E$55)</f>
        <v>0</v>
      </c>
      <c r="M110" s="102">
        <f>M109*(1-'MPS(input_Option1)'!$E$56)</f>
        <v>0</v>
      </c>
      <c r="N110" s="102">
        <f>SUM(C$109:N$109)-SUM(C110:M110)</f>
        <v>0</v>
      </c>
      <c r="O110" s="102">
        <f>C109*'MPS(input_Option1)'!$E$46*'MPS(input_Option1)'!$E$57</f>
        <v>0</v>
      </c>
      <c r="P110" s="102">
        <f>D109*'MPS(input_Option1)'!$E$47*'MPS(input_Option1)'!$E$58</f>
        <v>0</v>
      </c>
      <c r="Q110" s="102">
        <f>E109*'MPS(input_Option1)'!$E$48*'MPS(input_Option1)'!$E$59</f>
        <v>0</v>
      </c>
      <c r="R110" s="102">
        <f>F109*'MPS(input_Option1)'!$E$49*'MPS(input_Option1)'!$E$60</f>
        <v>0</v>
      </c>
      <c r="S110" s="102">
        <f>G109*'MPS(input_Option1)'!$E$50*'MPS(input_Option1)'!$E$61</f>
        <v>0</v>
      </c>
      <c r="T110" s="102">
        <f>H109*'MPS(input_Option1)'!$E$51*'MPS(input_Option1)'!$E$62</f>
        <v>0</v>
      </c>
      <c r="U110" s="102">
        <f>I109*'MPS(input_Option1)'!$E$52*'MPS(input_Option1)'!$E$63</f>
        <v>0</v>
      </c>
      <c r="V110" s="102">
        <f>J109*'MPS(input_Option1)'!$E$53*'MPS(input_Option1)'!$E$64</f>
        <v>0</v>
      </c>
      <c r="W110" s="102">
        <f>K109*'MPS(input_Option1)'!$E$54*'MPS(input_Option1)'!$E$65</f>
        <v>0</v>
      </c>
      <c r="X110" s="102">
        <f>L109*'MPS(input_Option1)'!$E$55*'MPS(input_Option1)'!$E$66</f>
        <v>0</v>
      </c>
      <c r="Y110" s="102">
        <f>M109*'MPS(input_Option1)'!$E$56*'MPS(input_Option1)'!$E$67</f>
        <v>0</v>
      </c>
      <c r="Z110" s="78"/>
      <c r="AA110" s="78"/>
      <c r="AB110" s="78"/>
      <c r="AC110" s="78"/>
      <c r="AD110" s="78"/>
      <c r="AE110" s="78"/>
      <c r="AF110" s="78"/>
      <c r="AG110" s="78"/>
      <c r="AH110" s="78"/>
      <c r="AI110" s="78"/>
      <c r="AJ110" s="78"/>
      <c r="AK110" s="78"/>
      <c r="AL110" s="102">
        <f>Z110*'MPS(input_Option1)'!$E$57</f>
        <v>0</v>
      </c>
      <c r="AM110" s="102">
        <f>AA110*'MPS(input_Option1)'!$E$58</f>
        <v>0</v>
      </c>
      <c r="AN110" s="102">
        <f>AB110*'MPS(input_Option1)'!$E$59</f>
        <v>0</v>
      </c>
      <c r="AO110" s="102">
        <f>AC110*'MPS(input_Option1)'!$E$60</f>
        <v>0</v>
      </c>
      <c r="AP110" s="102">
        <f>AD110*'MPS(input_Option1)'!$E$61</f>
        <v>0</v>
      </c>
      <c r="AQ110" s="102">
        <f>AE110*'MPS(input_Option1)'!$E$62</f>
        <v>0</v>
      </c>
      <c r="AR110" s="102">
        <f>AF110*'MPS(input_Option1)'!$E$63</f>
        <v>0</v>
      </c>
      <c r="AS110" s="102">
        <f>ROUND(AG110*'MPS(input_Option1)'!$E$64,2)</f>
        <v>0</v>
      </c>
      <c r="AT110" s="102">
        <f>AH110*'MPS(input_Option1)'!$E$65</f>
        <v>0</v>
      </c>
      <c r="AU110" s="102">
        <f>AI110*'MPS(input_Option1)'!$E$66</f>
        <v>0</v>
      </c>
      <c r="AV110" s="102">
        <f>AJ110*'MPS(input_Option1)'!$E$67</f>
        <v>0</v>
      </c>
      <c r="AW110" s="102">
        <f t="shared" ref="AW110" si="34">AK110*0</f>
        <v>0</v>
      </c>
      <c r="AX110" s="103">
        <f>SUM(O110:Y110)*(44/12)</f>
        <v>0</v>
      </c>
      <c r="AY110" s="103">
        <f>SUM(AL110:AW110)*(44/12)</f>
        <v>0</v>
      </c>
      <c r="AZ110" s="103">
        <f>_xlfn.IFS(AY110-AX110&gt;0,AY110-AX110,TRUE,0)</f>
        <v>0</v>
      </c>
    </row>
    <row r="111" spans="1:52" x14ac:dyDescent="0.2">
      <c r="A111" s="265"/>
      <c r="B111" s="56">
        <f t="shared" si="33"/>
        <v>2020</v>
      </c>
      <c r="C111" s="102">
        <f>C110*(1-'MPS(input_Option1)'!$E$46)</f>
        <v>0</v>
      </c>
      <c r="D111" s="102">
        <f>D110*(1-'MPS(input_Option1)'!$E$47)</f>
        <v>0</v>
      </c>
      <c r="E111" s="102">
        <f>E110*(1-'MPS(input_Option1)'!$E$48)</f>
        <v>0</v>
      </c>
      <c r="F111" s="102">
        <f>F110*(1-'MPS(input_Option1)'!$E$49)</f>
        <v>0</v>
      </c>
      <c r="G111" s="102">
        <f>G110*(1-'MPS(input_Option1)'!$E$50)</f>
        <v>0</v>
      </c>
      <c r="H111" s="102">
        <f>H110*(1-'MPS(input_Option1)'!$E$51)</f>
        <v>0</v>
      </c>
      <c r="I111" s="102">
        <f>I110*(1-'MPS(input_Option1)'!$E$52)</f>
        <v>0</v>
      </c>
      <c r="J111" s="102">
        <f>J110*(1-'MPS(input_Option1)'!$E$53)</f>
        <v>0</v>
      </c>
      <c r="K111" s="102">
        <f>K110*(1-'MPS(input_Option1)'!$E$54)</f>
        <v>0</v>
      </c>
      <c r="L111" s="102">
        <f>L110*(1-'MPS(input_Option1)'!$E$55)</f>
        <v>0</v>
      </c>
      <c r="M111" s="102">
        <f>M110*(1-'MPS(input_Option1)'!$E$56)</f>
        <v>0</v>
      </c>
      <c r="N111" s="102">
        <f t="shared" ref="N111:N121" si="35">SUM(C$109:N$109)-SUM(C111:M111)</f>
        <v>0</v>
      </c>
      <c r="O111" s="102">
        <f>C110*'MPS(input_Option1)'!$E$46*'MPS(input_Option1)'!$E$57</f>
        <v>0</v>
      </c>
      <c r="P111" s="102">
        <f>D110*'MPS(input_Option1)'!$E$47*'MPS(input_Option1)'!$E$58</f>
        <v>0</v>
      </c>
      <c r="Q111" s="102">
        <f>E110*'MPS(input_Option1)'!$E$48*'MPS(input_Option1)'!$E$59</f>
        <v>0</v>
      </c>
      <c r="R111" s="102">
        <f>F110*'MPS(input_Option1)'!$E$49*'MPS(input_Option1)'!$E$60</f>
        <v>0</v>
      </c>
      <c r="S111" s="102">
        <f>G110*'MPS(input_Option1)'!$E$50*'MPS(input_Option1)'!$E$61</f>
        <v>0</v>
      </c>
      <c r="T111" s="102">
        <f>H110*'MPS(input_Option1)'!$E$51*'MPS(input_Option1)'!$E$62</f>
        <v>0</v>
      </c>
      <c r="U111" s="102">
        <f>I110*'MPS(input_Option1)'!$E$52*'MPS(input_Option1)'!$E$63</f>
        <v>0</v>
      </c>
      <c r="V111" s="102">
        <f>J110*'MPS(input_Option1)'!$E$53*'MPS(input_Option1)'!$E$64</f>
        <v>0</v>
      </c>
      <c r="W111" s="102">
        <f>K110*'MPS(input_Option1)'!$E$54*'MPS(input_Option1)'!$E$65</f>
        <v>0</v>
      </c>
      <c r="X111" s="102">
        <f>L110*'MPS(input_Option1)'!$E$55*'MPS(input_Option1)'!$E$66</f>
        <v>0</v>
      </c>
      <c r="Y111" s="102">
        <f>M110*'MPS(input_Option1)'!$E$56*'MPS(input_Option1)'!$E$67</f>
        <v>0</v>
      </c>
      <c r="Z111" s="78"/>
      <c r="AA111" s="78"/>
      <c r="AB111" s="78"/>
      <c r="AC111" s="78"/>
      <c r="AD111" s="78"/>
      <c r="AE111" s="78"/>
      <c r="AF111" s="78"/>
      <c r="AG111" s="78"/>
      <c r="AH111" s="78"/>
      <c r="AI111" s="78"/>
      <c r="AJ111" s="78"/>
      <c r="AK111" s="78"/>
      <c r="AL111" s="102">
        <f>Z111*'MPS(input_Option1)'!$E$57</f>
        <v>0</v>
      </c>
      <c r="AM111" s="102">
        <f>AA111*'MPS(input_Option1)'!$E$58</f>
        <v>0</v>
      </c>
      <c r="AN111" s="102">
        <f>AB111*'MPS(input_Option1)'!$E$59</f>
        <v>0</v>
      </c>
      <c r="AO111" s="102">
        <f>AC111*'MPS(input_Option1)'!$E$60</f>
        <v>0</v>
      </c>
      <c r="AP111" s="102">
        <f>AD111*'MPS(input_Option1)'!$E$61</f>
        <v>0</v>
      </c>
      <c r="AQ111" s="102">
        <f>AE111*'MPS(input_Option1)'!$E$62</f>
        <v>0</v>
      </c>
      <c r="AR111" s="102">
        <f>AF111*'MPS(input_Option1)'!$E$63</f>
        <v>0</v>
      </c>
      <c r="AS111" s="102">
        <f>ROUND(AG111*'MPS(input_Option1)'!$E$64,2)</f>
        <v>0</v>
      </c>
      <c r="AT111" s="102">
        <f>AH111*'MPS(input_Option1)'!$E$65</f>
        <v>0</v>
      </c>
      <c r="AU111" s="102">
        <f>AI111*'MPS(input_Option1)'!$E$66</f>
        <v>0</v>
      </c>
      <c r="AV111" s="102">
        <f>AJ111*'MPS(input_Option1)'!$E$67</f>
        <v>0</v>
      </c>
      <c r="AW111" s="102">
        <f t="shared" ref="AW111:AW121" si="36">AK111*0</f>
        <v>0</v>
      </c>
      <c r="AX111" s="103">
        <f t="shared" ref="AX111:AX121" si="37">SUM(O111:Y111)*(44/12)</f>
        <v>0</v>
      </c>
      <c r="AY111" s="103">
        <f t="shared" ref="AY111:AY121" si="38">SUM(AL111:AW111)*(44/12)</f>
        <v>0</v>
      </c>
      <c r="AZ111" s="103">
        <f t="shared" ref="AZ111:AZ121" si="39">_xlfn.IFS(AY111-AX111&gt;0,AY111-AX111,TRUE,0)</f>
        <v>0</v>
      </c>
    </row>
    <row r="112" spans="1:52" x14ac:dyDescent="0.2">
      <c r="A112" s="265"/>
      <c r="B112" s="56">
        <f t="shared" si="33"/>
        <v>2021</v>
      </c>
      <c r="C112" s="102">
        <f>C111*(1-'MPS(input_Option1)'!$E$46)</f>
        <v>0</v>
      </c>
      <c r="D112" s="102">
        <f>D111*(1-'MPS(input_Option1)'!$E$47)</f>
        <v>0</v>
      </c>
      <c r="E112" s="102">
        <f>E111*(1-'MPS(input_Option1)'!$E$48)</f>
        <v>0</v>
      </c>
      <c r="F112" s="102">
        <f>F111*(1-'MPS(input_Option1)'!$E$49)</f>
        <v>0</v>
      </c>
      <c r="G112" s="102">
        <f>G111*(1-'MPS(input_Option1)'!$E$50)</f>
        <v>0</v>
      </c>
      <c r="H112" s="102">
        <f>H111*(1-'MPS(input_Option1)'!$E$51)</f>
        <v>0</v>
      </c>
      <c r="I112" s="102">
        <f>I111*(1-'MPS(input_Option1)'!$E$52)</f>
        <v>0</v>
      </c>
      <c r="J112" s="102">
        <f>J111*(1-'MPS(input_Option1)'!$E$53)</f>
        <v>0</v>
      </c>
      <c r="K112" s="102">
        <f>K111*(1-'MPS(input_Option1)'!$E$54)</f>
        <v>0</v>
      </c>
      <c r="L112" s="102">
        <f>L111*(1-'MPS(input_Option1)'!$E$55)</f>
        <v>0</v>
      </c>
      <c r="M112" s="102">
        <f>M111*(1-'MPS(input_Option1)'!$E$56)</f>
        <v>0</v>
      </c>
      <c r="N112" s="102">
        <f t="shared" si="35"/>
        <v>0</v>
      </c>
      <c r="O112" s="102">
        <f>C111*'MPS(input_Option1)'!$E$46*'MPS(input_Option1)'!$E$57</f>
        <v>0</v>
      </c>
      <c r="P112" s="102">
        <f>D111*'MPS(input_Option1)'!$E$47*'MPS(input_Option1)'!$E$58</f>
        <v>0</v>
      </c>
      <c r="Q112" s="102">
        <f>E111*'MPS(input_Option1)'!$E$48*'MPS(input_Option1)'!$E$59</f>
        <v>0</v>
      </c>
      <c r="R112" s="102">
        <f>F111*'MPS(input_Option1)'!$E$49*'MPS(input_Option1)'!$E$60</f>
        <v>0</v>
      </c>
      <c r="S112" s="102">
        <f>G111*'MPS(input_Option1)'!$E$50*'MPS(input_Option1)'!$E$61</f>
        <v>0</v>
      </c>
      <c r="T112" s="102">
        <f>H111*'MPS(input_Option1)'!$E$51*'MPS(input_Option1)'!$E$62</f>
        <v>0</v>
      </c>
      <c r="U112" s="102">
        <f>I111*'MPS(input_Option1)'!$E$52*'MPS(input_Option1)'!$E$63</f>
        <v>0</v>
      </c>
      <c r="V112" s="102">
        <f>J111*'MPS(input_Option1)'!$E$53*'MPS(input_Option1)'!$E$64</f>
        <v>0</v>
      </c>
      <c r="W112" s="102">
        <f>K111*'MPS(input_Option1)'!$E$54*'MPS(input_Option1)'!$E$65</f>
        <v>0</v>
      </c>
      <c r="X112" s="102">
        <f>L111*'MPS(input_Option1)'!$E$55*'MPS(input_Option1)'!$E$66</f>
        <v>0</v>
      </c>
      <c r="Y112" s="102">
        <f>M111*'MPS(input_Option1)'!$E$56*'MPS(input_Option1)'!$E$67</f>
        <v>0</v>
      </c>
      <c r="Z112" s="78"/>
      <c r="AA112" s="78"/>
      <c r="AB112" s="78"/>
      <c r="AC112" s="78"/>
      <c r="AD112" s="78"/>
      <c r="AE112" s="78"/>
      <c r="AF112" s="78"/>
      <c r="AG112" s="78"/>
      <c r="AH112" s="78"/>
      <c r="AI112" s="78"/>
      <c r="AJ112" s="78"/>
      <c r="AK112" s="78"/>
      <c r="AL112" s="102">
        <f>Z112*'MPS(input_Option1)'!$E$57</f>
        <v>0</v>
      </c>
      <c r="AM112" s="102">
        <f>AA112*'MPS(input_Option1)'!$E$58</f>
        <v>0</v>
      </c>
      <c r="AN112" s="102">
        <f>AB112*'MPS(input_Option1)'!$E$59</f>
        <v>0</v>
      </c>
      <c r="AO112" s="102">
        <f>AC112*'MPS(input_Option1)'!$E$60</f>
        <v>0</v>
      </c>
      <c r="AP112" s="102">
        <f>AD112*'MPS(input_Option1)'!$E$61</f>
        <v>0</v>
      </c>
      <c r="AQ112" s="102">
        <f>AE112*'MPS(input_Option1)'!$E$62</f>
        <v>0</v>
      </c>
      <c r="AR112" s="102">
        <f>AF112*'MPS(input_Option1)'!$E$63</f>
        <v>0</v>
      </c>
      <c r="AS112" s="102">
        <f>ROUND(AG112*'MPS(input_Option1)'!$E$64,2)</f>
        <v>0</v>
      </c>
      <c r="AT112" s="102">
        <f>AH112*'MPS(input_Option1)'!$E$65</f>
        <v>0</v>
      </c>
      <c r="AU112" s="102">
        <f>AI112*'MPS(input_Option1)'!$E$66</f>
        <v>0</v>
      </c>
      <c r="AV112" s="102">
        <f>AJ112*'MPS(input_Option1)'!$E$67</f>
        <v>0</v>
      </c>
      <c r="AW112" s="102">
        <f t="shared" si="36"/>
        <v>0</v>
      </c>
      <c r="AX112" s="103">
        <f t="shared" si="37"/>
        <v>0</v>
      </c>
      <c r="AY112" s="103">
        <f t="shared" si="38"/>
        <v>0</v>
      </c>
      <c r="AZ112" s="103">
        <f t="shared" si="39"/>
        <v>0</v>
      </c>
    </row>
    <row r="113" spans="1:52" x14ac:dyDescent="0.2">
      <c r="A113" s="265"/>
      <c r="B113" s="56">
        <f t="shared" si="33"/>
        <v>2022</v>
      </c>
      <c r="C113" s="102">
        <f>C112*(1-'MPS(input_Option1)'!$E$46)</f>
        <v>0</v>
      </c>
      <c r="D113" s="102">
        <f>D112*(1-'MPS(input_Option1)'!$E$47)</f>
        <v>0</v>
      </c>
      <c r="E113" s="102">
        <f>E112*(1-'MPS(input_Option1)'!$E$48)</f>
        <v>0</v>
      </c>
      <c r="F113" s="102">
        <f>F112*(1-'MPS(input_Option1)'!$E$49)</f>
        <v>0</v>
      </c>
      <c r="G113" s="102">
        <f>G112*(1-'MPS(input_Option1)'!$E$50)</f>
        <v>0</v>
      </c>
      <c r="H113" s="102">
        <f>H112*(1-'MPS(input_Option1)'!$E$51)</f>
        <v>0</v>
      </c>
      <c r="I113" s="102">
        <f>I112*(1-'MPS(input_Option1)'!$E$52)</f>
        <v>0</v>
      </c>
      <c r="J113" s="102">
        <f>J112*(1-'MPS(input_Option1)'!$E$53)</f>
        <v>0</v>
      </c>
      <c r="K113" s="102">
        <f>K112*(1-'MPS(input_Option1)'!$E$54)</f>
        <v>0</v>
      </c>
      <c r="L113" s="102">
        <f>L112*(1-'MPS(input_Option1)'!$E$55)</f>
        <v>0</v>
      </c>
      <c r="M113" s="102">
        <f>M112*(1-'MPS(input_Option1)'!$E$56)</f>
        <v>0</v>
      </c>
      <c r="N113" s="102">
        <f t="shared" si="35"/>
        <v>0</v>
      </c>
      <c r="O113" s="102">
        <f>C112*'MPS(input_Option1)'!$E$46*'MPS(input_Option1)'!$E$57</f>
        <v>0</v>
      </c>
      <c r="P113" s="102">
        <f>D112*'MPS(input_Option1)'!$E$47*'MPS(input_Option1)'!$E$58</f>
        <v>0</v>
      </c>
      <c r="Q113" s="102">
        <f>E112*'MPS(input_Option1)'!$E$48*'MPS(input_Option1)'!$E$59</f>
        <v>0</v>
      </c>
      <c r="R113" s="102">
        <f>F112*'MPS(input_Option1)'!$E$49*'MPS(input_Option1)'!$E$60</f>
        <v>0</v>
      </c>
      <c r="S113" s="102">
        <f>G112*'MPS(input_Option1)'!$E$50*'MPS(input_Option1)'!$E$61</f>
        <v>0</v>
      </c>
      <c r="T113" s="102">
        <f>H112*'MPS(input_Option1)'!$E$51*'MPS(input_Option1)'!$E$62</f>
        <v>0</v>
      </c>
      <c r="U113" s="102">
        <f>I112*'MPS(input_Option1)'!$E$52*'MPS(input_Option1)'!$E$63</f>
        <v>0</v>
      </c>
      <c r="V113" s="102">
        <f>J112*'MPS(input_Option1)'!$E$53*'MPS(input_Option1)'!$E$64</f>
        <v>0</v>
      </c>
      <c r="W113" s="102">
        <f>K112*'MPS(input_Option1)'!$E$54*'MPS(input_Option1)'!$E$65</f>
        <v>0</v>
      </c>
      <c r="X113" s="102">
        <f>L112*'MPS(input_Option1)'!$E$55*'MPS(input_Option1)'!$E$66</f>
        <v>0</v>
      </c>
      <c r="Y113" s="102">
        <f>M112*'MPS(input_Option1)'!$E$56*'MPS(input_Option1)'!$E$67</f>
        <v>0</v>
      </c>
      <c r="Z113" s="78"/>
      <c r="AA113" s="78"/>
      <c r="AB113" s="78"/>
      <c r="AC113" s="78"/>
      <c r="AD113" s="78"/>
      <c r="AE113" s="78"/>
      <c r="AF113" s="78"/>
      <c r="AG113" s="78"/>
      <c r="AH113" s="78"/>
      <c r="AI113" s="78"/>
      <c r="AJ113" s="78"/>
      <c r="AK113" s="78"/>
      <c r="AL113" s="102">
        <f>Z113*'MPS(input_Option1)'!$E$57</f>
        <v>0</v>
      </c>
      <c r="AM113" s="102">
        <f>AA113*'MPS(input_Option1)'!$E$58</f>
        <v>0</v>
      </c>
      <c r="AN113" s="102">
        <f>AB113*'MPS(input_Option1)'!$E$59</f>
        <v>0</v>
      </c>
      <c r="AO113" s="102">
        <f>AC113*'MPS(input_Option1)'!$E$60</f>
        <v>0</v>
      </c>
      <c r="AP113" s="102">
        <f>AD113*'MPS(input_Option1)'!$E$61</f>
        <v>0</v>
      </c>
      <c r="AQ113" s="102">
        <f>AE113*'MPS(input_Option1)'!$E$62</f>
        <v>0</v>
      </c>
      <c r="AR113" s="102">
        <f>AF113*'MPS(input_Option1)'!$E$63</f>
        <v>0</v>
      </c>
      <c r="AS113" s="102">
        <f>ROUND(AG113*'MPS(input_Option1)'!$E$64,2)</f>
        <v>0</v>
      </c>
      <c r="AT113" s="102">
        <f>AH113*'MPS(input_Option1)'!$E$65</f>
        <v>0</v>
      </c>
      <c r="AU113" s="102">
        <f>AI113*'MPS(input_Option1)'!$E$66</f>
        <v>0</v>
      </c>
      <c r="AV113" s="102">
        <f>AJ113*'MPS(input_Option1)'!$E$67</f>
        <v>0</v>
      </c>
      <c r="AW113" s="102">
        <f t="shared" si="36"/>
        <v>0</v>
      </c>
      <c r="AX113" s="103">
        <f t="shared" si="37"/>
        <v>0</v>
      </c>
      <c r="AY113" s="103">
        <f t="shared" si="38"/>
        <v>0</v>
      </c>
      <c r="AZ113" s="103">
        <f t="shared" si="39"/>
        <v>0</v>
      </c>
    </row>
    <row r="114" spans="1:52" x14ac:dyDescent="0.2">
      <c r="A114" s="265"/>
      <c r="B114" s="56">
        <f t="shared" si="33"/>
        <v>2023</v>
      </c>
      <c r="C114" s="102">
        <f>C113*(1-'MPS(input_Option1)'!$E$46)</f>
        <v>0</v>
      </c>
      <c r="D114" s="102">
        <f>D113*(1-'MPS(input_Option1)'!$E$47)</f>
        <v>0</v>
      </c>
      <c r="E114" s="102">
        <f>E113*(1-'MPS(input_Option1)'!$E$48)</f>
        <v>0</v>
      </c>
      <c r="F114" s="102">
        <f>F113*(1-'MPS(input_Option1)'!$E$49)</f>
        <v>0</v>
      </c>
      <c r="G114" s="102">
        <f>G113*(1-'MPS(input_Option1)'!$E$50)</f>
        <v>0</v>
      </c>
      <c r="H114" s="102">
        <f>H113*(1-'MPS(input_Option1)'!$E$51)</f>
        <v>0</v>
      </c>
      <c r="I114" s="102">
        <f>I113*(1-'MPS(input_Option1)'!$E$52)</f>
        <v>0</v>
      </c>
      <c r="J114" s="102">
        <f>J113*(1-'MPS(input_Option1)'!$E$53)</f>
        <v>0</v>
      </c>
      <c r="K114" s="102">
        <f>K113*(1-'MPS(input_Option1)'!$E$54)</f>
        <v>0</v>
      </c>
      <c r="L114" s="102">
        <f>L113*(1-'MPS(input_Option1)'!$E$55)</f>
        <v>0</v>
      </c>
      <c r="M114" s="102">
        <f>M113*(1-'MPS(input_Option1)'!$E$56)</f>
        <v>0</v>
      </c>
      <c r="N114" s="102">
        <f t="shared" si="35"/>
        <v>0</v>
      </c>
      <c r="O114" s="102">
        <f>C113*'MPS(input_Option1)'!$E$46*'MPS(input_Option1)'!$E$57</f>
        <v>0</v>
      </c>
      <c r="P114" s="102">
        <f>D113*'MPS(input_Option1)'!$E$47*'MPS(input_Option1)'!$E$58</f>
        <v>0</v>
      </c>
      <c r="Q114" s="102">
        <f>E113*'MPS(input_Option1)'!$E$48*'MPS(input_Option1)'!$E$59</f>
        <v>0</v>
      </c>
      <c r="R114" s="102">
        <f>F113*'MPS(input_Option1)'!$E$49*'MPS(input_Option1)'!$E$60</f>
        <v>0</v>
      </c>
      <c r="S114" s="102">
        <f>G113*'MPS(input_Option1)'!$E$50*'MPS(input_Option1)'!$E$61</f>
        <v>0</v>
      </c>
      <c r="T114" s="102">
        <f>H113*'MPS(input_Option1)'!$E$51*'MPS(input_Option1)'!$E$62</f>
        <v>0</v>
      </c>
      <c r="U114" s="102">
        <f>I113*'MPS(input_Option1)'!$E$52*'MPS(input_Option1)'!$E$63</f>
        <v>0</v>
      </c>
      <c r="V114" s="102">
        <f>J113*'MPS(input_Option1)'!$E$53*'MPS(input_Option1)'!$E$64</f>
        <v>0</v>
      </c>
      <c r="W114" s="102">
        <f>K113*'MPS(input_Option1)'!$E$54*'MPS(input_Option1)'!$E$65</f>
        <v>0</v>
      </c>
      <c r="X114" s="102">
        <f>L113*'MPS(input_Option1)'!$E$55*'MPS(input_Option1)'!$E$66</f>
        <v>0</v>
      </c>
      <c r="Y114" s="102">
        <f>M113*'MPS(input_Option1)'!$E$56*'MPS(input_Option1)'!$E$67</f>
        <v>0</v>
      </c>
      <c r="Z114" s="78"/>
      <c r="AA114" s="78"/>
      <c r="AB114" s="78"/>
      <c r="AC114" s="78"/>
      <c r="AD114" s="78"/>
      <c r="AE114" s="78"/>
      <c r="AF114" s="78"/>
      <c r="AG114" s="78"/>
      <c r="AH114" s="78"/>
      <c r="AI114" s="78"/>
      <c r="AJ114" s="78"/>
      <c r="AK114" s="78"/>
      <c r="AL114" s="102">
        <f>Z114*'MPS(input_Option1)'!$E$57</f>
        <v>0</v>
      </c>
      <c r="AM114" s="102">
        <f>AA114*'MPS(input_Option1)'!$E$58</f>
        <v>0</v>
      </c>
      <c r="AN114" s="102">
        <f>AB114*'MPS(input_Option1)'!$E$59</f>
        <v>0</v>
      </c>
      <c r="AO114" s="102">
        <f>AC114*'MPS(input_Option1)'!$E$60</f>
        <v>0</v>
      </c>
      <c r="AP114" s="102">
        <f>AD114*'MPS(input_Option1)'!$E$61</f>
        <v>0</v>
      </c>
      <c r="AQ114" s="102">
        <f>AE114*'MPS(input_Option1)'!$E$62</f>
        <v>0</v>
      </c>
      <c r="AR114" s="102">
        <f>AF114*'MPS(input_Option1)'!$E$63</f>
        <v>0</v>
      </c>
      <c r="AS114" s="102">
        <f>ROUND(AG114*'MPS(input_Option1)'!$E$64,2)</f>
        <v>0</v>
      </c>
      <c r="AT114" s="102">
        <f>AH114*'MPS(input_Option1)'!$E$65</f>
        <v>0</v>
      </c>
      <c r="AU114" s="102">
        <f>AI114*'MPS(input_Option1)'!$E$66</f>
        <v>0</v>
      </c>
      <c r="AV114" s="102">
        <f>AJ114*'MPS(input_Option1)'!$E$67</f>
        <v>0</v>
      </c>
      <c r="AW114" s="102">
        <f t="shared" si="36"/>
        <v>0</v>
      </c>
      <c r="AX114" s="103">
        <f t="shared" si="37"/>
        <v>0</v>
      </c>
      <c r="AY114" s="103">
        <f t="shared" si="38"/>
        <v>0</v>
      </c>
      <c r="AZ114" s="103">
        <f t="shared" si="39"/>
        <v>0</v>
      </c>
    </row>
    <row r="115" spans="1:52" x14ac:dyDescent="0.2">
      <c r="A115" s="265"/>
      <c r="B115" s="56">
        <f t="shared" si="33"/>
        <v>2024</v>
      </c>
      <c r="C115" s="102">
        <f>C114*(1-'MPS(input_Option1)'!$E$46)</f>
        <v>0</v>
      </c>
      <c r="D115" s="102">
        <f>D114*(1-'MPS(input_Option1)'!$E$47)</f>
        <v>0</v>
      </c>
      <c r="E115" s="102">
        <f>E114*(1-'MPS(input_Option1)'!$E$48)</f>
        <v>0</v>
      </c>
      <c r="F115" s="102">
        <f>F114*(1-'MPS(input_Option1)'!$E$49)</f>
        <v>0</v>
      </c>
      <c r="G115" s="102">
        <f>G114*(1-'MPS(input_Option1)'!$E$50)</f>
        <v>0</v>
      </c>
      <c r="H115" s="102">
        <f>H114*(1-'MPS(input_Option1)'!$E$51)</f>
        <v>0</v>
      </c>
      <c r="I115" s="102">
        <f>I114*(1-'MPS(input_Option1)'!$E$52)</f>
        <v>0</v>
      </c>
      <c r="J115" s="102">
        <f>J114*(1-'MPS(input_Option1)'!$E$53)</f>
        <v>0</v>
      </c>
      <c r="K115" s="102">
        <f>K114*(1-'MPS(input_Option1)'!$E$54)</f>
        <v>0</v>
      </c>
      <c r="L115" s="102">
        <f>L114*(1-'MPS(input_Option1)'!$E$55)</f>
        <v>0</v>
      </c>
      <c r="M115" s="102">
        <f>M114*(1-'MPS(input_Option1)'!$E$56)</f>
        <v>0</v>
      </c>
      <c r="N115" s="102">
        <f t="shared" si="35"/>
        <v>0</v>
      </c>
      <c r="O115" s="102">
        <f>C114*'MPS(input_Option1)'!$E$46*'MPS(input_Option1)'!$E$57</f>
        <v>0</v>
      </c>
      <c r="P115" s="102">
        <f>D114*'MPS(input_Option1)'!$E$47*'MPS(input_Option1)'!$E$58</f>
        <v>0</v>
      </c>
      <c r="Q115" s="102">
        <f>E114*'MPS(input_Option1)'!$E$48*'MPS(input_Option1)'!$E$59</f>
        <v>0</v>
      </c>
      <c r="R115" s="102">
        <f>F114*'MPS(input_Option1)'!$E$49*'MPS(input_Option1)'!$E$60</f>
        <v>0</v>
      </c>
      <c r="S115" s="102">
        <f>G114*'MPS(input_Option1)'!$E$50*'MPS(input_Option1)'!$E$61</f>
        <v>0</v>
      </c>
      <c r="T115" s="102">
        <f>H114*'MPS(input_Option1)'!$E$51*'MPS(input_Option1)'!$E$62</f>
        <v>0</v>
      </c>
      <c r="U115" s="102">
        <f>I114*'MPS(input_Option1)'!$E$52*'MPS(input_Option1)'!$E$63</f>
        <v>0</v>
      </c>
      <c r="V115" s="102">
        <f>J114*'MPS(input_Option1)'!$E$53*'MPS(input_Option1)'!$E$64</f>
        <v>0</v>
      </c>
      <c r="W115" s="102">
        <f>K114*'MPS(input_Option1)'!$E$54*'MPS(input_Option1)'!$E$65</f>
        <v>0</v>
      </c>
      <c r="X115" s="102">
        <f>L114*'MPS(input_Option1)'!$E$55*'MPS(input_Option1)'!$E$66</f>
        <v>0</v>
      </c>
      <c r="Y115" s="102">
        <f>M114*'MPS(input_Option1)'!$E$56*'MPS(input_Option1)'!$E$67</f>
        <v>0</v>
      </c>
      <c r="Z115" s="78"/>
      <c r="AA115" s="78"/>
      <c r="AB115" s="78"/>
      <c r="AC115" s="78"/>
      <c r="AD115" s="78"/>
      <c r="AE115" s="78"/>
      <c r="AF115" s="78"/>
      <c r="AG115" s="78"/>
      <c r="AH115" s="78"/>
      <c r="AI115" s="78"/>
      <c r="AJ115" s="78"/>
      <c r="AK115" s="78"/>
      <c r="AL115" s="102">
        <f>Z115*'MPS(input_Option1)'!$E$57</f>
        <v>0</v>
      </c>
      <c r="AM115" s="102">
        <f>AA115*'MPS(input_Option1)'!$E$58</f>
        <v>0</v>
      </c>
      <c r="AN115" s="102">
        <f>AB115*'MPS(input_Option1)'!$E$59</f>
        <v>0</v>
      </c>
      <c r="AO115" s="102">
        <f>AC115*'MPS(input_Option1)'!$E$60</f>
        <v>0</v>
      </c>
      <c r="AP115" s="102">
        <f>AD115*'MPS(input_Option1)'!$E$61</f>
        <v>0</v>
      </c>
      <c r="AQ115" s="102">
        <f>AE115*'MPS(input_Option1)'!$E$62</f>
        <v>0</v>
      </c>
      <c r="AR115" s="102">
        <f>AF115*'MPS(input_Option1)'!$E$63</f>
        <v>0</v>
      </c>
      <c r="AS115" s="102">
        <f>ROUND(AG115*'MPS(input_Option1)'!$E$64,2)</f>
        <v>0</v>
      </c>
      <c r="AT115" s="102">
        <f>AH115*'MPS(input_Option1)'!$E$65</f>
        <v>0</v>
      </c>
      <c r="AU115" s="102">
        <f>AI115*'MPS(input_Option1)'!$E$66</f>
        <v>0</v>
      </c>
      <c r="AV115" s="102">
        <f>AJ115*'MPS(input_Option1)'!$E$67</f>
        <v>0</v>
      </c>
      <c r="AW115" s="102">
        <f t="shared" si="36"/>
        <v>0</v>
      </c>
      <c r="AX115" s="103">
        <f t="shared" si="37"/>
        <v>0</v>
      </c>
      <c r="AY115" s="103">
        <f t="shared" si="38"/>
        <v>0</v>
      </c>
      <c r="AZ115" s="103">
        <f t="shared" si="39"/>
        <v>0</v>
      </c>
    </row>
    <row r="116" spans="1:52" x14ac:dyDescent="0.2">
      <c r="A116" s="265"/>
      <c r="B116" s="56">
        <f t="shared" si="33"/>
        <v>2025</v>
      </c>
      <c r="C116" s="102">
        <f>C115*(1-'MPS(input_Option1)'!$E$46)</f>
        <v>0</v>
      </c>
      <c r="D116" s="102">
        <f>D115*(1-'MPS(input_Option1)'!$E$47)</f>
        <v>0</v>
      </c>
      <c r="E116" s="102">
        <f>E115*(1-'MPS(input_Option1)'!$E$48)</f>
        <v>0</v>
      </c>
      <c r="F116" s="102">
        <f>F115*(1-'MPS(input_Option1)'!$E$49)</f>
        <v>0</v>
      </c>
      <c r="G116" s="102">
        <f>G115*(1-'MPS(input_Option1)'!$E$50)</f>
        <v>0</v>
      </c>
      <c r="H116" s="102">
        <f>H115*(1-'MPS(input_Option1)'!$E$51)</f>
        <v>0</v>
      </c>
      <c r="I116" s="102">
        <f>I115*(1-'MPS(input_Option1)'!$E$52)</f>
        <v>0</v>
      </c>
      <c r="J116" s="102">
        <f>J115*(1-'MPS(input_Option1)'!$E$53)</f>
        <v>0</v>
      </c>
      <c r="K116" s="102">
        <f>K115*(1-'MPS(input_Option1)'!$E$54)</f>
        <v>0</v>
      </c>
      <c r="L116" s="102">
        <f>L115*(1-'MPS(input_Option1)'!$E$55)</f>
        <v>0</v>
      </c>
      <c r="M116" s="102">
        <f>M115*(1-'MPS(input_Option1)'!$E$56)</f>
        <v>0</v>
      </c>
      <c r="N116" s="102">
        <f t="shared" si="35"/>
        <v>0</v>
      </c>
      <c r="O116" s="102">
        <f>C115*'MPS(input_Option1)'!$E$46*'MPS(input_Option1)'!$E$57</f>
        <v>0</v>
      </c>
      <c r="P116" s="102">
        <f>D115*'MPS(input_Option1)'!$E$47*'MPS(input_Option1)'!$E$58</f>
        <v>0</v>
      </c>
      <c r="Q116" s="102">
        <f>E115*'MPS(input_Option1)'!$E$48*'MPS(input_Option1)'!$E$59</f>
        <v>0</v>
      </c>
      <c r="R116" s="102">
        <f>F115*'MPS(input_Option1)'!$E$49*'MPS(input_Option1)'!$E$60</f>
        <v>0</v>
      </c>
      <c r="S116" s="102">
        <f>G115*'MPS(input_Option1)'!$E$50*'MPS(input_Option1)'!$E$61</f>
        <v>0</v>
      </c>
      <c r="T116" s="102">
        <f>H115*'MPS(input_Option1)'!$E$51*'MPS(input_Option1)'!$E$62</f>
        <v>0</v>
      </c>
      <c r="U116" s="102">
        <f>I115*'MPS(input_Option1)'!$E$52*'MPS(input_Option1)'!$E$63</f>
        <v>0</v>
      </c>
      <c r="V116" s="102">
        <f>J115*'MPS(input_Option1)'!$E$53*'MPS(input_Option1)'!$E$64</f>
        <v>0</v>
      </c>
      <c r="W116" s="102">
        <f>K115*'MPS(input_Option1)'!$E$54*'MPS(input_Option1)'!$E$65</f>
        <v>0</v>
      </c>
      <c r="X116" s="102">
        <f>L115*'MPS(input_Option1)'!$E$55*'MPS(input_Option1)'!$E$66</f>
        <v>0</v>
      </c>
      <c r="Y116" s="102">
        <f>M115*'MPS(input_Option1)'!$E$56*'MPS(input_Option1)'!$E$67</f>
        <v>0</v>
      </c>
      <c r="Z116" s="78"/>
      <c r="AA116" s="78"/>
      <c r="AB116" s="78"/>
      <c r="AC116" s="78"/>
      <c r="AD116" s="78"/>
      <c r="AE116" s="78"/>
      <c r="AF116" s="78"/>
      <c r="AG116" s="78"/>
      <c r="AH116" s="78"/>
      <c r="AI116" s="78"/>
      <c r="AJ116" s="78"/>
      <c r="AK116" s="78"/>
      <c r="AL116" s="102">
        <f>Z116*'MPS(input_Option1)'!$E$57</f>
        <v>0</v>
      </c>
      <c r="AM116" s="102">
        <f>AA116*'MPS(input_Option1)'!$E$58</f>
        <v>0</v>
      </c>
      <c r="AN116" s="102">
        <f>AB116*'MPS(input_Option1)'!$E$59</f>
        <v>0</v>
      </c>
      <c r="AO116" s="102">
        <f>AC116*'MPS(input_Option1)'!$E$60</f>
        <v>0</v>
      </c>
      <c r="AP116" s="102">
        <f>AD116*'MPS(input_Option1)'!$E$61</f>
        <v>0</v>
      </c>
      <c r="AQ116" s="102">
        <f>AE116*'MPS(input_Option1)'!$E$62</f>
        <v>0</v>
      </c>
      <c r="AR116" s="102">
        <f>AF116*'MPS(input_Option1)'!$E$63</f>
        <v>0</v>
      </c>
      <c r="AS116" s="102">
        <f>ROUND(AG116*'MPS(input_Option1)'!$E$64,2)</f>
        <v>0</v>
      </c>
      <c r="AT116" s="102">
        <f>AH116*'MPS(input_Option1)'!$E$65</f>
        <v>0</v>
      </c>
      <c r="AU116" s="102">
        <f>AI116*'MPS(input_Option1)'!$E$66</f>
        <v>0</v>
      </c>
      <c r="AV116" s="102">
        <f>AJ116*'MPS(input_Option1)'!$E$67</f>
        <v>0</v>
      </c>
      <c r="AW116" s="102">
        <f t="shared" si="36"/>
        <v>0</v>
      </c>
      <c r="AX116" s="103">
        <f t="shared" si="37"/>
        <v>0</v>
      </c>
      <c r="AY116" s="103">
        <f t="shared" si="38"/>
        <v>0</v>
      </c>
      <c r="AZ116" s="103">
        <f t="shared" si="39"/>
        <v>0</v>
      </c>
    </row>
    <row r="117" spans="1:52" x14ac:dyDescent="0.2">
      <c r="A117" s="265"/>
      <c r="B117" s="56">
        <f t="shared" si="33"/>
        <v>2026</v>
      </c>
      <c r="C117" s="102">
        <f>C116*(1-'MPS(input_Option1)'!$E$46)</f>
        <v>0</v>
      </c>
      <c r="D117" s="102">
        <f>D116*(1-'MPS(input_Option1)'!$E$47)</f>
        <v>0</v>
      </c>
      <c r="E117" s="102">
        <f>E116*(1-'MPS(input_Option1)'!$E$48)</f>
        <v>0</v>
      </c>
      <c r="F117" s="102">
        <f>F116*(1-'MPS(input_Option1)'!$E$49)</f>
        <v>0</v>
      </c>
      <c r="G117" s="102">
        <f>G116*(1-'MPS(input_Option1)'!$E$50)</f>
        <v>0</v>
      </c>
      <c r="H117" s="102">
        <f>H116*(1-'MPS(input_Option1)'!$E$51)</f>
        <v>0</v>
      </c>
      <c r="I117" s="102">
        <f>I116*(1-'MPS(input_Option1)'!$E$52)</f>
        <v>0</v>
      </c>
      <c r="J117" s="102">
        <f>J116*(1-'MPS(input_Option1)'!$E$53)</f>
        <v>0</v>
      </c>
      <c r="K117" s="102">
        <f>K116*(1-'MPS(input_Option1)'!$E$54)</f>
        <v>0</v>
      </c>
      <c r="L117" s="102">
        <f>L116*(1-'MPS(input_Option1)'!$E$55)</f>
        <v>0</v>
      </c>
      <c r="M117" s="102">
        <f>M116*(1-'MPS(input_Option1)'!$E$56)</f>
        <v>0</v>
      </c>
      <c r="N117" s="102">
        <f t="shared" si="35"/>
        <v>0</v>
      </c>
      <c r="O117" s="102">
        <f>C116*'MPS(input_Option1)'!$E$46*'MPS(input_Option1)'!$E$57</f>
        <v>0</v>
      </c>
      <c r="P117" s="102">
        <f>D116*'MPS(input_Option1)'!$E$47*'MPS(input_Option1)'!$E$58</f>
        <v>0</v>
      </c>
      <c r="Q117" s="102">
        <f>E116*'MPS(input_Option1)'!$E$48*'MPS(input_Option1)'!$E$59</f>
        <v>0</v>
      </c>
      <c r="R117" s="102">
        <f>F116*'MPS(input_Option1)'!$E$49*'MPS(input_Option1)'!$E$60</f>
        <v>0</v>
      </c>
      <c r="S117" s="102">
        <f>G116*'MPS(input_Option1)'!$E$50*'MPS(input_Option1)'!$E$61</f>
        <v>0</v>
      </c>
      <c r="T117" s="102">
        <f>H116*'MPS(input_Option1)'!$E$51*'MPS(input_Option1)'!$E$62</f>
        <v>0</v>
      </c>
      <c r="U117" s="102">
        <f>I116*'MPS(input_Option1)'!$E$52*'MPS(input_Option1)'!$E$63</f>
        <v>0</v>
      </c>
      <c r="V117" s="102">
        <f>J116*'MPS(input_Option1)'!$E$53*'MPS(input_Option1)'!$E$64</f>
        <v>0</v>
      </c>
      <c r="W117" s="102">
        <f>K116*'MPS(input_Option1)'!$E$54*'MPS(input_Option1)'!$E$65</f>
        <v>0</v>
      </c>
      <c r="X117" s="102">
        <f>L116*'MPS(input_Option1)'!$E$55*'MPS(input_Option1)'!$E$66</f>
        <v>0</v>
      </c>
      <c r="Y117" s="102">
        <f>M116*'MPS(input_Option1)'!$E$56*'MPS(input_Option1)'!$E$67</f>
        <v>0</v>
      </c>
      <c r="Z117" s="78"/>
      <c r="AA117" s="78"/>
      <c r="AB117" s="78"/>
      <c r="AC117" s="78"/>
      <c r="AD117" s="78"/>
      <c r="AE117" s="78"/>
      <c r="AF117" s="78"/>
      <c r="AG117" s="78"/>
      <c r="AH117" s="78"/>
      <c r="AI117" s="78"/>
      <c r="AJ117" s="78"/>
      <c r="AK117" s="78"/>
      <c r="AL117" s="102">
        <f>Z117*'MPS(input_Option1)'!$E$57</f>
        <v>0</v>
      </c>
      <c r="AM117" s="102">
        <f>AA117*'MPS(input_Option1)'!$E$58</f>
        <v>0</v>
      </c>
      <c r="AN117" s="102">
        <f>AB117*'MPS(input_Option1)'!$E$59</f>
        <v>0</v>
      </c>
      <c r="AO117" s="102">
        <f>AC117*'MPS(input_Option1)'!$E$60</f>
        <v>0</v>
      </c>
      <c r="AP117" s="102">
        <f>AD117*'MPS(input_Option1)'!$E$61</f>
        <v>0</v>
      </c>
      <c r="AQ117" s="102">
        <f>AE117*'MPS(input_Option1)'!$E$62</f>
        <v>0</v>
      </c>
      <c r="AR117" s="102">
        <f>AF117*'MPS(input_Option1)'!$E$63</f>
        <v>0</v>
      </c>
      <c r="AS117" s="102">
        <f>ROUND(AG117*'MPS(input_Option1)'!$E$64,2)</f>
        <v>0</v>
      </c>
      <c r="AT117" s="102">
        <f>AH117*'MPS(input_Option1)'!$E$65</f>
        <v>0</v>
      </c>
      <c r="AU117" s="102">
        <f>AI117*'MPS(input_Option1)'!$E$66</f>
        <v>0</v>
      </c>
      <c r="AV117" s="102">
        <f>AJ117*'MPS(input_Option1)'!$E$67</f>
        <v>0</v>
      </c>
      <c r="AW117" s="102">
        <f t="shared" si="36"/>
        <v>0</v>
      </c>
      <c r="AX117" s="103">
        <f t="shared" si="37"/>
        <v>0</v>
      </c>
      <c r="AY117" s="103">
        <f t="shared" si="38"/>
        <v>0</v>
      </c>
      <c r="AZ117" s="103">
        <f t="shared" si="39"/>
        <v>0</v>
      </c>
    </row>
    <row r="118" spans="1:52" x14ac:dyDescent="0.2">
      <c r="A118" s="265"/>
      <c r="B118" s="56">
        <f t="shared" si="33"/>
        <v>2027</v>
      </c>
      <c r="C118" s="102">
        <f>C117*(1-'MPS(input_Option1)'!$E$46)</f>
        <v>0</v>
      </c>
      <c r="D118" s="102">
        <f>D117*(1-'MPS(input_Option1)'!$E$47)</f>
        <v>0</v>
      </c>
      <c r="E118" s="102">
        <f>E117*(1-'MPS(input_Option1)'!$E$48)</f>
        <v>0</v>
      </c>
      <c r="F118" s="102">
        <f>F117*(1-'MPS(input_Option1)'!$E$49)</f>
        <v>0</v>
      </c>
      <c r="G118" s="102">
        <f>G117*(1-'MPS(input_Option1)'!$E$50)</f>
        <v>0</v>
      </c>
      <c r="H118" s="102">
        <f>H117*(1-'MPS(input_Option1)'!$E$51)</f>
        <v>0</v>
      </c>
      <c r="I118" s="102">
        <f>I117*(1-'MPS(input_Option1)'!$E$52)</f>
        <v>0</v>
      </c>
      <c r="J118" s="102">
        <f>J117*(1-'MPS(input_Option1)'!$E$53)</f>
        <v>0</v>
      </c>
      <c r="K118" s="102">
        <f>K117*(1-'MPS(input_Option1)'!$E$54)</f>
        <v>0</v>
      </c>
      <c r="L118" s="102">
        <f>L117*(1-'MPS(input_Option1)'!$E$55)</f>
        <v>0</v>
      </c>
      <c r="M118" s="102">
        <f>M117*(1-'MPS(input_Option1)'!$E$56)</f>
        <v>0</v>
      </c>
      <c r="N118" s="102">
        <f t="shared" si="35"/>
        <v>0</v>
      </c>
      <c r="O118" s="102">
        <f>C117*'MPS(input_Option1)'!$E$46*'MPS(input_Option1)'!$E$57</f>
        <v>0</v>
      </c>
      <c r="P118" s="102">
        <f>D117*'MPS(input_Option1)'!$E$47*'MPS(input_Option1)'!$E$58</f>
        <v>0</v>
      </c>
      <c r="Q118" s="102">
        <f>E117*'MPS(input_Option1)'!$E$48*'MPS(input_Option1)'!$E$59</f>
        <v>0</v>
      </c>
      <c r="R118" s="102">
        <f>F117*'MPS(input_Option1)'!$E$49*'MPS(input_Option1)'!$E$60</f>
        <v>0</v>
      </c>
      <c r="S118" s="102">
        <f>G117*'MPS(input_Option1)'!$E$50*'MPS(input_Option1)'!$E$61</f>
        <v>0</v>
      </c>
      <c r="T118" s="102">
        <f>H117*'MPS(input_Option1)'!$E$51*'MPS(input_Option1)'!$E$62</f>
        <v>0</v>
      </c>
      <c r="U118" s="102">
        <f>I117*'MPS(input_Option1)'!$E$52*'MPS(input_Option1)'!$E$63</f>
        <v>0</v>
      </c>
      <c r="V118" s="102">
        <f>J117*'MPS(input_Option1)'!$E$53*'MPS(input_Option1)'!$E$64</f>
        <v>0</v>
      </c>
      <c r="W118" s="102">
        <f>K117*'MPS(input_Option1)'!$E$54*'MPS(input_Option1)'!$E$65</f>
        <v>0</v>
      </c>
      <c r="X118" s="102">
        <f>L117*'MPS(input_Option1)'!$E$55*'MPS(input_Option1)'!$E$66</f>
        <v>0</v>
      </c>
      <c r="Y118" s="102">
        <f>M117*'MPS(input_Option1)'!$E$56*'MPS(input_Option1)'!$E$67</f>
        <v>0</v>
      </c>
      <c r="Z118" s="78"/>
      <c r="AA118" s="78"/>
      <c r="AB118" s="78"/>
      <c r="AC118" s="78"/>
      <c r="AD118" s="78"/>
      <c r="AE118" s="78"/>
      <c r="AF118" s="78"/>
      <c r="AG118" s="78"/>
      <c r="AH118" s="78"/>
      <c r="AI118" s="78"/>
      <c r="AJ118" s="78"/>
      <c r="AK118" s="78"/>
      <c r="AL118" s="102">
        <f>Z118*'MPS(input_Option1)'!$E$57</f>
        <v>0</v>
      </c>
      <c r="AM118" s="102">
        <f>AA118*'MPS(input_Option1)'!$E$58</f>
        <v>0</v>
      </c>
      <c r="AN118" s="102">
        <f>AB118*'MPS(input_Option1)'!$E$59</f>
        <v>0</v>
      </c>
      <c r="AO118" s="102">
        <f>AC118*'MPS(input_Option1)'!$E$60</f>
        <v>0</v>
      </c>
      <c r="AP118" s="102">
        <f>AD118*'MPS(input_Option1)'!$E$61</f>
        <v>0</v>
      </c>
      <c r="AQ118" s="102">
        <f>AE118*'MPS(input_Option1)'!$E$62</f>
        <v>0</v>
      </c>
      <c r="AR118" s="102">
        <f>AF118*'MPS(input_Option1)'!$E$63</f>
        <v>0</v>
      </c>
      <c r="AS118" s="102">
        <f>ROUND(AG118*'MPS(input_Option1)'!$E$64,2)</f>
        <v>0</v>
      </c>
      <c r="AT118" s="102">
        <f>AH118*'MPS(input_Option1)'!$E$65</f>
        <v>0</v>
      </c>
      <c r="AU118" s="102">
        <f>AI118*'MPS(input_Option1)'!$E$66</f>
        <v>0</v>
      </c>
      <c r="AV118" s="102">
        <f>AJ118*'MPS(input_Option1)'!$E$67</f>
        <v>0</v>
      </c>
      <c r="AW118" s="102">
        <f t="shared" si="36"/>
        <v>0</v>
      </c>
      <c r="AX118" s="103">
        <f t="shared" si="37"/>
        <v>0</v>
      </c>
      <c r="AY118" s="103">
        <f t="shared" si="38"/>
        <v>0</v>
      </c>
      <c r="AZ118" s="103">
        <f t="shared" si="39"/>
        <v>0</v>
      </c>
    </row>
    <row r="119" spans="1:52" x14ac:dyDescent="0.2">
      <c r="A119" s="265"/>
      <c r="B119" s="56">
        <f t="shared" si="33"/>
        <v>2028</v>
      </c>
      <c r="C119" s="102">
        <f>C118*(1-'MPS(input_Option1)'!$E$46)</f>
        <v>0</v>
      </c>
      <c r="D119" s="102">
        <f>D118*(1-'MPS(input_Option1)'!$E$47)</f>
        <v>0</v>
      </c>
      <c r="E119" s="102">
        <f>E118*(1-'MPS(input_Option1)'!$E$48)</f>
        <v>0</v>
      </c>
      <c r="F119" s="102">
        <f>F118*(1-'MPS(input_Option1)'!$E$49)</f>
        <v>0</v>
      </c>
      <c r="G119" s="102">
        <f>G118*(1-'MPS(input_Option1)'!$E$50)</f>
        <v>0</v>
      </c>
      <c r="H119" s="102">
        <f>H118*(1-'MPS(input_Option1)'!$E$51)</f>
        <v>0</v>
      </c>
      <c r="I119" s="102">
        <f>I118*(1-'MPS(input_Option1)'!$E$52)</f>
        <v>0</v>
      </c>
      <c r="J119" s="102">
        <f>J118*(1-'MPS(input_Option1)'!$E$53)</f>
        <v>0</v>
      </c>
      <c r="K119" s="102">
        <f>K118*(1-'MPS(input_Option1)'!$E$54)</f>
        <v>0</v>
      </c>
      <c r="L119" s="102">
        <f>L118*(1-'MPS(input_Option1)'!$E$55)</f>
        <v>0</v>
      </c>
      <c r="M119" s="102">
        <f>M118*(1-'MPS(input_Option1)'!$E$56)</f>
        <v>0</v>
      </c>
      <c r="N119" s="102">
        <f t="shared" si="35"/>
        <v>0</v>
      </c>
      <c r="O119" s="102">
        <f>C118*'MPS(input_Option1)'!$E$46*'MPS(input_Option1)'!$E$57</f>
        <v>0</v>
      </c>
      <c r="P119" s="102">
        <f>D118*'MPS(input_Option1)'!$E$47*'MPS(input_Option1)'!$E$58</f>
        <v>0</v>
      </c>
      <c r="Q119" s="102">
        <f>E118*'MPS(input_Option1)'!$E$48*'MPS(input_Option1)'!$E$59</f>
        <v>0</v>
      </c>
      <c r="R119" s="102">
        <f>F118*'MPS(input_Option1)'!$E$49*'MPS(input_Option1)'!$E$60</f>
        <v>0</v>
      </c>
      <c r="S119" s="102">
        <f>G118*'MPS(input_Option1)'!$E$50*'MPS(input_Option1)'!$E$61</f>
        <v>0</v>
      </c>
      <c r="T119" s="102">
        <f>H118*'MPS(input_Option1)'!$E$51*'MPS(input_Option1)'!$E$62</f>
        <v>0</v>
      </c>
      <c r="U119" s="102">
        <f>I118*'MPS(input_Option1)'!$E$52*'MPS(input_Option1)'!$E$63</f>
        <v>0</v>
      </c>
      <c r="V119" s="102">
        <f>J118*'MPS(input_Option1)'!$E$53*'MPS(input_Option1)'!$E$64</f>
        <v>0</v>
      </c>
      <c r="W119" s="102">
        <f>K118*'MPS(input_Option1)'!$E$54*'MPS(input_Option1)'!$E$65</f>
        <v>0</v>
      </c>
      <c r="X119" s="102">
        <f>L118*'MPS(input_Option1)'!$E$55*'MPS(input_Option1)'!$E$66</f>
        <v>0</v>
      </c>
      <c r="Y119" s="102">
        <f>M118*'MPS(input_Option1)'!$E$56*'MPS(input_Option1)'!$E$67</f>
        <v>0</v>
      </c>
      <c r="Z119" s="78"/>
      <c r="AA119" s="78"/>
      <c r="AB119" s="78"/>
      <c r="AC119" s="78"/>
      <c r="AD119" s="78"/>
      <c r="AE119" s="78"/>
      <c r="AF119" s="78"/>
      <c r="AG119" s="78"/>
      <c r="AH119" s="78"/>
      <c r="AI119" s="78"/>
      <c r="AJ119" s="78"/>
      <c r="AK119" s="78"/>
      <c r="AL119" s="102">
        <f>Z119*'MPS(input_Option1)'!$E$57</f>
        <v>0</v>
      </c>
      <c r="AM119" s="102">
        <f>AA119*'MPS(input_Option1)'!$E$58</f>
        <v>0</v>
      </c>
      <c r="AN119" s="102">
        <f>AB119*'MPS(input_Option1)'!$E$59</f>
        <v>0</v>
      </c>
      <c r="AO119" s="102">
        <f>AC119*'MPS(input_Option1)'!$E$60</f>
        <v>0</v>
      </c>
      <c r="AP119" s="102">
        <f>AD119*'MPS(input_Option1)'!$E$61</f>
        <v>0</v>
      </c>
      <c r="AQ119" s="102">
        <f>AE119*'MPS(input_Option1)'!$E$62</f>
        <v>0</v>
      </c>
      <c r="AR119" s="102">
        <f>AF119*'MPS(input_Option1)'!$E$63</f>
        <v>0</v>
      </c>
      <c r="AS119" s="102">
        <f>ROUND(AG119*'MPS(input_Option1)'!$E$64,2)</f>
        <v>0</v>
      </c>
      <c r="AT119" s="102">
        <f>AH119*'MPS(input_Option1)'!$E$65</f>
        <v>0</v>
      </c>
      <c r="AU119" s="102">
        <f>AI119*'MPS(input_Option1)'!$E$66</f>
        <v>0</v>
      </c>
      <c r="AV119" s="102">
        <f>AJ119*'MPS(input_Option1)'!$E$67</f>
        <v>0</v>
      </c>
      <c r="AW119" s="102">
        <f t="shared" si="36"/>
        <v>0</v>
      </c>
      <c r="AX119" s="103">
        <f t="shared" si="37"/>
        <v>0</v>
      </c>
      <c r="AY119" s="103">
        <f t="shared" si="38"/>
        <v>0</v>
      </c>
      <c r="AZ119" s="103">
        <f t="shared" si="39"/>
        <v>0</v>
      </c>
    </row>
    <row r="120" spans="1:52" x14ac:dyDescent="0.2">
      <c r="A120" s="265"/>
      <c r="B120" s="56">
        <f t="shared" si="33"/>
        <v>2029</v>
      </c>
      <c r="C120" s="102">
        <f>C119*(1-'MPS(input_Option1)'!$E$46)</f>
        <v>0</v>
      </c>
      <c r="D120" s="102">
        <f>D119*(1-'MPS(input_Option1)'!$E$47)</f>
        <v>0</v>
      </c>
      <c r="E120" s="102">
        <f>E119*(1-'MPS(input_Option1)'!$E$48)</f>
        <v>0</v>
      </c>
      <c r="F120" s="102">
        <f>F119*(1-'MPS(input_Option1)'!$E$49)</f>
        <v>0</v>
      </c>
      <c r="G120" s="102">
        <f>G119*(1-'MPS(input_Option1)'!$E$50)</f>
        <v>0</v>
      </c>
      <c r="H120" s="102">
        <f>H119*(1-'MPS(input_Option1)'!$E$51)</f>
        <v>0</v>
      </c>
      <c r="I120" s="102">
        <f>I119*(1-'MPS(input_Option1)'!$E$52)</f>
        <v>0</v>
      </c>
      <c r="J120" s="102">
        <f>J119*(1-'MPS(input_Option1)'!$E$53)</f>
        <v>0</v>
      </c>
      <c r="K120" s="102">
        <f>K119*(1-'MPS(input_Option1)'!$E$54)</f>
        <v>0</v>
      </c>
      <c r="L120" s="102">
        <f>L119*(1-'MPS(input_Option1)'!$E$55)</f>
        <v>0</v>
      </c>
      <c r="M120" s="102">
        <f>M119*(1-'MPS(input_Option1)'!$E$56)</f>
        <v>0</v>
      </c>
      <c r="N120" s="102">
        <f t="shared" si="35"/>
        <v>0</v>
      </c>
      <c r="O120" s="102">
        <f>C119*'MPS(input_Option1)'!$E$46*'MPS(input_Option1)'!$E$57</f>
        <v>0</v>
      </c>
      <c r="P120" s="102">
        <f>D119*'MPS(input_Option1)'!$E$47*'MPS(input_Option1)'!$E$58</f>
        <v>0</v>
      </c>
      <c r="Q120" s="102">
        <f>E119*'MPS(input_Option1)'!$E$48*'MPS(input_Option1)'!$E$59</f>
        <v>0</v>
      </c>
      <c r="R120" s="102">
        <f>F119*'MPS(input_Option1)'!$E$49*'MPS(input_Option1)'!$E$60</f>
        <v>0</v>
      </c>
      <c r="S120" s="102">
        <f>G119*'MPS(input_Option1)'!$E$50*'MPS(input_Option1)'!$E$61</f>
        <v>0</v>
      </c>
      <c r="T120" s="102">
        <f>H119*'MPS(input_Option1)'!$E$51*'MPS(input_Option1)'!$E$62</f>
        <v>0</v>
      </c>
      <c r="U120" s="102">
        <f>I119*'MPS(input_Option1)'!$E$52*'MPS(input_Option1)'!$E$63</f>
        <v>0</v>
      </c>
      <c r="V120" s="102">
        <f>J119*'MPS(input_Option1)'!$E$53*'MPS(input_Option1)'!$E$64</f>
        <v>0</v>
      </c>
      <c r="W120" s="102">
        <f>K119*'MPS(input_Option1)'!$E$54*'MPS(input_Option1)'!$E$65</f>
        <v>0</v>
      </c>
      <c r="X120" s="102">
        <f>L119*'MPS(input_Option1)'!$E$55*'MPS(input_Option1)'!$E$66</f>
        <v>0</v>
      </c>
      <c r="Y120" s="102">
        <f>M119*'MPS(input_Option1)'!$E$56*'MPS(input_Option1)'!$E$67</f>
        <v>0</v>
      </c>
      <c r="Z120" s="78"/>
      <c r="AA120" s="78"/>
      <c r="AB120" s="78"/>
      <c r="AC120" s="78"/>
      <c r="AD120" s="78"/>
      <c r="AE120" s="78"/>
      <c r="AF120" s="78"/>
      <c r="AG120" s="78"/>
      <c r="AH120" s="78"/>
      <c r="AI120" s="78"/>
      <c r="AJ120" s="78"/>
      <c r="AK120" s="78"/>
      <c r="AL120" s="102">
        <f>Z120*'MPS(input_Option1)'!$E$57</f>
        <v>0</v>
      </c>
      <c r="AM120" s="102">
        <f>AA120*'MPS(input_Option1)'!$E$58</f>
        <v>0</v>
      </c>
      <c r="AN120" s="102">
        <f>AB120*'MPS(input_Option1)'!$E$59</f>
        <v>0</v>
      </c>
      <c r="AO120" s="102">
        <f>AC120*'MPS(input_Option1)'!$E$60</f>
        <v>0</v>
      </c>
      <c r="AP120" s="102">
        <f>AD120*'MPS(input_Option1)'!$E$61</f>
        <v>0</v>
      </c>
      <c r="AQ120" s="102">
        <f>AE120*'MPS(input_Option1)'!$E$62</f>
        <v>0</v>
      </c>
      <c r="AR120" s="102">
        <f>AF120*'MPS(input_Option1)'!$E$63</f>
        <v>0</v>
      </c>
      <c r="AS120" s="102">
        <f>ROUND(AG120*'MPS(input_Option1)'!$E$64,2)</f>
        <v>0</v>
      </c>
      <c r="AT120" s="102">
        <f>AH120*'MPS(input_Option1)'!$E$65</f>
        <v>0</v>
      </c>
      <c r="AU120" s="102">
        <f>AI120*'MPS(input_Option1)'!$E$66</f>
        <v>0</v>
      </c>
      <c r="AV120" s="102">
        <f>AJ120*'MPS(input_Option1)'!$E$67</f>
        <v>0</v>
      </c>
      <c r="AW120" s="102">
        <f t="shared" si="36"/>
        <v>0</v>
      </c>
      <c r="AX120" s="103">
        <f t="shared" si="37"/>
        <v>0</v>
      </c>
      <c r="AY120" s="103">
        <f t="shared" si="38"/>
        <v>0</v>
      </c>
      <c r="AZ120" s="103">
        <f t="shared" si="39"/>
        <v>0</v>
      </c>
    </row>
    <row r="121" spans="1:52" x14ac:dyDescent="0.2">
      <c r="A121" s="265"/>
      <c r="B121" s="56">
        <f t="shared" si="33"/>
        <v>2030</v>
      </c>
      <c r="C121" s="102">
        <f>C120*(1-'MPS(input_Option1)'!$E$46)</f>
        <v>0</v>
      </c>
      <c r="D121" s="102">
        <f>D120*(1-'MPS(input_Option1)'!$E$47)</f>
        <v>0</v>
      </c>
      <c r="E121" s="102">
        <f>E120*(1-'MPS(input_Option1)'!$E$48)</f>
        <v>0</v>
      </c>
      <c r="F121" s="102">
        <f>F120*(1-'MPS(input_Option1)'!$E$49)</f>
        <v>0</v>
      </c>
      <c r="G121" s="102">
        <f>G120*(1-'MPS(input_Option1)'!$E$50)</f>
        <v>0</v>
      </c>
      <c r="H121" s="102">
        <f>H120*(1-'MPS(input_Option1)'!$E$51)</f>
        <v>0</v>
      </c>
      <c r="I121" s="102">
        <f>I120*(1-'MPS(input_Option1)'!$E$52)</f>
        <v>0</v>
      </c>
      <c r="J121" s="102">
        <f>J120*(1-'MPS(input_Option1)'!$E$53)</f>
        <v>0</v>
      </c>
      <c r="K121" s="102">
        <f>K120*(1-'MPS(input_Option1)'!$E$54)</f>
        <v>0</v>
      </c>
      <c r="L121" s="102">
        <f>L120*(1-'MPS(input_Option1)'!$E$55)</f>
        <v>0</v>
      </c>
      <c r="M121" s="102">
        <f>M120*(1-'MPS(input_Option1)'!$E$56)</f>
        <v>0</v>
      </c>
      <c r="N121" s="102">
        <f t="shared" si="35"/>
        <v>0</v>
      </c>
      <c r="O121" s="102">
        <f>C120*'MPS(input_Option1)'!$E$46*'MPS(input_Option1)'!$E$57</f>
        <v>0</v>
      </c>
      <c r="P121" s="102">
        <f>D120*'MPS(input_Option1)'!$E$47*'MPS(input_Option1)'!$E$58</f>
        <v>0</v>
      </c>
      <c r="Q121" s="102">
        <f>E120*'MPS(input_Option1)'!$E$48*'MPS(input_Option1)'!$E$59</f>
        <v>0</v>
      </c>
      <c r="R121" s="102">
        <f>F120*'MPS(input_Option1)'!$E$49*'MPS(input_Option1)'!$E$60</f>
        <v>0</v>
      </c>
      <c r="S121" s="102">
        <f>G120*'MPS(input_Option1)'!$E$50*'MPS(input_Option1)'!$E$61</f>
        <v>0</v>
      </c>
      <c r="T121" s="102">
        <f>H120*'MPS(input_Option1)'!$E$51*'MPS(input_Option1)'!$E$62</f>
        <v>0</v>
      </c>
      <c r="U121" s="102">
        <f>I120*'MPS(input_Option1)'!$E$52*'MPS(input_Option1)'!$E$63</f>
        <v>0</v>
      </c>
      <c r="V121" s="102">
        <f>J120*'MPS(input_Option1)'!$E$53*'MPS(input_Option1)'!$E$64</f>
        <v>0</v>
      </c>
      <c r="W121" s="102">
        <f>K120*'MPS(input_Option1)'!$E$54*'MPS(input_Option1)'!$E$65</f>
        <v>0</v>
      </c>
      <c r="X121" s="102">
        <f>L120*'MPS(input_Option1)'!$E$55*'MPS(input_Option1)'!$E$66</f>
        <v>0</v>
      </c>
      <c r="Y121" s="102">
        <f>M120*'MPS(input_Option1)'!$E$56*'MPS(input_Option1)'!$E$67</f>
        <v>0</v>
      </c>
      <c r="Z121" s="78"/>
      <c r="AA121" s="78"/>
      <c r="AB121" s="78"/>
      <c r="AC121" s="78"/>
      <c r="AD121" s="78"/>
      <c r="AE121" s="78"/>
      <c r="AF121" s="78"/>
      <c r="AG121" s="78"/>
      <c r="AH121" s="78"/>
      <c r="AI121" s="78"/>
      <c r="AJ121" s="78"/>
      <c r="AK121" s="78"/>
      <c r="AL121" s="102">
        <f>Z121*'MPS(input_Option1)'!$E$57</f>
        <v>0</v>
      </c>
      <c r="AM121" s="102">
        <f>AA121*'MPS(input_Option1)'!$E$58</f>
        <v>0</v>
      </c>
      <c r="AN121" s="102">
        <f>AB121*'MPS(input_Option1)'!$E$59</f>
        <v>0</v>
      </c>
      <c r="AO121" s="102">
        <f>AC121*'MPS(input_Option1)'!$E$60</f>
        <v>0</v>
      </c>
      <c r="AP121" s="102">
        <f>AD121*'MPS(input_Option1)'!$E$61</f>
        <v>0</v>
      </c>
      <c r="AQ121" s="102">
        <f>AE121*'MPS(input_Option1)'!$E$62</f>
        <v>0</v>
      </c>
      <c r="AR121" s="102">
        <f>AF121*'MPS(input_Option1)'!$E$63</f>
        <v>0</v>
      </c>
      <c r="AS121" s="102">
        <f>ROUND(AG121*'MPS(input_Option1)'!$E$64,2)</f>
        <v>0</v>
      </c>
      <c r="AT121" s="102">
        <f>AH121*'MPS(input_Option1)'!$E$65</f>
        <v>0</v>
      </c>
      <c r="AU121" s="102">
        <f>AI121*'MPS(input_Option1)'!$E$66</f>
        <v>0</v>
      </c>
      <c r="AV121" s="102">
        <f>AJ121*'MPS(input_Option1)'!$E$67</f>
        <v>0</v>
      </c>
      <c r="AW121" s="102">
        <f t="shared" si="36"/>
        <v>0</v>
      </c>
      <c r="AX121" s="103">
        <f t="shared" si="37"/>
        <v>0</v>
      </c>
      <c r="AY121" s="103">
        <f t="shared" si="38"/>
        <v>0</v>
      </c>
      <c r="AZ121" s="103">
        <f t="shared" si="39"/>
        <v>0</v>
      </c>
    </row>
    <row r="122" spans="1:52" x14ac:dyDescent="0.2">
      <c r="A122" s="61"/>
      <c r="B122" s="62" t="s">
        <v>57</v>
      </c>
      <c r="C122" s="81" t="s">
        <v>88</v>
      </c>
      <c r="D122" s="81" t="s">
        <v>88</v>
      </c>
      <c r="E122" s="81" t="s">
        <v>88</v>
      </c>
      <c r="F122" s="81" t="s">
        <v>88</v>
      </c>
      <c r="G122" s="81" t="s">
        <v>88</v>
      </c>
      <c r="H122" s="81" t="s">
        <v>88</v>
      </c>
      <c r="I122" s="81" t="s">
        <v>88</v>
      </c>
      <c r="J122" s="81" t="s">
        <v>88</v>
      </c>
      <c r="K122" s="81" t="s">
        <v>88</v>
      </c>
      <c r="L122" s="81" t="s">
        <v>88</v>
      </c>
      <c r="M122" s="81" t="s">
        <v>88</v>
      </c>
      <c r="N122" s="81" t="s">
        <v>88</v>
      </c>
      <c r="O122" s="81" t="s">
        <v>88</v>
      </c>
      <c r="P122" s="81" t="s">
        <v>88</v>
      </c>
      <c r="Q122" s="81" t="s">
        <v>88</v>
      </c>
      <c r="R122" s="81" t="s">
        <v>88</v>
      </c>
      <c r="S122" s="81" t="s">
        <v>88</v>
      </c>
      <c r="T122" s="81" t="s">
        <v>88</v>
      </c>
      <c r="U122" s="81" t="s">
        <v>88</v>
      </c>
      <c r="V122" s="81" t="s">
        <v>88</v>
      </c>
      <c r="W122" s="81" t="s">
        <v>88</v>
      </c>
      <c r="X122" s="81" t="s">
        <v>88</v>
      </c>
      <c r="Y122" s="81" t="s">
        <v>88</v>
      </c>
      <c r="Z122" s="81" t="s">
        <v>88</v>
      </c>
      <c r="AA122" s="81" t="s">
        <v>88</v>
      </c>
      <c r="AB122" s="81" t="s">
        <v>88</v>
      </c>
      <c r="AC122" s="81" t="s">
        <v>88</v>
      </c>
      <c r="AD122" s="81" t="s">
        <v>88</v>
      </c>
      <c r="AE122" s="81" t="s">
        <v>88</v>
      </c>
      <c r="AF122" s="81" t="s">
        <v>88</v>
      </c>
      <c r="AG122" s="81" t="s">
        <v>88</v>
      </c>
      <c r="AH122" s="81" t="s">
        <v>88</v>
      </c>
      <c r="AI122" s="81" t="s">
        <v>88</v>
      </c>
      <c r="AJ122" s="81" t="s">
        <v>88</v>
      </c>
      <c r="AK122" s="81" t="s">
        <v>88</v>
      </c>
      <c r="AL122" s="81" t="s">
        <v>88</v>
      </c>
      <c r="AM122" s="81" t="s">
        <v>88</v>
      </c>
      <c r="AN122" s="81" t="s">
        <v>88</v>
      </c>
      <c r="AO122" s="81" t="s">
        <v>88</v>
      </c>
      <c r="AP122" s="81" t="s">
        <v>88</v>
      </c>
      <c r="AQ122" s="81" t="s">
        <v>88</v>
      </c>
      <c r="AR122" s="81" t="s">
        <v>88</v>
      </c>
      <c r="AS122" s="81" t="s">
        <v>88</v>
      </c>
      <c r="AT122" s="81" t="s">
        <v>88</v>
      </c>
      <c r="AU122" s="81" t="s">
        <v>88</v>
      </c>
      <c r="AV122" s="81" t="s">
        <v>88</v>
      </c>
      <c r="AW122" s="81" t="s">
        <v>88</v>
      </c>
      <c r="AX122" s="103">
        <f>SUM(AX109:AX121)</f>
        <v>0</v>
      </c>
      <c r="AY122" s="103">
        <f>SUM(AY109:AY121)</f>
        <v>0</v>
      </c>
      <c r="AZ122" s="103">
        <f>SUM(AZ109:AZ121)</f>
        <v>0</v>
      </c>
    </row>
    <row r="125" spans="1:52" x14ac:dyDescent="0.2">
      <c r="A125" s="79" t="s">
        <v>115</v>
      </c>
      <c r="D125" s="49"/>
      <c r="E125" s="49"/>
      <c r="F125" s="49"/>
      <c r="G125" s="49"/>
      <c r="H125" s="49"/>
      <c r="I125" s="49"/>
      <c r="J125" s="49"/>
      <c r="K125" s="49"/>
      <c r="L125" s="49"/>
      <c r="M125" s="49"/>
      <c r="N125" s="49"/>
    </row>
    <row r="126" spans="1:52" ht="16" x14ac:dyDescent="0.2">
      <c r="A126" s="256" t="s">
        <v>85</v>
      </c>
      <c r="B126" s="256"/>
      <c r="C126" s="93" t="s">
        <v>301</v>
      </c>
      <c r="D126" s="49"/>
      <c r="E126" s="49"/>
      <c r="F126" s="49"/>
      <c r="G126" s="49"/>
      <c r="H126" s="49"/>
      <c r="I126" s="49"/>
      <c r="J126" s="49"/>
      <c r="K126" s="49"/>
      <c r="L126" s="49"/>
      <c r="M126" s="49"/>
      <c r="N126" s="49"/>
    </row>
    <row r="127" spans="1:52" ht="42.5" x14ac:dyDescent="0.2">
      <c r="A127" s="256" t="s">
        <v>86</v>
      </c>
      <c r="B127" s="256"/>
      <c r="C127" s="53" t="s">
        <v>302</v>
      </c>
      <c r="D127" s="49"/>
      <c r="E127" s="49"/>
      <c r="F127" s="49"/>
      <c r="G127" s="49"/>
      <c r="H127" s="49"/>
      <c r="I127" s="49"/>
      <c r="J127" s="49"/>
      <c r="K127" s="49"/>
      <c r="L127" s="49"/>
      <c r="M127" s="49"/>
      <c r="N127" s="49"/>
    </row>
    <row r="128" spans="1:52" ht="16" x14ac:dyDescent="0.2">
      <c r="A128" s="256" t="s">
        <v>87</v>
      </c>
      <c r="B128" s="256"/>
      <c r="C128" s="52" t="s">
        <v>303</v>
      </c>
      <c r="D128" s="49"/>
      <c r="E128" s="49"/>
      <c r="F128" s="49"/>
      <c r="G128" s="49"/>
      <c r="H128" s="49"/>
      <c r="I128" s="49"/>
      <c r="J128" s="49"/>
      <c r="K128" s="49"/>
      <c r="L128" s="49"/>
      <c r="M128" s="49"/>
      <c r="N128" s="49"/>
    </row>
    <row r="129" spans="1:14" x14ac:dyDescent="0.2">
      <c r="A129" s="257" t="s">
        <v>89</v>
      </c>
      <c r="B129" s="56">
        <f>'MPS(input_RL_Opt1)'!$B$7+1</f>
        <v>2019</v>
      </c>
      <c r="C129" s="104">
        <f t="shared" ref="C129:C140" si="40">AA8*(44/12)+M36+R61+AF89+AZ110</f>
        <v>0</v>
      </c>
      <c r="D129" s="49"/>
      <c r="E129" s="49"/>
      <c r="F129" s="49"/>
      <c r="G129" s="49"/>
      <c r="H129" s="49"/>
      <c r="I129" s="49"/>
      <c r="J129" s="49"/>
      <c r="K129" s="49"/>
      <c r="L129" s="49"/>
      <c r="M129" s="49"/>
      <c r="N129" s="49"/>
    </row>
    <row r="130" spans="1:14" x14ac:dyDescent="0.2">
      <c r="A130" s="258"/>
      <c r="B130" s="56">
        <f t="shared" ref="B130:B140" si="41">B129+1</f>
        <v>2020</v>
      </c>
      <c r="C130" s="104">
        <f t="shared" si="40"/>
        <v>0</v>
      </c>
      <c r="D130" s="49"/>
      <c r="E130" s="49"/>
      <c r="F130" s="49"/>
      <c r="G130" s="49"/>
      <c r="H130" s="49"/>
      <c r="I130" s="49"/>
      <c r="J130" s="49"/>
      <c r="K130" s="49"/>
      <c r="L130" s="49"/>
      <c r="M130" s="49"/>
      <c r="N130" s="49"/>
    </row>
    <row r="131" spans="1:14" x14ac:dyDescent="0.2">
      <c r="A131" s="258"/>
      <c r="B131" s="56">
        <f t="shared" si="41"/>
        <v>2021</v>
      </c>
      <c r="C131" s="104">
        <f t="shared" si="40"/>
        <v>0</v>
      </c>
      <c r="D131" s="49"/>
      <c r="E131" s="49"/>
      <c r="F131" s="49"/>
      <c r="G131" s="49"/>
      <c r="H131" s="49"/>
      <c r="I131" s="49"/>
      <c r="J131" s="49"/>
      <c r="K131" s="49"/>
      <c r="L131" s="49"/>
      <c r="M131" s="49"/>
      <c r="N131" s="49"/>
    </row>
    <row r="132" spans="1:14" x14ac:dyDescent="0.2">
      <c r="A132" s="258"/>
      <c r="B132" s="56">
        <f t="shared" si="41"/>
        <v>2022</v>
      </c>
      <c r="C132" s="104">
        <f t="shared" si="40"/>
        <v>0</v>
      </c>
      <c r="D132" s="49"/>
      <c r="E132" s="49"/>
      <c r="F132" s="49"/>
      <c r="G132" s="49"/>
      <c r="H132" s="49"/>
      <c r="I132" s="49"/>
      <c r="J132" s="49"/>
      <c r="K132" s="49"/>
      <c r="L132" s="49"/>
      <c r="M132" s="49"/>
      <c r="N132" s="49"/>
    </row>
    <row r="133" spans="1:14" x14ac:dyDescent="0.2">
      <c r="A133" s="258"/>
      <c r="B133" s="56">
        <f t="shared" si="41"/>
        <v>2023</v>
      </c>
      <c r="C133" s="104">
        <f t="shared" si="40"/>
        <v>0</v>
      </c>
      <c r="D133" s="49"/>
      <c r="E133" s="49"/>
      <c r="F133" s="49"/>
      <c r="G133" s="49"/>
      <c r="H133" s="49"/>
      <c r="I133" s="49"/>
      <c r="J133" s="49"/>
      <c r="K133" s="49"/>
      <c r="L133" s="49"/>
      <c r="M133" s="49"/>
      <c r="N133" s="49"/>
    </row>
    <row r="134" spans="1:14" x14ac:dyDescent="0.2">
      <c r="A134" s="258"/>
      <c r="B134" s="56">
        <f t="shared" si="41"/>
        <v>2024</v>
      </c>
      <c r="C134" s="104">
        <f t="shared" si="40"/>
        <v>0</v>
      </c>
      <c r="D134" s="49"/>
      <c r="E134" s="49"/>
      <c r="F134" s="49"/>
      <c r="G134" s="49"/>
      <c r="H134" s="49"/>
      <c r="I134" s="49"/>
      <c r="J134" s="49"/>
      <c r="K134" s="49"/>
      <c r="L134" s="49"/>
      <c r="M134" s="49"/>
      <c r="N134" s="49"/>
    </row>
    <row r="135" spans="1:14" x14ac:dyDescent="0.2">
      <c r="A135" s="258"/>
      <c r="B135" s="56">
        <f t="shared" si="41"/>
        <v>2025</v>
      </c>
      <c r="C135" s="104">
        <f t="shared" si="40"/>
        <v>0</v>
      </c>
      <c r="D135" s="49"/>
      <c r="E135" s="49"/>
      <c r="F135" s="49"/>
      <c r="G135" s="49"/>
      <c r="H135" s="49"/>
      <c r="I135" s="49"/>
      <c r="J135" s="49"/>
      <c r="K135" s="49"/>
      <c r="L135" s="49"/>
      <c r="M135" s="49"/>
      <c r="N135" s="49"/>
    </row>
    <row r="136" spans="1:14" x14ac:dyDescent="0.2">
      <c r="A136" s="258"/>
      <c r="B136" s="56">
        <f t="shared" si="41"/>
        <v>2026</v>
      </c>
      <c r="C136" s="104">
        <f t="shared" si="40"/>
        <v>0</v>
      </c>
      <c r="D136" s="49"/>
      <c r="E136" s="49"/>
      <c r="F136" s="49"/>
      <c r="G136" s="49"/>
      <c r="H136" s="49"/>
      <c r="I136" s="49"/>
      <c r="J136" s="49"/>
      <c r="K136" s="49"/>
      <c r="L136" s="49"/>
      <c r="M136" s="49"/>
      <c r="N136" s="49"/>
    </row>
    <row r="137" spans="1:14" x14ac:dyDescent="0.2">
      <c r="A137" s="258"/>
      <c r="B137" s="56">
        <f t="shared" si="41"/>
        <v>2027</v>
      </c>
      <c r="C137" s="104">
        <f t="shared" si="40"/>
        <v>0</v>
      </c>
      <c r="D137" s="49"/>
      <c r="E137" s="49"/>
      <c r="F137" s="49"/>
      <c r="G137" s="49"/>
      <c r="H137" s="49"/>
      <c r="I137" s="49"/>
      <c r="J137" s="49"/>
      <c r="K137" s="49"/>
      <c r="L137" s="49"/>
      <c r="M137" s="49"/>
      <c r="N137" s="49"/>
    </row>
    <row r="138" spans="1:14" x14ac:dyDescent="0.2">
      <c r="A138" s="258"/>
      <c r="B138" s="56">
        <f t="shared" si="41"/>
        <v>2028</v>
      </c>
      <c r="C138" s="104">
        <f t="shared" si="40"/>
        <v>0</v>
      </c>
      <c r="D138" s="49"/>
      <c r="E138" s="49"/>
      <c r="F138" s="49"/>
      <c r="G138" s="49"/>
      <c r="H138" s="49"/>
      <c r="I138" s="49"/>
      <c r="J138" s="49"/>
      <c r="K138" s="49"/>
      <c r="L138" s="49"/>
      <c r="M138" s="49"/>
      <c r="N138" s="49"/>
    </row>
    <row r="139" spans="1:14" x14ac:dyDescent="0.2">
      <c r="A139" s="258"/>
      <c r="B139" s="56">
        <f t="shared" si="41"/>
        <v>2029</v>
      </c>
      <c r="C139" s="104">
        <f t="shared" si="40"/>
        <v>0</v>
      </c>
      <c r="D139" s="49"/>
      <c r="E139" s="49"/>
      <c r="F139" s="49"/>
      <c r="G139" s="49"/>
      <c r="H139" s="49"/>
      <c r="I139" s="49"/>
      <c r="J139" s="49"/>
      <c r="K139" s="49"/>
      <c r="L139" s="49"/>
      <c r="M139" s="49"/>
      <c r="N139" s="49"/>
    </row>
    <row r="140" spans="1:14" x14ac:dyDescent="0.2">
      <c r="A140" s="259"/>
      <c r="B140" s="56">
        <f t="shared" si="41"/>
        <v>2030</v>
      </c>
      <c r="C140" s="104">
        <f t="shared" si="40"/>
        <v>0</v>
      </c>
      <c r="D140" s="49"/>
      <c r="E140" s="49"/>
      <c r="F140" s="49"/>
      <c r="G140" s="49"/>
      <c r="H140" s="49"/>
      <c r="I140" s="49"/>
      <c r="J140" s="49"/>
      <c r="K140" s="49"/>
      <c r="L140" s="49"/>
      <c r="M140" s="49"/>
      <c r="N140" s="49"/>
    </row>
    <row r="141" spans="1:14" x14ac:dyDescent="0.2">
      <c r="A141" s="61"/>
      <c r="B141" s="62" t="s">
        <v>57</v>
      </c>
      <c r="C141" s="104">
        <f>SUM(C129:C140)</f>
        <v>0</v>
      </c>
      <c r="D141" s="49"/>
      <c r="E141" s="49"/>
      <c r="F141" s="49"/>
      <c r="G141" s="49"/>
      <c r="H141" s="49"/>
      <c r="I141" s="49"/>
      <c r="J141" s="49"/>
      <c r="K141" s="49"/>
      <c r="L141" s="49"/>
      <c r="M141" s="49"/>
      <c r="N141" s="49"/>
    </row>
  </sheetData>
  <sheetProtection algorithmName="SHA-512" hashValue="KM0v4MlLJdiSTiUi3ougJv3TAOT0qeblCCcxuu1gnhxhhWaxN4KAEsew0MNmDqLeiKsRZ+Z2OSzZf2v7SReeyA==" saltValue="kQvwvp62jiV0HV51G9JKyA==" spinCount="100000" sheet="1" objects="1" scenarios="1" formatCells="0" formatRows="0"/>
  <mergeCells count="190">
    <mergeCell ref="U86:V86"/>
    <mergeCell ref="P77:R77"/>
    <mergeCell ref="P78:R78"/>
    <mergeCell ref="P79:R79"/>
    <mergeCell ref="S77:U77"/>
    <mergeCell ref="S78:U78"/>
    <mergeCell ref="S79:U79"/>
    <mergeCell ref="C77:D77"/>
    <mergeCell ref="C79:D79"/>
    <mergeCell ref="E77:F77"/>
    <mergeCell ref="E78:F78"/>
    <mergeCell ref="E79:F79"/>
    <mergeCell ref="G77:I77"/>
    <mergeCell ref="G78:I78"/>
    <mergeCell ref="G79:I79"/>
    <mergeCell ref="J77:L77"/>
    <mergeCell ref="J78:L78"/>
    <mergeCell ref="J79:L79"/>
    <mergeCell ref="M77:O77"/>
    <mergeCell ref="M78:O78"/>
    <mergeCell ref="M79:O79"/>
    <mergeCell ref="S86:T86"/>
    <mergeCell ref="A54:B57"/>
    <mergeCell ref="U85:V85"/>
    <mergeCell ref="Q54:Q57"/>
    <mergeCell ref="P54:P57"/>
    <mergeCell ref="O54:O57"/>
    <mergeCell ref="N54:N57"/>
    <mergeCell ref="M54:M57"/>
    <mergeCell ref="R53:S53"/>
    <mergeCell ref="R54:S57"/>
    <mergeCell ref="R58:S58"/>
    <mergeCell ref="R59:S59"/>
    <mergeCell ref="R60:S60"/>
    <mergeCell ref="R61:S61"/>
    <mergeCell ref="R62:S62"/>
    <mergeCell ref="R63:S63"/>
    <mergeCell ref="R64:S64"/>
    <mergeCell ref="R65:S65"/>
    <mergeCell ref="R66:S66"/>
    <mergeCell ref="R67:S67"/>
    <mergeCell ref="A35:B35"/>
    <mergeCell ref="C34:G34"/>
    <mergeCell ref="A52:B52"/>
    <mergeCell ref="A58:B58"/>
    <mergeCell ref="A59:B59"/>
    <mergeCell ref="A36:A47"/>
    <mergeCell ref="A4:B4"/>
    <mergeCell ref="C4:N4"/>
    <mergeCell ref="A5:B5"/>
    <mergeCell ref="C5:N5"/>
    <mergeCell ref="A6:B6"/>
    <mergeCell ref="C6:N6"/>
    <mergeCell ref="A7:B7"/>
    <mergeCell ref="H33:L33"/>
    <mergeCell ref="H32:L32"/>
    <mergeCell ref="A33:B33"/>
    <mergeCell ref="A26:B26"/>
    <mergeCell ref="C26:G26"/>
    <mergeCell ref="H26:L26"/>
    <mergeCell ref="A27:B27"/>
    <mergeCell ref="A28:B28"/>
    <mergeCell ref="A32:B32"/>
    <mergeCell ref="A53:B53"/>
    <mergeCell ref="C58:G58"/>
    <mergeCell ref="A8:A19"/>
    <mergeCell ref="A24:B24"/>
    <mergeCell ref="C24:G24"/>
    <mergeCell ref="H24:L24"/>
    <mergeCell ref="A25:B25"/>
    <mergeCell ref="C25:G25"/>
    <mergeCell ref="H25:L25"/>
    <mergeCell ref="H34:L34"/>
    <mergeCell ref="A34:B34"/>
    <mergeCell ref="C32:G32"/>
    <mergeCell ref="C33:G33"/>
    <mergeCell ref="AL105:AW105"/>
    <mergeCell ref="AL106:AW106"/>
    <mergeCell ref="AL107:AW107"/>
    <mergeCell ref="S84:T84"/>
    <mergeCell ref="S85:T85"/>
    <mergeCell ref="C105:N105"/>
    <mergeCell ref="C106:N106"/>
    <mergeCell ref="C107:N107"/>
    <mergeCell ref="E86:F86"/>
    <mergeCell ref="E85:F85"/>
    <mergeCell ref="C86:D86"/>
    <mergeCell ref="W84:X84"/>
    <mergeCell ref="W85:X85"/>
    <mergeCell ref="W86:X86"/>
    <mergeCell ref="C84:D84"/>
    <mergeCell ref="C85:D85"/>
    <mergeCell ref="E84:F84"/>
    <mergeCell ref="O105:Y105"/>
    <mergeCell ref="O106:Y106"/>
    <mergeCell ref="O107:Y107"/>
    <mergeCell ref="Z105:AK105"/>
    <mergeCell ref="Z106:AK106"/>
    <mergeCell ref="Z107:AK107"/>
    <mergeCell ref="U84:V84"/>
    <mergeCell ref="A108:B108"/>
    <mergeCell ref="A109:A121"/>
    <mergeCell ref="A105:B105"/>
    <mergeCell ref="A106:B106"/>
    <mergeCell ref="A107:B107"/>
    <mergeCell ref="A88:B88"/>
    <mergeCell ref="A84:B84"/>
    <mergeCell ref="A85:B85"/>
    <mergeCell ref="A86:B86"/>
    <mergeCell ref="A89:A100"/>
    <mergeCell ref="A87:B87"/>
    <mergeCell ref="G87:I87"/>
    <mergeCell ref="J87:L87"/>
    <mergeCell ref="G86:L86"/>
    <mergeCell ref="G85:L85"/>
    <mergeCell ref="G84:L84"/>
    <mergeCell ref="M87:O87"/>
    <mergeCell ref="P87:R87"/>
    <mergeCell ref="M86:R86"/>
    <mergeCell ref="M85:R85"/>
    <mergeCell ref="M84:R84"/>
    <mergeCell ref="A126:B126"/>
    <mergeCell ref="A127:B127"/>
    <mergeCell ref="A128:B128"/>
    <mergeCell ref="A61:A72"/>
    <mergeCell ref="A78:B78"/>
    <mergeCell ref="C54:G54"/>
    <mergeCell ref="M59:Q59"/>
    <mergeCell ref="M58:Q58"/>
    <mergeCell ref="A79:B79"/>
    <mergeCell ref="A80:B80"/>
    <mergeCell ref="A81:B81"/>
    <mergeCell ref="C60:G60"/>
    <mergeCell ref="M60:Q60"/>
    <mergeCell ref="A77:B77"/>
    <mergeCell ref="A60:B60"/>
    <mergeCell ref="H60:L60"/>
    <mergeCell ref="C78:D78"/>
    <mergeCell ref="C55:G55"/>
    <mergeCell ref="C56:G56"/>
    <mergeCell ref="H54:L54"/>
    <mergeCell ref="H56:L56"/>
    <mergeCell ref="H58:L58"/>
    <mergeCell ref="C59:G59"/>
    <mergeCell ref="H59:L59"/>
    <mergeCell ref="M48:N48"/>
    <mergeCell ref="M32:N32"/>
    <mergeCell ref="M33:N33"/>
    <mergeCell ref="M34:N34"/>
    <mergeCell ref="M35:N35"/>
    <mergeCell ref="M36:N36"/>
    <mergeCell ref="M37:N37"/>
    <mergeCell ref="M38:N38"/>
    <mergeCell ref="M39:N39"/>
    <mergeCell ref="M40:N40"/>
    <mergeCell ref="O4:Z4"/>
    <mergeCell ref="M41:N41"/>
    <mergeCell ref="M42:N42"/>
    <mergeCell ref="AA20:AB20"/>
    <mergeCell ref="M43:N43"/>
    <mergeCell ref="M44:N44"/>
    <mergeCell ref="M45:N45"/>
    <mergeCell ref="M46:N46"/>
    <mergeCell ref="M47:N47"/>
    <mergeCell ref="O5:Z5"/>
    <mergeCell ref="O6:Z6"/>
    <mergeCell ref="A129:A140"/>
    <mergeCell ref="R68:S68"/>
    <mergeCell ref="R69:S69"/>
    <mergeCell ref="R70:S70"/>
    <mergeCell ref="R71:S71"/>
    <mergeCell ref="R72:S72"/>
    <mergeCell ref="R73:S73"/>
    <mergeCell ref="AA4:AB4"/>
    <mergeCell ref="AA5:AB5"/>
    <mergeCell ref="AA6:AB6"/>
    <mergeCell ref="AA7:AB7"/>
    <mergeCell ref="AA8:AB8"/>
    <mergeCell ref="AA9:AB9"/>
    <mergeCell ref="AA10:AB10"/>
    <mergeCell ref="AA11:AB11"/>
    <mergeCell ref="AA12:AB12"/>
    <mergeCell ref="AA13:AB13"/>
    <mergeCell ref="AA14:AB14"/>
    <mergeCell ref="AA15:AB15"/>
    <mergeCell ref="AA16:AB16"/>
    <mergeCell ref="AA17:AB17"/>
    <mergeCell ref="AA18:AB18"/>
    <mergeCell ref="AA19:AB19"/>
    <mergeCell ref="R52:S52"/>
  </mergeCells>
  <phoneticPr fontId="9"/>
  <dataValidations count="1">
    <dataValidation type="list" allowBlank="1" showInputMessage="1" showErrorMessage="1" prompt="select fuel type" sqref="C53:G53" xr:uid="{12D6B4B6-641C-4059-9399-3C565F931AB4}">
      <formula1>$C$27:$G$27</formula1>
    </dataValidation>
  </dataValidations>
  <pageMargins left="0.7" right="0.7" top="0.75" bottom="0.75" header="0.3" footer="0.3"/>
  <pageSetup scale="1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64DB-077D-4E1B-96EE-359EBC8376D5}">
  <sheetPr>
    <tabColor theme="3" tint="0.39997558519241921"/>
  </sheetPr>
  <dimension ref="A1:L110"/>
  <sheetViews>
    <sheetView view="pageBreakPreview" zoomScale="70" zoomScaleNormal="85" zoomScaleSheetLayoutView="70" workbookViewId="0"/>
  </sheetViews>
  <sheetFormatPr defaultColWidth="9" defaultRowHeight="14" x14ac:dyDescent="0.2"/>
  <cols>
    <col min="1" max="3" width="3.6328125" style="11" customWidth="1"/>
    <col min="4" max="4" width="53.453125" style="11" customWidth="1"/>
    <col min="5" max="5" width="25.08984375" style="11" bestFit="1" customWidth="1"/>
    <col min="6" max="6" width="15.453125" style="11" customWidth="1"/>
    <col min="7" max="7" width="17.453125" style="11" customWidth="1"/>
    <col min="8" max="8" width="11" style="105" customWidth="1"/>
    <col min="9" max="16384" width="9" style="11"/>
  </cols>
  <sheetData>
    <row r="1" spans="1:8" x14ac:dyDescent="0.2">
      <c r="H1" s="4" t="str">
        <f>'MPS(input_Option1)'!K1</f>
        <v>Monitoring Spreadsheet: JCM_KH_AM004_ver01.0</v>
      </c>
    </row>
    <row r="2" spans="1:8" ht="18" customHeight="1" x14ac:dyDescent="0.2">
      <c r="H2" s="4" t="str">
        <f>'MPS(input_Option1)'!K2</f>
        <v>Reference Number:</v>
      </c>
    </row>
    <row r="3" spans="1:8" ht="15.5" x14ac:dyDescent="0.2">
      <c r="A3" s="5" t="s">
        <v>439</v>
      </c>
      <c r="B3" s="6"/>
      <c r="C3" s="6"/>
      <c r="D3" s="6"/>
      <c r="E3" s="6"/>
      <c r="F3" s="6"/>
      <c r="G3" s="6"/>
      <c r="H3" s="6"/>
    </row>
    <row r="4" spans="1:8" ht="11.25" customHeight="1" x14ac:dyDescent="0.2"/>
    <row r="5" spans="1:8" ht="18.75" customHeight="1" thickBot="1" x14ac:dyDescent="0.25">
      <c r="A5" s="106" t="s">
        <v>30</v>
      </c>
      <c r="B5" s="107"/>
      <c r="C5" s="107"/>
      <c r="D5" s="108"/>
      <c r="E5" s="109" t="s">
        <v>31</v>
      </c>
      <c r="F5" s="110" t="s">
        <v>0</v>
      </c>
      <c r="G5" s="109" t="s">
        <v>1</v>
      </c>
      <c r="H5" s="111" t="s">
        <v>2</v>
      </c>
    </row>
    <row r="6" spans="1:8" s="18" customFormat="1" ht="18.75" customHeight="1" thickBot="1" x14ac:dyDescent="0.25">
      <c r="A6" s="112"/>
      <c r="B6" s="113" t="s">
        <v>385</v>
      </c>
      <c r="C6" s="113"/>
      <c r="D6" s="113"/>
      <c r="E6" s="114"/>
      <c r="F6" s="115">
        <f>SUM(F8:F19)</f>
        <v>0</v>
      </c>
      <c r="G6" s="116" t="s">
        <v>377</v>
      </c>
      <c r="H6" s="117" t="s">
        <v>386</v>
      </c>
    </row>
    <row r="7" spans="1:8" s="18" customFormat="1" ht="18.75" customHeight="1" x14ac:dyDescent="0.2">
      <c r="A7" s="118"/>
      <c r="B7" s="119"/>
      <c r="C7" s="120" t="s">
        <v>387</v>
      </c>
      <c r="D7" s="121"/>
      <c r="E7" s="122"/>
      <c r="F7" s="123"/>
      <c r="G7" s="124"/>
      <c r="H7" s="125"/>
    </row>
    <row r="8" spans="1:8" s="18" customFormat="1" ht="18.75" customHeight="1" x14ac:dyDescent="0.2">
      <c r="A8" s="118"/>
      <c r="B8" s="126"/>
      <c r="C8" s="126"/>
      <c r="D8" s="127">
        <f>'MPS(input_RL_Opt1)'!$B$7+1</f>
        <v>2019</v>
      </c>
      <c r="E8" s="128"/>
      <c r="F8" s="129">
        <f>(F23-(F38+F51+F64+F77))*(1-F$90*0.01)</f>
        <v>0</v>
      </c>
      <c r="G8" s="130" t="s">
        <v>377</v>
      </c>
      <c r="H8" s="117" t="s">
        <v>388</v>
      </c>
    </row>
    <row r="9" spans="1:8" s="18" customFormat="1" ht="18.75" customHeight="1" x14ac:dyDescent="0.2">
      <c r="A9" s="118"/>
      <c r="B9" s="126"/>
      <c r="C9" s="126"/>
      <c r="D9" s="127">
        <f>D8+1</f>
        <v>2020</v>
      </c>
      <c r="E9" s="128"/>
      <c r="F9" s="129">
        <f>(F24-(F39+F52+F65+F78))*(1-F$90*0.01)</f>
        <v>0</v>
      </c>
      <c r="G9" s="130" t="s">
        <v>377</v>
      </c>
      <c r="H9" s="117" t="s">
        <v>388</v>
      </c>
    </row>
    <row r="10" spans="1:8" s="18" customFormat="1" ht="18.75" customHeight="1" x14ac:dyDescent="0.2">
      <c r="A10" s="118"/>
      <c r="B10" s="126"/>
      <c r="C10" s="126"/>
      <c r="D10" s="127">
        <f t="shared" ref="D10:D19" si="0">D9+1</f>
        <v>2021</v>
      </c>
      <c r="E10" s="128"/>
      <c r="F10" s="129">
        <f t="shared" ref="F10:F19" si="1">(F25-(F40+F53+F66+F79))*(1-F$90*0.01)</f>
        <v>0</v>
      </c>
      <c r="G10" s="130" t="s">
        <v>377</v>
      </c>
      <c r="H10" s="117" t="s">
        <v>388</v>
      </c>
    </row>
    <row r="11" spans="1:8" s="18" customFormat="1" ht="18.75" customHeight="1" x14ac:dyDescent="0.2">
      <c r="A11" s="118"/>
      <c r="B11" s="126"/>
      <c r="C11" s="126"/>
      <c r="D11" s="127">
        <f t="shared" si="0"/>
        <v>2022</v>
      </c>
      <c r="E11" s="128"/>
      <c r="F11" s="129">
        <f t="shared" si="1"/>
        <v>0</v>
      </c>
      <c r="G11" s="130" t="s">
        <v>377</v>
      </c>
      <c r="H11" s="117" t="s">
        <v>388</v>
      </c>
    </row>
    <row r="12" spans="1:8" s="18" customFormat="1" ht="18.75" customHeight="1" x14ac:dyDescent="0.2">
      <c r="A12" s="118"/>
      <c r="B12" s="126"/>
      <c r="C12" s="126"/>
      <c r="D12" s="127">
        <f t="shared" si="0"/>
        <v>2023</v>
      </c>
      <c r="E12" s="128"/>
      <c r="F12" s="129">
        <f t="shared" si="1"/>
        <v>0</v>
      </c>
      <c r="G12" s="130" t="s">
        <v>377</v>
      </c>
      <c r="H12" s="117" t="s">
        <v>388</v>
      </c>
    </row>
    <row r="13" spans="1:8" s="18" customFormat="1" ht="18.75" customHeight="1" x14ac:dyDescent="0.2">
      <c r="A13" s="118"/>
      <c r="B13" s="126"/>
      <c r="C13" s="126"/>
      <c r="D13" s="127">
        <f t="shared" si="0"/>
        <v>2024</v>
      </c>
      <c r="E13" s="128"/>
      <c r="F13" s="129">
        <f t="shared" si="1"/>
        <v>0</v>
      </c>
      <c r="G13" s="130" t="s">
        <v>377</v>
      </c>
      <c r="H13" s="117" t="s">
        <v>388</v>
      </c>
    </row>
    <row r="14" spans="1:8" s="18" customFormat="1" ht="18.75" customHeight="1" x14ac:dyDescent="0.2">
      <c r="A14" s="118"/>
      <c r="B14" s="126"/>
      <c r="C14" s="126"/>
      <c r="D14" s="127">
        <f t="shared" si="0"/>
        <v>2025</v>
      </c>
      <c r="E14" s="128"/>
      <c r="F14" s="129">
        <f t="shared" si="1"/>
        <v>0</v>
      </c>
      <c r="G14" s="130" t="s">
        <v>377</v>
      </c>
      <c r="H14" s="117" t="s">
        <v>388</v>
      </c>
    </row>
    <row r="15" spans="1:8" s="18" customFormat="1" ht="18.75" customHeight="1" x14ac:dyDescent="0.2">
      <c r="A15" s="118"/>
      <c r="B15" s="126"/>
      <c r="C15" s="126"/>
      <c r="D15" s="127">
        <f t="shared" si="0"/>
        <v>2026</v>
      </c>
      <c r="E15" s="128"/>
      <c r="F15" s="129">
        <f t="shared" si="1"/>
        <v>0</v>
      </c>
      <c r="G15" s="130" t="s">
        <v>377</v>
      </c>
      <c r="H15" s="117" t="s">
        <v>388</v>
      </c>
    </row>
    <row r="16" spans="1:8" s="18" customFormat="1" ht="18.75" customHeight="1" x14ac:dyDescent="0.2">
      <c r="A16" s="118"/>
      <c r="B16" s="126"/>
      <c r="C16" s="126"/>
      <c r="D16" s="127">
        <f t="shared" si="0"/>
        <v>2027</v>
      </c>
      <c r="E16" s="128"/>
      <c r="F16" s="129">
        <f t="shared" si="1"/>
        <v>0</v>
      </c>
      <c r="G16" s="130" t="s">
        <v>377</v>
      </c>
      <c r="H16" s="117" t="s">
        <v>388</v>
      </c>
    </row>
    <row r="17" spans="1:8" s="18" customFormat="1" ht="18.75" customHeight="1" x14ac:dyDescent="0.2">
      <c r="A17" s="118"/>
      <c r="B17" s="126"/>
      <c r="C17" s="126"/>
      <c r="D17" s="127">
        <f t="shared" si="0"/>
        <v>2028</v>
      </c>
      <c r="E17" s="128"/>
      <c r="F17" s="129">
        <f t="shared" si="1"/>
        <v>0</v>
      </c>
      <c r="G17" s="130" t="s">
        <v>377</v>
      </c>
      <c r="H17" s="117" t="s">
        <v>388</v>
      </c>
    </row>
    <row r="18" spans="1:8" s="18" customFormat="1" ht="18.75" customHeight="1" x14ac:dyDescent="0.2">
      <c r="A18" s="118"/>
      <c r="B18" s="126"/>
      <c r="C18" s="126"/>
      <c r="D18" s="127">
        <f t="shared" si="0"/>
        <v>2029</v>
      </c>
      <c r="E18" s="128"/>
      <c r="F18" s="129">
        <f t="shared" si="1"/>
        <v>0</v>
      </c>
      <c r="G18" s="130" t="s">
        <v>377</v>
      </c>
      <c r="H18" s="117" t="s">
        <v>388</v>
      </c>
    </row>
    <row r="19" spans="1:8" s="18" customFormat="1" ht="18.75" customHeight="1" x14ac:dyDescent="0.2">
      <c r="A19" s="118"/>
      <c r="B19" s="126"/>
      <c r="C19" s="126"/>
      <c r="D19" s="127">
        <f t="shared" si="0"/>
        <v>2030</v>
      </c>
      <c r="E19" s="128"/>
      <c r="F19" s="129">
        <f t="shared" si="1"/>
        <v>0</v>
      </c>
      <c r="G19" s="130" t="s">
        <v>377</v>
      </c>
      <c r="H19" s="117" t="s">
        <v>388</v>
      </c>
    </row>
    <row r="20" spans="1:8" ht="18.75" customHeight="1" thickBot="1" x14ac:dyDescent="0.25">
      <c r="A20" s="106" t="s">
        <v>120</v>
      </c>
      <c r="B20" s="108"/>
      <c r="C20" s="107"/>
      <c r="D20" s="109"/>
      <c r="E20" s="109"/>
      <c r="F20" s="131"/>
      <c r="G20" s="108"/>
      <c r="H20" s="111"/>
    </row>
    <row r="21" spans="1:8" s="18" customFormat="1" ht="18.75" customHeight="1" thickBot="1" x14ac:dyDescent="0.25">
      <c r="A21" s="118"/>
      <c r="B21" s="132" t="s">
        <v>383</v>
      </c>
      <c r="C21" s="132"/>
      <c r="D21" s="132"/>
      <c r="E21" s="114"/>
      <c r="F21" s="115">
        <f>SUM(F23:F34)</f>
        <v>0</v>
      </c>
      <c r="G21" s="116" t="s">
        <v>377</v>
      </c>
      <c r="H21" s="117" t="s">
        <v>384</v>
      </c>
    </row>
    <row r="22" spans="1:8" s="18" customFormat="1" ht="18.75" customHeight="1" x14ac:dyDescent="0.2">
      <c r="A22" s="118"/>
      <c r="B22" s="119"/>
      <c r="C22" s="120" t="s">
        <v>299</v>
      </c>
      <c r="D22" s="121"/>
      <c r="E22" s="122"/>
      <c r="F22" s="123"/>
      <c r="G22" s="124"/>
      <c r="H22" s="125"/>
    </row>
    <row r="23" spans="1:8" ht="18.75" customHeight="1" x14ac:dyDescent="0.2">
      <c r="A23" s="133"/>
      <c r="B23" s="134"/>
      <c r="C23" s="134"/>
      <c r="D23" s="135">
        <f>D8</f>
        <v>2019</v>
      </c>
      <c r="E23" s="136" t="s">
        <v>142</v>
      </c>
      <c r="F23" s="137">
        <f>'MPS(input_RL_Opt1)'!AA8</f>
        <v>0</v>
      </c>
      <c r="G23" s="45" t="s">
        <v>34</v>
      </c>
      <c r="H23" s="138" t="s">
        <v>35</v>
      </c>
    </row>
    <row r="24" spans="1:8" ht="18.75" customHeight="1" x14ac:dyDescent="0.2">
      <c r="A24" s="133"/>
      <c r="B24" s="134"/>
      <c r="C24" s="134"/>
      <c r="D24" s="135">
        <f t="shared" ref="D24:D34" si="2">D9</f>
        <v>2020</v>
      </c>
      <c r="E24" s="136" t="s">
        <v>142</v>
      </c>
      <c r="F24" s="137">
        <f>'MPS(input_RL_Opt1)'!AA9</f>
        <v>0</v>
      </c>
      <c r="G24" s="45" t="s">
        <v>34</v>
      </c>
      <c r="H24" s="138" t="s">
        <v>35</v>
      </c>
    </row>
    <row r="25" spans="1:8" ht="18.75" customHeight="1" x14ac:dyDescent="0.2">
      <c r="A25" s="133"/>
      <c r="B25" s="134"/>
      <c r="C25" s="134"/>
      <c r="D25" s="135">
        <f t="shared" si="2"/>
        <v>2021</v>
      </c>
      <c r="E25" s="136" t="s">
        <v>142</v>
      </c>
      <c r="F25" s="137">
        <f>'MPS(input_RL_Opt1)'!AA10</f>
        <v>0</v>
      </c>
      <c r="G25" s="45" t="s">
        <v>34</v>
      </c>
      <c r="H25" s="138" t="s">
        <v>35</v>
      </c>
    </row>
    <row r="26" spans="1:8" ht="18.75" customHeight="1" x14ac:dyDescent="0.2">
      <c r="A26" s="133"/>
      <c r="B26" s="134"/>
      <c r="C26" s="134"/>
      <c r="D26" s="135">
        <f t="shared" si="2"/>
        <v>2022</v>
      </c>
      <c r="E26" s="136" t="s">
        <v>142</v>
      </c>
      <c r="F26" s="137">
        <f>'MPS(input_RL_Opt1)'!AA11</f>
        <v>0</v>
      </c>
      <c r="G26" s="45" t="s">
        <v>34</v>
      </c>
      <c r="H26" s="138" t="s">
        <v>35</v>
      </c>
    </row>
    <row r="27" spans="1:8" ht="18.75" customHeight="1" x14ac:dyDescent="0.2">
      <c r="A27" s="133"/>
      <c r="B27" s="134"/>
      <c r="C27" s="134"/>
      <c r="D27" s="135">
        <f t="shared" si="2"/>
        <v>2023</v>
      </c>
      <c r="E27" s="136" t="s">
        <v>142</v>
      </c>
      <c r="F27" s="137">
        <f>'MPS(input_RL_Opt1)'!AA12</f>
        <v>0</v>
      </c>
      <c r="G27" s="45" t="s">
        <v>34</v>
      </c>
      <c r="H27" s="138" t="s">
        <v>35</v>
      </c>
    </row>
    <row r="28" spans="1:8" ht="18.75" customHeight="1" x14ac:dyDescent="0.2">
      <c r="A28" s="133"/>
      <c r="B28" s="134"/>
      <c r="C28" s="134"/>
      <c r="D28" s="135">
        <f t="shared" si="2"/>
        <v>2024</v>
      </c>
      <c r="E28" s="136" t="s">
        <v>142</v>
      </c>
      <c r="F28" s="137">
        <f>'MPS(input_RL_Opt1)'!AA13</f>
        <v>0</v>
      </c>
      <c r="G28" s="45" t="s">
        <v>34</v>
      </c>
      <c r="H28" s="138" t="s">
        <v>35</v>
      </c>
    </row>
    <row r="29" spans="1:8" ht="18.75" customHeight="1" x14ac:dyDescent="0.2">
      <c r="A29" s="133"/>
      <c r="B29" s="134"/>
      <c r="C29" s="134"/>
      <c r="D29" s="135">
        <f t="shared" si="2"/>
        <v>2025</v>
      </c>
      <c r="E29" s="136" t="s">
        <v>142</v>
      </c>
      <c r="F29" s="137">
        <f>'MPS(input_RL_Opt1)'!AA14</f>
        <v>0</v>
      </c>
      <c r="G29" s="45" t="s">
        <v>34</v>
      </c>
      <c r="H29" s="138" t="s">
        <v>35</v>
      </c>
    </row>
    <row r="30" spans="1:8" ht="18.75" customHeight="1" x14ac:dyDescent="0.2">
      <c r="A30" s="133"/>
      <c r="B30" s="134"/>
      <c r="C30" s="134"/>
      <c r="D30" s="135">
        <f t="shared" si="2"/>
        <v>2026</v>
      </c>
      <c r="E30" s="136" t="s">
        <v>142</v>
      </c>
      <c r="F30" s="137">
        <f>'MPS(input_RL_Opt1)'!AA15</f>
        <v>0</v>
      </c>
      <c r="G30" s="45" t="s">
        <v>34</v>
      </c>
      <c r="H30" s="138" t="s">
        <v>35</v>
      </c>
    </row>
    <row r="31" spans="1:8" ht="18.75" customHeight="1" x14ac:dyDescent="0.2">
      <c r="A31" s="133"/>
      <c r="B31" s="134"/>
      <c r="C31" s="134"/>
      <c r="D31" s="135">
        <f t="shared" si="2"/>
        <v>2027</v>
      </c>
      <c r="E31" s="136" t="s">
        <v>142</v>
      </c>
      <c r="F31" s="137">
        <f>'MPS(input_RL_Opt1)'!AA16</f>
        <v>0</v>
      </c>
      <c r="G31" s="45" t="s">
        <v>34</v>
      </c>
      <c r="H31" s="138" t="s">
        <v>35</v>
      </c>
    </row>
    <row r="32" spans="1:8" ht="18.75" customHeight="1" x14ac:dyDescent="0.2">
      <c r="A32" s="133"/>
      <c r="B32" s="134"/>
      <c r="C32" s="134"/>
      <c r="D32" s="135">
        <f t="shared" si="2"/>
        <v>2028</v>
      </c>
      <c r="E32" s="136" t="s">
        <v>142</v>
      </c>
      <c r="F32" s="137">
        <f>'MPS(input_RL_Opt1)'!AA17</f>
        <v>0</v>
      </c>
      <c r="G32" s="45" t="s">
        <v>34</v>
      </c>
      <c r="H32" s="138" t="s">
        <v>35</v>
      </c>
    </row>
    <row r="33" spans="1:8" ht="18.75" customHeight="1" x14ac:dyDescent="0.2">
      <c r="A33" s="133"/>
      <c r="B33" s="134"/>
      <c r="C33" s="134"/>
      <c r="D33" s="135">
        <f t="shared" si="2"/>
        <v>2029</v>
      </c>
      <c r="E33" s="136" t="s">
        <v>142</v>
      </c>
      <c r="F33" s="137">
        <f>'MPS(input_RL_Opt1)'!AA18</f>
        <v>0</v>
      </c>
      <c r="G33" s="45" t="s">
        <v>34</v>
      </c>
      <c r="H33" s="138" t="s">
        <v>35</v>
      </c>
    </row>
    <row r="34" spans="1:8" ht="18.75" customHeight="1" x14ac:dyDescent="0.2">
      <c r="A34" s="133"/>
      <c r="B34" s="134"/>
      <c r="C34" s="134"/>
      <c r="D34" s="135">
        <f t="shared" si="2"/>
        <v>2030</v>
      </c>
      <c r="E34" s="136" t="s">
        <v>142</v>
      </c>
      <c r="F34" s="137">
        <f>'MPS(input_RL_Opt1)'!AA19</f>
        <v>0</v>
      </c>
      <c r="G34" s="45" t="s">
        <v>34</v>
      </c>
      <c r="H34" s="138" t="s">
        <v>35</v>
      </c>
    </row>
    <row r="35" spans="1:8" ht="18.75" customHeight="1" thickBot="1" x14ac:dyDescent="0.25">
      <c r="A35" s="106" t="s">
        <v>121</v>
      </c>
      <c r="B35" s="107"/>
      <c r="C35" s="107"/>
      <c r="D35" s="108"/>
      <c r="E35" s="109"/>
      <c r="F35" s="131"/>
      <c r="G35" s="108"/>
      <c r="H35" s="111"/>
    </row>
    <row r="36" spans="1:8" ht="18.75" customHeight="1" thickBot="1" x14ac:dyDescent="0.25">
      <c r="A36" s="133"/>
      <c r="B36" s="132" t="s">
        <v>376</v>
      </c>
      <c r="C36" s="132"/>
      <c r="D36" s="132"/>
      <c r="E36" s="114"/>
      <c r="F36" s="115">
        <f>SUM(F38:F49)+SUM(F51:F62)+SUM(F64:F75)+SUM(F77:F88)</f>
        <v>0</v>
      </c>
      <c r="G36" s="116" t="s">
        <v>377</v>
      </c>
      <c r="H36" s="117" t="s">
        <v>345</v>
      </c>
    </row>
    <row r="37" spans="1:8" ht="18.75" customHeight="1" x14ac:dyDescent="0.2">
      <c r="A37" s="133"/>
      <c r="B37" s="119"/>
      <c r="C37" s="120" t="s">
        <v>378</v>
      </c>
      <c r="D37" s="121"/>
      <c r="E37" s="122"/>
      <c r="F37" s="123"/>
      <c r="G37" s="124"/>
      <c r="H37" s="125"/>
    </row>
    <row r="38" spans="1:8" ht="18.75" customHeight="1" x14ac:dyDescent="0.2">
      <c r="A38" s="133"/>
      <c r="B38" s="126"/>
      <c r="C38" s="126"/>
      <c r="D38" s="127">
        <f>D23</f>
        <v>2019</v>
      </c>
      <c r="E38" s="128" t="s">
        <v>142</v>
      </c>
      <c r="F38" s="129">
        <f>'MPS(input_PJ_Opt1)'!AA8*(44/12)</f>
        <v>0</v>
      </c>
      <c r="G38" s="116" t="s">
        <v>377</v>
      </c>
      <c r="H38" s="117" t="s">
        <v>379</v>
      </c>
    </row>
    <row r="39" spans="1:8" ht="18.75" customHeight="1" x14ac:dyDescent="0.2">
      <c r="A39" s="133"/>
      <c r="B39" s="126"/>
      <c r="C39" s="126"/>
      <c r="D39" s="127">
        <f t="shared" ref="D39:D49" si="3">D24</f>
        <v>2020</v>
      </c>
      <c r="E39" s="128" t="s">
        <v>142</v>
      </c>
      <c r="F39" s="129">
        <f>'MPS(input_PJ_Opt1)'!AA9*(44/12)</f>
        <v>0</v>
      </c>
      <c r="G39" s="116" t="s">
        <v>377</v>
      </c>
      <c r="H39" s="117" t="s">
        <v>379</v>
      </c>
    </row>
    <row r="40" spans="1:8" ht="18.75" customHeight="1" x14ac:dyDescent="0.2">
      <c r="A40" s="133"/>
      <c r="B40" s="126"/>
      <c r="C40" s="126"/>
      <c r="D40" s="127">
        <f t="shared" si="3"/>
        <v>2021</v>
      </c>
      <c r="E40" s="128" t="s">
        <v>142</v>
      </c>
      <c r="F40" s="129">
        <f>'MPS(input_PJ_Opt1)'!AA10*(44/12)</f>
        <v>0</v>
      </c>
      <c r="G40" s="116" t="s">
        <v>377</v>
      </c>
      <c r="H40" s="117" t="s">
        <v>379</v>
      </c>
    </row>
    <row r="41" spans="1:8" ht="18.75" customHeight="1" x14ac:dyDescent="0.2">
      <c r="A41" s="133"/>
      <c r="B41" s="126"/>
      <c r="C41" s="126"/>
      <c r="D41" s="127">
        <f t="shared" si="3"/>
        <v>2022</v>
      </c>
      <c r="E41" s="128" t="s">
        <v>142</v>
      </c>
      <c r="F41" s="129">
        <f>'MPS(input_PJ_Opt1)'!AA11*(44/12)</f>
        <v>0</v>
      </c>
      <c r="G41" s="116" t="s">
        <v>377</v>
      </c>
      <c r="H41" s="117" t="s">
        <v>379</v>
      </c>
    </row>
    <row r="42" spans="1:8" ht="18.75" customHeight="1" x14ac:dyDescent="0.2">
      <c r="A42" s="133"/>
      <c r="B42" s="126"/>
      <c r="C42" s="126"/>
      <c r="D42" s="127">
        <f t="shared" si="3"/>
        <v>2023</v>
      </c>
      <c r="E42" s="128" t="s">
        <v>142</v>
      </c>
      <c r="F42" s="129">
        <f>'MPS(input_PJ_Opt1)'!AA12*(44/12)</f>
        <v>0</v>
      </c>
      <c r="G42" s="116" t="s">
        <v>377</v>
      </c>
      <c r="H42" s="117" t="s">
        <v>379</v>
      </c>
    </row>
    <row r="43" spans="1:8" ht="18.75" customHeight="1" x14ac:dyDescent="0.2">
      <c r="A43" s="133"/>
      <c r="B43" s="126"/>
      <c r="C43" s="126"/>
      <c r="D43" s="127">
        <f t="shared" si="3"/>
        <v>2024</v>
      </c>
      <c r="E43" s="128" t="s">
        <v>142</v>
      </c>
      <c r="F43" s="129">
        <f>'MPS(input_PJ_Opt1)'!AA13*(44/12)</f>
        <v>0</v>
      </c>
      <c r="G43" s="116" t="s">
        <v>377</v>
      </c>
      <c r="H43" s="117" t="s">
        <v>379</v>
      </c>
    </row>
    <row r="44" spans="1:8" ht="18.75" customHeight="1" x14ac:dyDescent="0.2">
      <c r="A44" s="133"/>
      <c r="B44" s="126"/>
      <c r="C44" s="126"/>
      <c r="D44" s="127">
        <f t="shared" si="3"/>
        <v>2025</v>
      </c>
      <c r="E44" s="128" t="s">
        <v>142</v>
      </c>
      <c r="F44" s="129">
        <f>'MPS(input_PJ_Opt1)'!AA14*(44/12)</f>
        <v>0</v>
      </c>
      <c r="G44" s="116" t="s">
        <v>377</v>
      </c>
      <c r="H44" s="117" t="s">
        <v>379</v>
      </c>
    </row>
    <row r="45" spans="1:8" ht="18.75" customHeight="1" x14ac:dyDescent="0.2">
      <c r="A45" s="133"/>
      <c r="B45" s="126"/>
      <c r="C45" s="126"/>
      <c r="D45" s="127">
        <f t="shared" si="3"/>
        <v>2026</v>
      </c>
      <c r="E45" s="128" t="s">
        <v>142</v>
      </c>
      <c r="F45" s="129">
        <f>'MPS(input_PJ_Opt1)'!AA15*(44/12)</f>
        <v>0</v>
      </c>
      <c r="G45" s="116" t="s">
        <v>377</v>
      </c>
      <c r="H45" s="117" t="s">
        <v>379</v>
      </c>
    </row>
    <row r="46" spans="1:8" ht="18.75" customHeight="1" x14ac:dyDescent="0.2">
      <c r="A46" s="133"/>
      <c r="B46" s="126"/>
      <c r="C46" s="126"/>
      <c r="D46" s="127">
        <f t="shared" si="3"/>
        <v>2027</v>
      </c>
      <c r="E46" s="128" t="s">
        <v>142</v>
      </c>
      <c r="F46" s="129">
        <f>'MPS(input_PJ_Opt1)'!AA16*(44/12)</f>
        <v>0</v>
      </c>
      <c r="G46" s="116" t="s">
        <v>377</v>
      </c>
      <c r="H46" s="117" t="s">
        <v>379</v>
      </c>
    </row>
    <row r="47" spans="1:8" ht="18.75" customHeight="1" x14ac:dyDescent="0.2">
      <c r="A47" s="133"/>
      <c r="B47" s="126"/>
      <c r="C47" s="126"/>
      <c r="D47" s="127">
        <f t="shared" si="3"/>
        <v>2028</v>
      </c>
      <c r="E47" s="128" t="s">
        <v>142</v>
      </c>
      <c r="F47" s="129">
        <f>'MPS(input_PJ_Opt1)'!AA17*(44/12)</f>
        <v>0</v>
      </c>
      <c r="G47" s="116" t="s">
        <v>377</v>
      </c>
      <c r="H47" s="117" t="s">
        <v>379</v>
      </c>
    </row>
    <row r="48" spans="1:8" ht="18.75" customHeight="1" x14ac:dyDescent="0.2">
      <c r="A48" s="133"/>
      <c r="B48" s="126"/>
      <c r="C48" s="126"/>
      <c r="D48" s="127">
        <f t="shared" si="3"/>
        <v>2029</v>
      </c>
      <c r="E48" s="128" t="s">
        <v>142</v>
      </c>
      <c r="F48" s="129">
        <f>'MPS(input_PJ_Opt1)'!AA18*(44/12)</f>
        <v>0</v>
      </c>
      <c r="G48" s="116" t="s">
        <v>377</v>
      </c>
      <c r="H48" s="117" t="s">
        <v>379</v>
      </c>
    </row>
    <row r="49" spans="1:8" ht="18.75" customHeight="1" x14ac:dyDescent="0.2">
      <c r="A49" s="133"/>
      <c r="B49" s="126"/>
      <c r="C49" s="126"/>
      <c r="D49" s="127">
        <f t="shared" si="3"/>
        <v>2030</v>
      </c>
      <c r="E49" s="128" t="s">
        <v>142</v>
      </c>
      <c r="F49" s="129">
        <f>'MPS(input_PJ_Opt1)'!AA19*(44/12)</f>
        <v>0</v>
      </c>
      <c r="G49" s="116" t="s">
        <v>377</v>
      </c>
      <c r="H49" s="117" t="s">
        <v>379</v>
      </c>
    </row>
    <row r="50" spans="1:8" ht="18.75" customHeight="1" x14ac:dyDescent="0.2">
      <c r="A50" s="133"/>
      <c r="B50" s="119"/>
      <c r="C50" s="120" t="s">
        <v>380</v>
      </c>
      <c r="D50" s="121"/>
      <c r="E50" s="122"/>
      <c r="F50" s="123"/>
      <c r="G50" s="124"/>
      <c r="H50" s="125"/>
    </row>
    <row r="51" spans="1:8" ht="18.75" customHeight="1" x14ac:dyDescent="0.2">
      <c r="A51" s="133"/>
      <c r="B51" s="126"/>
      <c r="C51" s="126"/>
      <c r="D51" s="127">
        <f>D38</f>
        <v>2019</v>
      </c>
      <c r="E51" s="128" t="s">
        <v>143</v>
      </c>
      <c r="F51" s="139">
        <f>'MPS(input_PJ_Opt1)'!M36+'MPS(input_PJ_Opt1)'!R61</f>
        <v>0</v>
      </c>
      <c r="G51" s="116" t="s">
        <v>377</v>
      </c>
      <c r="H51" s="117" t="s">
        <v>449</v>
      </c>
    </row>
    <row r="52" spans="1:8" ht="18.75" customHeight="1" x14ac:dyDescent="0.2">
      <c r="A52" s="133"/>
      <c r="B52" s="126"/>
      <c r="C52" s="126"/>
      <c r="D52" s="127">
        <f t="shared" ref="D52:D62" si="4">D39</f>
        <v>2020</v>
      </c>
      <c r="E52" s="128" t="s">
        <v>143</v>
      </c>
      <c r="F52" s="139">
        <f>'MPS(input_PJ_Opt1)'!M37+'MPS(input_PJ_Opt1)'!R62</f>
        <v>0</v>
      </c>
      <c r="G52" s="116" t="s">
        <v>377</v>
      </c>
      <c r="H52" s="117" t="s">
        <v>449</v>
      </c>
    </row>
    <row r="53" spans="1:8" ht="18.75" customHeight="1" x14ac:dyDescent="0.2">
      <c r="A53" s="133"/>
      <c r="B53" s="126"/>
      <c r="C53" s="126"/>
      <c r="D53" s="127">
        <f t="shared" si="4"/>
        <v>2021</v>
      </c>
      <c r="E53" s="128" t="s">
        <v>143</v>
      </c>
      <c r="F53" s="139">
        <f>'MPS(input_PJ_Opt1)'!M38+'MPS(input_PJ_Opt1)'!R63</f>
        <v>0</v>
      </c>
      <c r="G53" s="116" t="s">
        <v>377</v>
      </c>
      <c r="H53" s="117" t="s">
        <v>449</v>
      </c>
    </row>
    <row r="54" spans="1:8" ht="18.75" customHeight="1" x14ac:dyDescent="0.2">
      <c r="A54" s="133"/>
      <c r="B54" s="126"/>
      <c r="C54" s="126"/>
      <c r="D54" s="127">
        <f t="shared" si="4"/>
        <v>2022</v>
      </c>
      <c r="E54" s="128" t="s">
        <v>143</v>
      </c>
      <c r="F54" s="139">
        <f>'MPS(input_PJ_Opt1)'!M39+'MPS(input_PJ_Opt1)'!R64</f>
        <v>0</v>
      </c>
      <c r="G54" s="116" t="s">
        <v>377</v>
      </c>
      <c r="H54" s="117" t="s">
        <v>449</v>
      </c>
    </row>
    <row r="55" spans="1:8" ht="18.75" customHeight="1" x14ac:dyDescent="0.2">
      <c r="A55" s="133"/>
      <c r="B55" s="126"/>
      <c r="C55" s="126"/>
      <c r="D55" s="127">
        <f t="shared" si="4"/>
        <v>2023</v>
      </c>
      <c r="E55" s="128" t="s">
        <v>143</v>
      </c>
      <c r="F55" s="139">
        <f>'MPS(input_PJ_Opt1)'!M40+'MPS(input_PJ_Opt1)'!R65</f>
        <v>0</v>
      </c>
      <c r="G55" s="116" t="s">
        <v>377</v>
      </c>
      <c r="H55" s="117" t="s">
        <v>449</v>
      </c>
    </row>
    <row r="56" spans="1:8" ht="18.75" customHeight="1" x14ac:dyDescent="0.2">
      <c r="A56" s="133"/>
      <c r="B56" s="126"/>
      <c r="C56" s="126"/>
      <c r="D56" s="127">
        <f t="shared" si="4"/>
        <v>2024</v>
      </c>
      <c r="E56" s="128" t="s">
        <v>143</v>
      </c>
      <c r="F56" s="139">
        <f>'MPS(input_PJ_Opt1)'!M41+'MPS(input_PJ_Opt1)'!R66</f>
        <v>0</v>
      </c>
      <c r="G56" s="116" t="s">
        <v>377</v>
      </c>
      <c r="H56" s="117" t="s">
        <v>449</v>
      </c>
    </row>
    <row r="57" spans="1:8" ht="18.75" customHeight="1" x14ac:dyDescent="0.2">
      <c r="A57" s="133"/>
      <c r="B57" s="126"/>
      <c r="C57" s="126"/>
      <c r="D57" s="127">
        <f t="shared" si="4"/>
        <v>2025</v>
      </c>
      <c r="E57" s="128" t="s">
        <v>143</v>
      </c>
      <c r="F57" s="139">
        <f>'MPS(input_PJ_Opt1)'!M42+'MPS(input_PJ_Opt1)'!R67</f>
        <v>0</v>
      </c>
      <c r="G57" s="116" t="s">
        <v>377</v>
      </c>
      <c r="H57" s="117" t="s">
        <v>449</v>
      </c>
    </row>
    <row r="58" spans="1:8" ht="18.75" customHeight="1" x14ac:dyDescent="0.2">
      <c r="A58" s="133"/>
      <c r="B58" s="126"/>
      <c r="C58" s="126"/>
      <c r="D58" s="127">
        <f t="shared" si="4"/>
        <v>2026</v>
      </c>
      <c r="E58" s="128" t="s">
        <v>143</v>
      </c>
      <c r="F58" s="139">
        <f>'MPS(input_PJ_Opt1)'!M43+'MPS(input_PJ_Opt1)'!R68</f>
        <v>0</v>
      </c>
      <c r="G58" s="116" t="s">
        <v>377</v>
      </c>
      <c r="H58" s="117" t="s">
        <v>449</v>
      </c>
    </row>
    <row r="59" spans="1:8" ht="18.75" customHeight="1" x14ac:dyDescent="0.2">
      <c r="A59" s="133"/>
      <c r="B59" s="126"/>
      <c r="C59" s="126"/>
      <c r="D59" s="127">
        <f t="shared" si="4"/>
        <v>2027</v>
      </c>
      <c r="E59" s="128" t="s">
        <v>143</v>
      </c>
      <c r="F59" s="139">
        <f>'MPS(input_PJ_Opt1)'!M44+'MPS(input_PJ_Opt1)'!R69</f>
        <v>0</v>
      </c>
      <c r="G59" s="116" t="s">
        <v>377</v>
      </c>
      <c r="H59" s="117" t="s">
        <v>449</v>
      </c>
    </row>
    <row r="60" spans="1:8" ht="18.75" customHeight="1" x14ac:dyDescent="0.2">
      <c r="A60" s="133"/>
      <c r="B60" s="126"/>
      <c r="C60" s="126"/>
      <c r="D60" s="127">
        <f t="shared" si="4"/>
        <v>2028</v>
      </c>
      <c r="E60" s="128" t="s">
        <v>143</v>
      </c>
      <c r="F60" s="139">
        <f>'MPS(input_PJ_Opt1)'!M45+'MPS(input_PJ_Opt1)'!R70</f>
        <v>0</v>
      </c>
      <c r="G60" s="116" t="s">
        <v>377</v>
      </c>
      <c r="H60" s="117" t="s">
        <v>449</v>
      </c>
    </row>
    <row r="61" spans="1:8" ht="18.75" customHeight="1" x14ac:dyDescent="0.2">
      <c r="A61" s="133"/>
      <c r="B61" s="126"/>
      <c r="C61" s="126"/>
      <c r="D61" s="127">
        <f t="shared" si="4"/>
        <v>2029</v>
      </c>
      <c r="E61" s="128" t="s">
        <v>143</v>
      </c>
      <c r="F61" s="139">
        <f>'MPS(input_PJ_Opt1)'!M46+'MPS(input_PJ_Opt1)'!R71</f>
        <v>0</v>
      </c>
      <c r="G61" s="116" t="s">
        <v>377</v>
      </c>
      <c r="H61" s="117" t="s">
        <v>449</v>
      </c>
    </row>
    <row r="62" spans="1:8" ht="18.75" customHeight="1" x14ac:dyDescent="0.2">
      <c r="A62" s="133"/>
      <c r="B62" s="126"/>
      <c r="C62" s="126"/>
      <c r="D62" s="127">
        <f t="shared" si="4"/>
        <v>2030</v>
      </c>
      <c r="E62" s="128" t="s">
        <v>143</v>
      </c>
      <c r="F62" s="139">
        <f>'MPS(input_PJ_Opt1)'!M47+'MPS(input_PJ_Opt1)'!R72</f>
        <v>0</v>
      </c>
      <c r="G62" s="116" t="s">
        <v>377</v>
      </c>
      <c r="H62" s="117" t="s">
        <v>449</v>
      </c>
    </row>
    <row r="63" spans="1:8" ht="18.75" customHeight="1" x14ac:dyDescent="0.2">
      <c r="A63" s="133"/>
      <c r="B63" s="119"/>
      <c r="C63" s="120" t="s">
        <v>381</v>
      </c>
      <c r="D63" s="121"/>
      <c r="E63" s="122"/>
      <c r="F63" s="123"/>
      <c r="G63" s="124"/>
      <c r="H63" s="125"/>
    </row>
    <row r="64" spans="1:8" ht="18.649999999999999" customHeight="1" x14ac:dyDescent="0.2">
      <c r="A64" s="133"/>
      <c r="B64" s="134"/>
      <c r="C64" s="134"/>
      <c r="D64" s="135">
        <f>D51</f>
        <v>2019</v>
      </c>
      <c r="E64" s="136" t="s">
        <v>144</v>
      </c>
      <c r="F64" s="140">
        <f>'MPS(input_PJ_Opt1)'!AF89</f>
        <v>0</v>
      </c>
      <c r="G64" s="141" t="s">
        <v>34</v>
      </c>
      <c r="H64" s="138" t="s">
        <v>450</v>
      </c>
    </row>
    <row r="65" spans="1:8" ht="18.649999999999999" customHeight="1" x14ac:dyDescent="0.2">
      <c r="A65" s="133"/>
      <c r="B65" s="134"/>
      <c r="C65" s="134"/>
      <c r="D65" s="135">
        <f t="shared" ref="D65:D75" si="5">D52</f>
        <v>2020</v>
      </c>
      <c r="E65" s="136" t="s">
        <v>144</v>
      </c>
      <c r="F65" s="140">
        <f>'MPS(input_PJ_Opt1)'!AF90</f>
        <v>0</v>
      </c>
      <c r="G65" s="141" t="s">
        <v>34</v>
      </c>
      <c r="H65" s="138" t="s">
        <v>450</v>
      </c>
    </row>
    <row r="66" spans="1:8" ht="18.649999999999999" customHeight="1" x14ac:dyDescent="0.2">
      <c r="A66" s="133"/>
      <c r="B66" s="134"/>
      <c r="C66" s="134"/>
      <c r="D66" s="135">
        <f t="shared" si="5"/>
        <v>2021</v>
      </c>
      <c r="E66" s="136" t="s">
        <v>144</v>
      </c>
      <c r="F66" s="140">
        <f>'MPS(input_PJ_Opt1)'!AF91</f>
        <v>0</v>
      </c>
      <c r="G66" s="141" t="s">
        <v>34</v>
      </c>
      <c r="H66" s="138" t="s">
        <v>450</v>
      </c>
    </row>
    <row r="67" spans="1:8" ht="18.649999999999999" customHeight="1" x14ac:dyDescent="0.2">
      <c r="A67" s="133"/>
      <c r="B67" s="134"/>
      <c r="C67" s="134"/>
      <c r="D67" s="135">
        <f t="shared" si="5"/>
        <v>2022</v>
      </c>
      <c r="E67" s="136" t="s">
        <v>144</v>
      </c>
      <c r="F67" s="140">
        <f>'MPS(input_PJ_Opt1)'!AF92</f>
        <v>0</v>
      </c>
      <c r="G67" s="141" t="s">
        <v>34</v>
      </c>
      <c r="H67" s="138" t="s">
        <v>450</v>
      </c>
    </row>
    <row r="68" spans="1:8" ht="18.649999999999999" customHeight="1" x14ac:dyDescent="0.2">
      <c r="A68" s="133"/>
      <c r="B68" s="134"/>
      <c r="C68" s="134"/>
      <c r="D68" s="135">
        <f t="shared" si="5"/>
        <v>2023</v>
      </c>
      <c r="E68" s="136" t="s">
        <v>144</v>
      </c>
      <c r="F68" s="140">
        <f>'MPS(input_PJ_Opt1)'!AF93</f>
        <v>0</v>
      </c>
      <c r="G68" s="141" t="s">
        <v>34</v>
      </c>
      <c r="H68" s="138" t="s">
        <v>450</v>
      </c>
    </row>
    <row r="69" spans="1:8" ht="18.649999999999999" customHeight="1" x14ac:dyDescent="0.2">
      <c r="A69" s="133"/>
      <c r="B69" s="134"/>
      <c r="C69" s="134"/>
      <c r="D69" s="135">
        <f t="shared" si="5"/>
        <v>2024</v>
      </c>
      <c r="E69" s="136" t="s">
        <v>144</v>
      </c>
      <c r="F69" s="140">
        <f>'MPS(input_PJ_Opt1)'!AF94</f>
        <v>0</v>
      </c>
      <c r="G69" s="141" t="s">
        <v>34</v>
      </c>
      <c r="H69" s="138" t="s">
        <v>450</v>
      </c>
    </row>
    <row r="70" spans="1:8" ht="18.649999999999999" customHeight="1" x14ac:dyDescent="0.2">
      <c r="A70" s="133"/>
      <c r="B70" s="134"/>
      <c r="C70" s="134"/>
      <c r="D70" s="135">
        <f t="shared" si="5"/>
        <v>2025</v>
      </c>
      <c r="E70" s="136" t="s">
        <v>144</v>
      </c>
      <c r="F70" s="140">
        <f>'MPS(input_PJ_Opt1)'!AF95</f>
        <v>0</v>
      </c>
      <c r="G70" s="141" t="s">
        <v>34</v>
      </c>
      <c r="H70" s="138" t="s">
        <v>450</v>
      </c>
    </row>
    <row r="71" spans="1:8" ht="18.649999999999999" customHeight="1" x14ac:dyDescent="0.2">
      <c r="A71" s="133"/>
      <c r="B71" s="134"/>
      <c r="C71" s="134"/>
      <c r="D71" s="135">
        <f t="shared" si="5"/>
        <v>2026</v>
      </c>
      <c r="E71" s="136" t="s">
        <v>144</v>
      </c>
      <c r="F71" s="140">
        <f>'MPS(input_PJ_Opt1)'!AF96</f>
        <v>0</v>
      </c>
      <c r="G71" s="141" t="s">
        <v>34</v>
      </c>
      <c r="H71" s="138" t="s">
        <v>450</v>
      </c>
    </row>
    <row r="72" spans="1:8" ht="18.649999999999999" customHeight="1" x14ac:dyDescent="0.2">
      <c r="A72" s="133"/>
      <c r="B72" s="134"/>
      <c r="C72" s="134"/>
      <c r="D72" s="135">
        <f t="shared" si="5"/>
        <v>2027</v>
      </c>
      <c r="E72" s="136" t="s">
        <v>144</v>
      </c>
      <c r="F72" s="140">
        <f>'MPS(input_PJ_Opt1)'!AF97</f>
        <v>0</v>
      </c>
      <c r="G72" s="141" t="s">
        <v>34</v>
      </c>
      <c r="H72" s="138" t="s">
        <v>450</v>
      </c>
    </row>
    <row r="73" spans="1:8" ht="18.649999999999999" customHeight="1" x14ac:dyDescent="0.2">
      <c r="A73" s="133"/>
      <c r="B73" s="134"/>
      <c r="C73" s="134"/>
      <c r="D73" s="135">
        <f t="shared" si="5"/>
        <v>2028</v>
      </c>
      <c r="E73" s="136" t="s">
        <v>144</v>
      </c>
      <c r="F73" s="140">
        <f>'MPS(input_PJ_Opt1)'!AF98</f>
        <v>0</v>
      </c>
      <c r="G73" s="141" t="s">
        <v>34</v>
      </c>
      <c r="H73" s="138" t="s">
        <v>450</v>
      </c>
    </row>
    <row r="74" spans="1:8" ht="18.649999999999999" customHeight="1" x14ac:dyDescent="0.2">
      <c r="A74" s="133"/>
      <c r="B74" s="134"/>
      <c r="C74" s="134"/>
      <c r="D74" s="135">
        <f t="shared" si="5"/>
        <v>2029</v>
      </c>
      <c r="E74" s="136" t="s">
        <v>144</v>
      </c>
      <c r="F74" s="140">
        <f>'MPS(input_PJ_Opt1)'!AF99</f>
        <v>0</v>
      </c>
      <c r="G74" s="141" t="s">
        <v>34</v>
      </c>
      <c r="H74" s="138" t="s">
        <v>450</v>
      </c>
    </row>
    <row r="75" spans="1:8" ht="18.75" customHeight="1" x14ac:dyDescent="0.2">
      <c r="A75" s="133"/>
      <c r="B75" s="134"/>
      <c r="C75" s="134"/>
      <c r="D75" s="135">
        <f t="shared" si="5"/>
        <v>2030</v>
      </c>
      <c r="E75" s="136" t="s">
        <v>144</v>
      </c>
      <c r="F75" s="140">
        <f>'MPS(input_PJ_Opt1)'!AF100</f>
        <v>0</v>
      </c>
      <c r="G75" s="141" t="s">
        <v>34</v>
      </c>
      <c r="H75" s="138" t="s">
        <v>450</v>
      </c>
    </row>
    <row r="76" spans="1:8" ht="18.75" customHeight="1" x14ac:dyDescent="0.2">
      <c r="A76" s="133"/>
      <c r="B76" s="142"/>
      <c r="C76" s="120" t="s">
        <v>382</v>
      </c>
      <c r="D76" s="143"/>
      <c r="E76" s="144"/>
      <c r="F76" s="145"/>
      <c r="G76" s="146"/>
      <c r="H76" s="147"/>
    </row>
    <row r="77" spans="1:8" ht="18.75" customHeight="1" x14ac:dyDescent="0.2">
      <c r="A77" s="133"/>
      <c r="B77" s="134"/>
      <c r="C77" s="134"/>
      <c r="D77" s="135">
        <f>D64</f>
        <v>2019</v>
      </c>
      <c r="E77" s="136" t="s">
        <v>142</v>
      </c>
      <c r="F77" s="137">
        <f>'MPS(input_PJ_Opt1)'!AZ110</f>
        <v>0</v>
      </c>
      <c r="G77" s="141" t="s">
        <v>34</v>
      </c>
      <c r="H77" s="138" t="s">
        <v>37</v>
      </c>
    </row>
    <row r="78" spans="1:8" ht="18.75" customHeight="1" x14ac:dyDescent="0.2">
      <c r="A78" s="133"/>
      <c r="B78" s="134"/>
      <c r="C78" s="134"/>
      <c r="D78" s="135">
        <f t="shared" ref="D78:D88" si="6">D65</f>
        <v>2020</v>
      </c>
      <c r="E78" s="136" t="s">
        <v>142</v>
      </c>
      <c r="F78" s="137">
        <f>'MPS(input_PJ_Opt1)'!AZ111</f>
        <v>0</v>
      </c>
      <c r="G78" s="141" t="s">
        <v>34</v>
      </c>
      <c r="H78" s="138" t="s">
        <v>37</v>
      </c>
    </row>
    <row r="79" spans="1:8" ht="18.75" customHeight="1" x14ac:dyDescent="0.2">
      <c r="A79" s="133"/>
      <c r="B79" s="134"/>
      <c r="C79" s="134"/>
      <c r="D79" s="135">
        <f t="shared" si="6"/>
        <v>2021</v>
      </c>
      <c r="E79" s="136" t="s">
        <v>142</v>
      </c>
      <c r="F79" s="137">
        <f>'MPS(input_PJ_Opt1)'!AZ112</f>
        <v>0</v>
      </c>
      <c r="G79" s="141" t="s">
        <v>34</v>
      </c>
      <c r="H79" s="138" t="s">
        <v>37</v>
      </c>
    </row>
    <row r="80" spans="1:8" ht="18.75" customHeight="1" x14ac:dyDescent="0.2">
      <c r="A80" s="133"/>
      <c r="B80" s="134"/>
      <c r="C80" s="134"/>
      <c r="D80" s="135">
        <f t="shared" si="6"/>
        <v>2022</v>
      </c>
      <c r="E80" s="136" t="s">
        <v>142</v>
      </c>
      <c r="F80" s="137">
        <f>'MPS(input_PJ_Opt1)'!AZ113</f>
        <v>0</v>
      </c>
      <c r="G80" s="141" t="s">
        <v>34</v>
      </c>
      <c r="H80" s="138" t="s">
        <v>37</v>
      </c>
    </row>
    <row r="81" spans="1:8" ht="18.75" customHeight="1" x14ac:dyDescent="0.2">
      <c r="A81" s="133"/>
      <c r="B81" s="134"/>
      <c r="C81" s="134"/>
      <c r="D81" s="135">
        <f t="shared" si="6"/>
        <v>2023</v>
      </c>
      <c r="E81" s="136" t="s">
        <v>142</v>
      </c>
      <c r="F81" s="137">
        <f>'MPS(input_PJ_Opt1)'!AZ114</f>
        <v>0</v>
      </c>
      <c r="G81" s="141" t="s">
        <v>34</v>
      </c>
      <c r="H81" s="138" t="s">
        <v>37</v>
      </c>
    </row>
    <row r="82" spans="1:8" ht="18.75" customHeight="1" x14ac:dyDescent="0.2">
      <c r="A82" s="133"/>
      <c r="B82" s="134"/>
      <c r="C82" s="134"/>
      <c r="D82" s="135">
        <f t="shared" si="6"/>
        <v>2024</v>
      </c>
      <c r="E82" s="136" t="s">
        <v>142</v>
      </c>
      <c r="F82" s="137">
        <f>'MPS(input_PJ_Opt1)'!AZ115</f>
        <v>0</v>
      </c>
      <c r="G82" s="141" t="s">
        <v>34</v>
      </c>
      <c r="H82" s="138" t="s">
        <v>37</v>
      </c>
    </row>
    <row r="83" spans="1:8" ht="18.75" customHeight="1" x14ac:dyDescent="0.2">
      <c r="A83" s="133"/>
      <c r="B83" s="134"/>
      <c r="C83" s="134"/>
      <c r="D83" s="135">
        <f t="shared" si="6"/>
        <v>2025</v>
      </c>
      <c r="E83" s="136" t="s">
        <v>142</v>
      </c>
      <c r="F83" s="137">
        <f>'MPS(input_PJ_Opt1)'!AZ116</f>
        <v>0</v>
      </c>
      <c r="G83" s="141" t="s">
        <v>34</v>
      </c>
      <c r="H83" s="138" t="s">
        <v>37</v>
      </c>
    </row>
    <row r="84" spans="1:8" ht="18.75" customHeight="1" x14ac:dyDescent="0.2">
      <c r="A84" s="133"/>
      <c r="B84" s="134"/>
      <c r="C84" s="134"/>
      <c r="D84" s="135">
        <f t="shared" si="6"/>
        <v>2026</v>
      </c>
      <c r="E84" s="136" t="s">
        <v>142</v>
      </c>
      <c r="F84" s="137">
        <f>'MPS(input_PJ_Opt1)'!AZ117</f>
        <v>0</v>
      </c>
      <c r="G84" s="141" t="s">
        <v>34</v>
      </c>
      <c r="H84" s="138" t="s">
        <v>37</v>
      </c>
    </row>
    <row r="85" spans="1:8" ht="18.75" customHeight="1" x14ac:dyDescent="0.2">
      <c r="A85" s="133"/>
      <c r="B85" s="134"/>
      <c r="C85" s="134"/>
      <c r="D85" s="135">
        <f t="shared" si="6"/>
        <v>2027</v>
      </c>
      <c r="E85" s="136" t="s">
        <v>142</v>
      </c>
      <c r="F85" s="137">
        <f>'MPS(input_PJ_Opt1)'!AZ118</f>
        <v>0</v>
      </c>
      <c r="G85" s="141" t="s">
        <v>34</v>
      </c>
      <c r="H85" s="138" t="s">
        <v>37</v>
      </c>
    </row>
    <row r="86" spans="1:8" ht="18.75" customHeight="1" x14ac:dyDescent="0.2">
      <c r="A86" s="133"/>
      <c r="B86" s="134"/>
      <c r="C86" s="134"/>
      <c r="D86" s="135">
        <f t="shared" si="6"/>
        <v>2028</v>
      </c>
      <c r="E86" s="136" t="s">
        <v>142</v>
      </c>
      <c r="F86" s="137">
        <f>'MPS(input_PJ_Opt1)'!AZ119</f>
        <v>0</v>
      </c>
      <c r="G86" s="141" t="s">
        <v>34</v>
      </c>
      <c r="H86" s="138" t="s">
        <v>37</v>
      </c>
    </row>
    <row r="87" spans="1:8" ht="18.75" customHeight="1" x14ac:dyDescent="0.2">
      <c r="A87" s="133"/>
      <c r="B87" s="134"/>
      <c r="C87" s="134"/>
      <c r="D87" s="135">
        <f t="shared" si="6"/>
        <v>2029</v>
      </c>
      <c r="E87" s="136" t="s">
        <v>142</v>
      </c>
      <c r="F87" s="137">
        <f>'MPS(input_PJ_Opt1)'!AZ120</f>
        <v>0</v>
      </c>
      <c r="G87" s="141" t="s">
        <v>34</v>
      </c>
      <c r="H87" s="138" t="s">
        <v>37</v>
      </c>
    </row>
    <row r="88" spans="1:8" ht="18.75" customHeight="1" x14ac:dyDescent="0.2">
      <c r="A88" s="133"/>
      <c r="B88" s="134"/>
      <c r="C88" s="134"/>
      <c r="D88" s="135">
        <f t="shared" si="6"/>
        <v>2030</v>
      </c>
      <c r="E88" s="136" t="s">
        <v>142</v>
      </c>
      <c r="F88" s="137">
        <f>'MPS(input_PJ_Opt1)'!AZ121</f>
        <v>0</v>
      </c>
      <c r="G88" s="141" t="s">
        <v>34</v>
      </c>
      <c r="H88" s="138" t="s">
        <v>37</v>
      </c>
    </row>
    <row r="89" spans="1:8" ht="18.75" customHeight="1" thickBot="1" x14ac:dyDescent="0.25">
      <c r="A89" s="106" t="s">
        <v>122</v>
      </c>
      <c r="B89" s="107"/>
      <c r="C89" s="107"/>
      <c r="D89" s="106"/>
      <c r="E89" s="109"/>
      <c r="F89" s="106"/>
      <c r="G89" s="108"/>
      <c r="H89" s="111"/>
    </row>
    <row r="90" spans="1:8" ht="18.75" customHeight="1" thickBot="1" x14ac:dyDescent="0.25">
      <c r="A90" s="148"/>
      <c r="B90" s="149" t="s">
        <v>32</v>
      </c>
      <c r="C90" s="149"/>
      <c r="D90" s="150"/>
      <c r="E90" s="151"/>
      <c r="F90" s="152">
        <v>20</v>
      </c>
      <c r="G90" s="141" t="s">
        <v>33</v>
      </c>
      <c r="H90" s="138" t="s">
        <v>119</v>
      </c>
    </row>
    <row r="91" spans="1:8" x14ac:dyDescent="0.2">
      <c r="D91" s="153"/>
      <c r="E91" s="154"/>
      <c r="F91" s="18"/>
      <c r="G91" s="18"/>
    </row>
    <row r="92" spans="1:8" x14ac:dyDescent="0.2">
      <c r="E92" s="154"/>
      <c r="F92" s="18"/>
      <c r="G92" s="18"/>
    </row>
    <row r="93" spans="1:8" ht="21.75" customHeight="1" x14ac:dyDescent="0.2">
      <c r="C93" s="11" t="s">
        <v>38</v>
      </c>
    </row>
    <row r="94" spans="1:8" ht="32.5" x14ac:dyDescent="0.2">
      <c r="C94" s="155"/>
      <c r="D94" s="156" t="s">
        <v>346</v>
      </c>
      <c r="E94" s="157">
        <v>0.01</v>
      </c>
      <c r="F94" s="158" t="s">
        <v>347</v>
      </c>
      <c r="G94" s="159" t="s">
        <v>348</v>
      </c>
    </row>
    <row r="95" spans="1:8" ht="32.5" x14ac:dyDescent="0.2">
      <c r="C95" s="160"/>
      <c r="D95" s="156" t="s">
        <v>349</v>
      </c>
      <c r="E95" s="161">
        <v>3.0000000000000001E-3</v>
      </c>
      <c r="F95" s="158" t="s">
        <v>347</v>
      </c>
      <c r="G95" s="159" t="s">
        <v>350</v>
      </c>
    </row>
    <row r="96" spans="1:8" ht="30" x14ac:dyDescent="0.2">
      <c r="C96" s="162"/>
      <c r="D96" s="156" t="s">
        <v>351</v>
      </c>
      <c r="E96" s="157">
        <v>0.1</v>
      </c>
      <c r="F96" s="158" t="s">
        <v>112</v>
      </c>
      <c r="G96" s="159" t="s">
        <v>353</v>
      </c>
    </row>
    <row r="97" spans="3:12" ht="30" x14ac:dyDescent="0.2">
      <c r="C97" s="162"/>
      <c r="D97" s="156" t="s">
        <v>354</v>
      </c>
      <c r="E97" s="157">
        <v>0.2</v>
      </c>
      <c r="F97" s="158" t="s">
        <v>112</v>
      </c>
      <c r="G97" s="159" t="s">
        <v>355</v>
      </c>
    </row>
    <row r="98" spans="3:12" ht="48.5" x14ac:dyDescent="0.2">
      <c r="C98" s="162"/>
      <c r="D98" s="156" t="s">
        <v>356</v>
      </c>
      <c r="E98" s="161">
        <v>0.01</v>
      </c>
      <c r="F98" s="158" t="s">
        <v>357</v>
      </c>
      <c r="G98" s="159" t="s">
        <v>358</v>
      </c>
    </row>
    <row r="99" spans="3:12" ht="16" x14ac:dyDescent="0.2">
      <c r="C99" s="162"/>
      <c r="D99" s="156" t="s">
        <v>359</v>
      </c>
      <c r="E99" s="157">
        <v>0.3</v>
      </c>
      <c r="F99" s="158" t="s">
        <v>112</v>
      </c>
      <c r="G99" s="159" t="s">
        <v>360</v>
      </c>
    </row>
    <row r="100" spans="3:12" ht="46.5" x14ac:dyDescent="0.2">
      <c r="C100" s="162"/>
      <c r="D100" s="156" t="s">
        <v>361</v>
      </c>
      <c r="E100" s="163">
        <v>7.4999999999999997E-3</v>
      </c>
      <c r="F100" s="158" t="s">
        <v>362</v>
      </c>
      <c r="G100" s="159" t="s">
        <v>363</v>
      </c>
    </row>
    <row r="101" spans="3:12" ht="16.5" x14ac:dyDescent="0.2">
      <c r="C101" s="162"/>
      <c r="D101" s="156" t="s">
        <v>109</v>
      </c>
      <c r="E101" s="157">
        <v>0.12</v>
      </c>
      <c r="F101" s="158" t="s">
        <v>364</v>
      </c>
      <c r="G101" s="159" t="s">
        <v>365</v>
      </c>
    </row>
    <row r="102" spans="3:12" ht="16.5" x14ac:dyDescent="0.2">
      <c r="C102" s="162"/>
      <c r="D102" s="156" t="s">
        <v>110</v>
      </c>
      <c r="E102" s="157">
        <v>0.13</v>
      </c>
      <c r="F102" s="158" t="s">
        <v>366</v>
      </c>
      <c r="G102" s="159" t="s">
        <v>367</v>
      </c>
    </row>
    <row r="103" spans="3:12" s="164" customFormat="1" ht="16.5" x14ac:dyDescent="0.2">
      <c r="C103" s="162"/>
      <c r="D103" s="156" t="s">
        <v>108</v>
      </c>
      <c r="E103" s="157">
        <v>0.2</v>
      </c>
      <c r="F103" s="158" t="s">
        <v>368</v>
      </c>
      <c r="G103" s="159" t="s">
        <v>369</v>
      </c>
      <c r="H103" s="105"/>
    </row>
    <row r="104" spans="3:12" s="164" customFormat="1" ht="17.5" x14ac:dyDescent="0.2">
      <c r="C104" s="165"/>
      <c r="D104" s="156" t="s">
        <v>370</v>
      </c>
      <c r="E104" s="166">
        <v>298</v>
      </c>
      <c r="F104" s="158" t="s">
        <v>371</v>
      </c>
      <c r="G104" s="159" t="s">
        <v>372</v>
      </c>
      <c r="H104" s="105"/>
    </row>
    <row r="105" spans="3:12" ht="16.5" x14ac:dyDescent="0.2">
      <c r="C105" s="165"/>
      <c r="D105" s="156" t="s">
        <v>145</v>
      </c>
      <c r="E105" s="161">
        <v>4.2999999999999997E-2</v>
      </c>
      <c r="F105" s="158" t="s">
        <v>288</v>
      </c>
      <c r="G105" s="159" t="s">
        <v>193</v>
      </c>
      <c r="I105" s="105"/>
      <c r="J105" s="105"/>
      <c r="K105" s="105"/>
      <c r="L105" s="105"/>
    </row>
    <row r="106" spans="3:12" ht="16.5" x14ac:dyDescent="0.2">
      <c r="C106" s="165"/>
      <c r="D106" s="156" t="s">
        <v>146</v>
      </c>
      <c r="E106" s="163">
        <v>4.4299999999999999E-2</v>
      </c>
      <c r="F106" s="158" t="s">
        <v>288</v>
      </c>
      <c r="G106" s="159" t="s">
        <v>193</v>
      </c>
    </row>
    <row r="107" spans="3:12" ht="16.5" x14ac:dyDescent="0.2">
      <c r="C107" s="165"/>
      <c r="D107" s="156" t="s">
        <v>420</v>
      </c>
      <c r="E107" s="163">
        <v>4.2299999999999997E-2</v>
      </c>
      <c r="F107" s="158" t="s">
        <v>288</v>
      </c>
      <c r="G107" s="159" t="s">
        <v>193</v>
      </c>
    </row>
    <row r="108" spans="3:12" ht="17.5" x14ac:dyDescent="0.2">
      <c r="C108" s="165"/>
      <c r="D108" s="156" t="s">
        <v>373</v>
      </c>
      <c r="E108" s="163">
        <v>7.4099999999999999E-2</v>
      </c>
      <c r="F108" s="158" t="s">
        <v>198</v>
      </c>
      <c r="G108" s="159" t="s">
        <v>196</v>
      </c>
      <c r="I108" s="105"/>
      <c r="J108" s="105"/>
      <c r="K108" s="105"/>
      <c r="L108" s="105"/>
    </row>
    <row r="109" spans="3:12" ht="17.5" x14ac:dyDescent="0.2">
      <c r="C109" s="165"/>
      <c r="D109" s="156" t="s">
        <v>374</v>
      </c>
      <c r="E109" s="163">
        <v>6.93E-2</v>
      </c>
      <c r="F109" s="158" t="s">
        <v>198</v>
      </c>
      <c r="G109" s="159" t="s">
        <v>196</v>
      </c>
    </row>
    <row r="110" spans="3:12" ht="17.5" x14ac:dyDescent="0.2">
      <c r="C110" s="162"/>
      <c r="D110" s="156" t="s">
        <v>375</v>
      </c>
      <c r="E110" s="163">
        <v>7.3300000000000004E-2</v>
      </c>
      <c r="F110" s="158" t="s">
        <v>198</v>
      </c>
      <c r="G110" s="159" t="s">
        <v>196</v>
      </c>
    </row>
  </sheetData>
  <sheetProtection algorithmName="SHA-512" hashValue="OIks6gHG/w3w45JcfgHPHTrEj6D1Y/RJjDoXrKIDqQ0VtD23BvxQwP2cdlqwgez/SfFZ/N0ZSijcBdu5IxBHag==" saltValue="akL8htYmyr7mdJhHch54kA==" spinCount="100000" sheet="1" objects="1" scenarios="1"/>
  <phoneticPr fontId="9"/>
  <dataValidations disablePrompts="1" count="1">
    <dataValidation type="list" allowBlank="1" showInputMessage="1" showErrorMessage="1" sqref="E64:E75 E51:E62 E77:E88" xr:uid="{4F4D904F-88FA-49F5-9158-AAE12EE11390}">
      <formula1>植物種別1</formula1>
    </dataValidation>
  </dataValidations>
  <pageMargins left="0.70866141732283472" right="0.70866141732283472" top="0.74803149606299213" bottom="0.74803149606299213" header="0.31496062992125984" footer="0.31496062992125984"/>
  <pageSetup paperSize="9" scale="65" fitToHeight="2" orientation="portrait" r:id="rId1"/>
  <rowBreaks count="2" manualBreakCount="2">
    <brk id="34" max="7" man="1"/>
    <brk id="9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2FDA-502E-44AE-82EC-DE0D2701EE7B}">
  <sheetPr>
    <tabColor theme="3" tint="0.59999389629810485"/>
    <pageSetUpPr fitToPage="1"/>
  </sheetPr>
  <dimension ref="A1:K60"/>
  <sheetViews>
    <sheetView view="pageBreakPreview" zoomScale="70" zoomScaleNormal="85" zoomScaleSheetLayoutView="70" workbookViewId="0"/>
  </sheetViews>
  <sheetFormatPr defaultColWidth="9" defaultRowHeight="14" x14ac:dyDescent="0.2"/>
  <cols>
    <col min="1" max="1" width="3.6328125" style="11" customWidth="1"/>
    <col min="2" max="2" width="17.453125" style="11" bestFit="1" customWidth="1"/>
    <col min="3" max="3" width="21.08984375" style="11" bestFit="1" customWidth="1"/>
    <col min="4" max="4" width="39.90625" style="11" customWidth="1"/>
    <col min="5" max="5" width="16.90625" style="11" bestFit="1" customWidth="1"/>
    <col min="6" max="6" width="15.90625" style="12" customWidth="1"/>
    <col min="7" max="7" width="15.453125" style="11" customWidth="1"/>
    <col min="8" max="8" width="21.36328125" style="11" customWidth="1"/>
    <col min="9" max="9" width="63.453125" style="12" customWidth="1"/>
    <col min="10" max="10" width="15.90625" style="12" customWidth="1"/>
    <col min="11" max="11" width="26.453125" style="11" customWidth="1"/>
    <col min="12" max="16384" width="9" style="11"/>
  </cols>
  <sheetData>
    <row r="1" spans="1:11" x14ac:dyDescent="0.2">
      <c r="K1" s="4" t="str">
        <f>'MPS(input_Option1)'!K1</f>
        <v>Monitoring Spreadsheet: JCM_KH_AM004_ver01.0</v>
      </c>
    </row>
    <row r="2" spans="1:11" ht="18" customHeight="1" x14ac:dyDescent="0.2">
      <c r="K2" s="4" t="str">
        <f>'MPS(input_Option1)'!K2</f>
        <v>Reference Number:</v>
      </c>
    </row>
    <row r="3" spans="1:11" ht="15.5" x14ac:dyDescent="0.2">
      <c r="A3" s="5" t="s">
        <v>438</v>
      </c>
      <c r="B3" s="13"/>
      <c r="C3" s="13"/>
      <c r="D3" s="13"/>
      <c r="E3" s="13"/>
      <c r="F3" s="14"/>
      <c r="G3" s="13"/>
      <c r="H3" s="13"/>
      <c r="I3" s="14"/>
      <c r="J3" s="14"/>
      <c r="K3" s="15"/>
    </row>
    <row r="5" spans="1:11" x14ac:dyDescent="0.2">
      <c r="A5" s="16" t="s">
        <v>164</v>
      </c>
      <c r="B5" s="16"/>
    </row>
    <row r="6" spans="1:11" x14ac:dyDescent="0.2">
      <c r="A6" s="16"/>
      <c r="B6" s="170" t="s">
        <v>4</v>
      </c>
      <c r="C6" s="170" t="s">
        <v>5</v>
      </c>
      <c r="D6" s="170" t="s">
        <v>6</v>
      </c>
      <c r="E6" s="170" t="s">
        <v>7</v>
      </c>
      <c r="F6" s="170" t="s">
        <v>8</v>
      </c>
      <c r="G6" s="170" t="s">
        <v>9</v>
      </c>
      <c r="H6" s="170" t="s">
        <v>10</v>
      </c>
      <c r="I6" s="170" t="s">
        <v>11</v>
      </c>
      <c r="J6" s="170" t="s">
        <v>12</v>
      </c>
      <c r="K6" s="170" t="s">
        <v>13</v>
      </c>
    </row>
    <row r="7" spans="1:11" s="12" customFormat="1" ht="28" x14ac:dyDescent="0.2">
      <c r="B7" s="170" t="s">
        <v>14</v>
      </c>
      <c r="C7" s="170" t="s">
        <v>15</v>
      </c>
      <c r="D7" s="170" t="s">
        <v>16</v>
      </c>
      <c r="E7" s="170" t="s">
        <v>17</v>
      </c>
      <c r="F7" s="170" t="s">
        <v>1</v>
      </c>
      <c r="G7" s="170" t="s">
        <v>19</v>
      </c>
      <c r="H7" s="170" t="s">
        <v>20</v>
      </c>
      <c r="I7" s="170" t="s">
        <v>21</v>
      </c>
      <c r="J7" s="170" t="s">
        <v>22</v>
      </c>
      <c r="K7" s="170" t="s">
        <v>23</v>
      </c>
    </row>
    <row r="8" spans="1:11" s="18" customFormat="1" ht="43" x14ac:dyDescent="0.2">
      <c r="B8" s="19" t="s">
        <v>469</v>
      </c>
      <c r="C8" s="20" t="s">
        <v>199</v>
      </c>
      <c r="D8" s="21" t="s">
        <v>200</v>
      </c>
      <c r="E8" s="171" t="s">
        <v>88</v>
      </c>
      <c r="F8" s="21" t="s">
        <v>40</v>
      </c>
      <c r="G8" s="167" t="s">
        <v>43</v>
      </c>
      <c r="H8" s="7" t="s">
        <v>41</v>
      </c>
      <c r="I8" s="168" t="s">
        <v>88</v>
      </c>
      <c r="J8" s="168" t="s">
        <v>88</v>
      </c>
      <c r="K8" s="168" t="s">
        <v>444</v>
      </c>
    </row>
    <row r="9" spans="1:11" s="18" customFormat="1" ht="43" x14ac:dyDescent="0.2">
      <c r="B9" s="19" t="s">
        <v>471</v>
      </c>
      <c r="C9" s="20" t="s">
        <v>201</v>
      </c>
      <c r="D9" s="21" t="s">
        <v>202</v>
      </c>
      <c r="E9" s="171" t="s">
        <v>88</v>
      </c>
      <c r="F9" s="21" t="s">
        <v>40</v>
      </c>
      <c r="G9" s="167" t="s">
        <v>43</v>
      </c>
      <c r="H9" s="7" t="s">
        <v>41</v>
      </c>
      <c r="I9" s="168" t="s">
        <v>88</v>
      </c>
      <c r="J9" s="168" t="s">
        <v>88</v>
      </c>
      <c r="K9" s="168" t="s">
        <v>445</v>
      </c>
    </row>
    <row r="10" spans="1:11" s="18" customFormat="1" ht="42" x14ac:dyDescent="0.2">
      <c r="B10" s="19" t="s">
        <v>470</v>
      </c>
      <c r="C10" s="20" t="s">
        <v>203</v>
      </c>
      <c r="D10" s="21" t="s">
        <v>204</v>
      </c>
      <c r="E10" s="171" t="s">
        <v>88</v>
      </c>
      <c r="F10" s="21" t="s">
        <v>128</v>
      </c>
      <c r="G10" s="167" t="s">
        <v>45</v>
      </c>
      <c r="H10" s="7" t="s">
        <v>63</v>
      </c>
      <c r="I10" s="167" t="s">
        <v>65</v>
      </c>
      <c r="J10" s="167" t="s">
        <v>71</v>
      </c>
      <c r="K10" s="168" t="s">
        <v>446</v>
      </c>
    </row>
    <row r="11" spans="1:11" s="18" customFormat="1" ht="42" x14ac:dyDescent="0.2">
      <c r="B11" s="19" t="s">
        <v>472</v>
      </c>
      <c r="C11" s="20" t="s">
        <v>205</v>
      </c>
      <c r="D11" s="21" t="s">
        <v>206</v>
      </c>
      <c r="E11" s="171" t="s">
        <v>88</v>
      </c>
      <c r="F11" s="21" t="s">
        <v>179</v>
      </c>
      <c r="G11" s="167" t="s">
        <v>44</v>
      </c>
      <c r="H11" s="7" t="s">
        <v>66</v>
      </c>
      <c r="I11" s="7" t="s">
        <v>207</v>
      </c>
      <c r="J11" s="167" t="s">
        <v>71</v>
      </c>
      <c r="K11" s="168" t="s">
        <v>446</v>
      </c>
    </row>
    <row r="12" spans="1:11" s="18" customFormat="1" ht="60" customHeight="1" x14ac:dyDescent="0.2">
      <c r="B12" s="19" t="s">
        <v>473</v>
      </c>
      <c r="C12" s="20" t="s">
        <v>208</v>
      </c>
      <c r="D12" s="21" t="s">
        <v>209</v>
      </c>
      <c r="E12" s="171" t="s">
        <v>88</v>
      </c>
      <c r="F12" s="21" t="s">
        <v>181</v>
      </c>
      <c r="G12" s="167" t="s">
        <v>44</v>
      </c>
      <c r="H12" s="7" t="s">
        <v>64</v>
      </c>
      <c r="I12" s="167" t="s">
        <v>163</v>
      </c>
      <c r="J12" s="167" t="s">
        <v>71</v>
      </c>
      <c r="K12" s="168" t="s">
        <v>446</v>
      </c>
    </row>
    <row r="13" spans="1:11" s="18" customFormat="1" ht="42" x14ac:dyDescent="0.2">
      <c r="B13" s="19" t="s">
        <v>474</v>
      </c>
      <c r="C13" s="20" t="s">
        <v>210</v>
      </c>
      <c r="D13" s="21" t="s">
        <v>211</v>
      </c>
      <c r="E13" s="171" t="s">
        <v>88</v>
      </c>
      <c r="F13" s="21" t="s">
        <v>212</v>
      </c>
      <c r="G13" s="169" t="s">
        <v>69</v>
      </c>
      <c r="H13" s="7" t="s">
        <v>70</v>
      </c>
      <c r="I13" s="169" t="s">
        <v>67</v>
      </c>
      <c r="J13" s="167" t="s">
        <v>68</v>
      </c>
      <c r="K13" s="168" t="s">
        <v>446</v>
      </c>
    </row>
    <row r="14" spans="1:11" s="18" customFormat="1" ht="57" x14ac:dyDescent="0.2">
      <c r="B14" s="19" t="s">
        <v>475</v>
      </c>
      <c r="C14" s="20" t="s">
        <v>213</v>
      </c>
      <c r="D14" s="21" t="s">
        <v>422</v>
      </c>
      <c r="E14" s="171" t="s">
        <v>88</v>
      </c>
      <c r="F14" s="21" t="s">
        <v>42</v>
      </c>
      <c r="G14" s="167" t="s">
        <v>45</v>
      </c>
      <c r="H14" s="7" t="s">
        <v>63</v>
      </c>
      <c r="I14" s="167" t="s">
        <v>72</v>
      </c>
      <c r="J14" s="167" t="s">
        <v>71</v>
      </c>
      <c r="K14" s="168" t="s">
        <v>446</v>
      </c>
    </row>
    <row r="15" spans="1:11" s="18" customFormat="1" ht="85" x14ac:dyDescent="0.2">
      <c r="B15" s="19" t="s">
        <v>476</v>
      </c>
      <c r="C15" s="20" t="s">
        <v>214</v>
      </c>
      <c r="D15" s="21" t="s">
        <v>423</v>
      </c>
      <c r="E15" s="171" t="s">
        <v>88</v>
      </c>
      <c r="F15" s="21" t="s">
        <v>42</v>
      </c>
      <c r="G15" s="167" t="s">
        <v>45</v>
      </c>
      <c r="H15" s="7" t="s">
        <v>63</v>
      </c>
      <c r="I15" s="167" t="s">
        <v>73</v>
      </c>
      <c r="J15" s="167" t="s">
        <v>71</v>
      </c>
      <c r="K15" s="168" t="s">
        <v>446</v>
      </c>
    </row>
    <row r="16" spans="1:11" s="18" customFormat="1" ht="42" x14ac:dyDescent="0.2">
      <c r="B16" s="19" t="s">
        <v>477</v>
      </c>
      <c r="C16" s="20" t="s">
        <v>215</v>
      </c>
      <c r="D16" s="21" t="s">
        <v>216</v>
      </c>
      <c r="E16" s="171" t="s">
        <v>88</v>
      </c>
      <c r="F16" s="21" t="s">
        <v>217</v>
      </c>
      <c r="G16" s="167" t="s">
        <v>43</v>
      </c>
      <c r="H16" s="7" t="s">
        <v>82</v>
      </c>
      <c r="I16" s="168" t="s">
        <v>88</v>
      </c>
      <c r="J16" s="167" t="s">
        <v>68</v>
      </c>
      <c r="K16" s="168" t="s">
        <v>446</v>
      </c>
    </row>
    <row r="17" spans="1:11" s="18" customFormat="1" ht="42" x14ac:dyDescent="0.2">
      <c r="B17" s="19" t="s">
        <v>478</v>
      </c>
      <c r="C17" s="20" t="s">
        <v>218</v>
      </c>
      <c r="D17" s="21" t="s">
        <v>219</v>
      </c>
      <c r="E17" s="171" t="s">
        <v>88</v>
      </c>
      <c r="F17" s="21" t="s">
        <v>217</v>
      </c>
      <c r="G17" s="167" t="s">
        <v>43</v>
      </c>
      <c r="H17" s="7" t="s">
        <v>83</v>
      </c>
      <c r="I17" s="168" t="s">
        <v>88</v>
      </c>
      <c r="J17" s="167" t="s">
        <v>68</v>
      </c>
      <c r="K17" s="168" t="s">
        <v>446</v>
      </c>
    </row>
    <row r="18" spans="1:11" s="18" customFormat="1" ht="75.650000000000006" customHeight="1" x14ac:dyDescent="0.2">
      <c r="B18" s="19" t="s">
        <v>479</v>
      </c>
      <c r="C18" s="20" t="s">
        <v>220</v>
      </c>
      <c r="D18" s="21" t="s">
        <v>424</v>
      </c>
      <c r="E18" s="171" t="s">
        <v>88</v>
      </c>
      <c r="F18" s="21" t="s">
        <v>221</v>
      </c>
      <c r="G18" s="167" t="s">
        <v>69</v>
      </c>
      <c r="H18" s="7" t="s">
        <v>222</v>
      </c>
      <c r="I18" s="7" t="s">
        <v>223</v>
      </c>
      <c r="J18" s="167" t="s">
        <v>71</v>
      </c>
      <c r="K18" s="168" t="s">
        <v>446</v>
      </c>
    </row>
    <row r="19" spans="1:11" s="18" customFormat="1" ht="57.5" x14ac:dyDescent="0.2">
      <c r="B19" s="19" t="s">
        <v>480</v>
      </c>
      <c r="C19" s="20" t="s">
        <v>224</v>
      </c>
      <c r="D19" s="21" t="s">
        <v>425</v>
      </c>
      <c r="E19" s="171" t="s">
        <v>88</v>
      </c>
      <c r="F19" s="21" t="s">
        <v>40</v>
      </c>
      <c r="G19" s="167" t="s">
        <v>44</v>
      </c>
      <c r="H19" s="7" t="s">
        <v>66</v>
      </c>
      <c r="I19" s="167" t="s">
        <v>74</v>
      </c>
      <c r="J19" s="167" t="s">
        <v>71</v>
      </c>
      <c r="K19" s="168" t="s">
        <v>446</v>
      </c>
    </row>
    <row r="20" spans="1:11" s="18" customFormat="1" ht="42" x14ac:dyDescent="0.2">
      <c r="B20" s="19" t="s">
        <v>481</v>
      </c>
      <c r="C20" s="20" t="s">
        <v>225</v>
      </c>
      <c r="D20" s="21" t="s">
        <v>226</v>
      </c>
      <c r="E20" s="171" t="s">
        <v>88</v>
      </c>
      <c r="F20" s="21" t="s">
        <v>227</v>
      </c>
      <c r="G20" s="167" t="s">
        <v>69</v>
      </c>
      <c r="H20" s="7" t="s">
        <v>162</v>
      </c>
      <c r="I20" s="167" t="s">
        <v>159</v>
      </c>
      <c r="J20" s="167" t="s">
        <v>68</v>
      </c>
      <c r="K20" s="168" t="s">
        <v>446</v>
      </c>
    </row>
    <row r="21" spans="1:11" s="18" customFormat="1" ht="42" x14ac:dyDescent="0.2">
      <c r="B21" s="19" t="s">
        <v>482</v>
      </c>
      <c r="C21" s="20" t="s">
        <v>228</v>
      </c>
      <c r="D21" s="21" t="s">
        <v>229</v>
      </c>
      <c r="E21" s="171" t="s">
        <v>88</v>
      </c>
      <c r="F21" s="21" t="s">
        <v>227</v>
      </c>
      <c r="G21" s="167" t="s">
        <v>69</v>
      </c>
      <c r="H21" s="7" t="s">
        <v>162</v>
      </c>
      <c r="I21" s="167" t="s">
        <v>159</v>
      </c>
      <c r="J21" s="167" t="s">
        <v>68</v>
      </c>
      <c r="K21" s="168" t="s">
        <v>446</v>
      </c>
    </row>
    <row r="22" spans="1:11" s="18" customFormat="1" ht="28.5" x14ac:dyDescent="0.2">
      <c r="B22" s="19" t="s">
        <v>483</v>
      </c>
      <c r="C22" s="20" t="s">
        <v>230</v>
      </c>
      <c r="D22" s="21" t="s">
        <v>231</v>
      </c>
      <c r="E22" s="171" t="s">
        <v>88</v>
      </c>
      <c r="F22" s="21" t="s">
        <v>232</v>
      </c>
      <c r="G22" s="167" t="s">
        <v>43</v>
      </c>
      <c r="H22" s="7" t="s">
        <v>83</v>
      </c>
      <c r="I22" s="167" t="s">
        <v>111</v>
      </c>
      <c r="J22" s="167" t="s">
        <v>68</v>
      </c>
      <c r="K22" s="167" t="s">
        <v>442</v>
      </c>
    </row>
    <row r="23" spans="1:11" s="18" customFormat="1" ht="28.5" x14ac:dyDescent="0.2">
      <c r="B23" s="19" t="s">
        <v>484</v>
      </c>
      <c r="C23" s="20" t="s">
        <v>233</v>
      </c>
      <c r="D23" s="21" t="s">
        <v>234</v>
      </c>
      <c r="E23" s="171" t="s">
        <v>88</v>
      </c>
      <c r="F23" s="21" t="s">
        <v>232</v>
      </c>
      <c r="G23" s="167" t="s">
        <v>43</v>
      </c>
      <c r="H23" s="7" t="s">
        <v>83</v>
      </c>
      <c r="I23" s="167" t="s">
        <v>111</v>
      </c>
      <c r="J23" s="167" t="s">
        <v>68</v>
      </c>
      <c r="K23" s="167" t="s">
        <v>442</v>
      </c>
    </row>
    <row r="24" spans="1:11" s="18" customFormat="1" ht="28.5" x14ac:dyDescent="0.2">
      <c r="B24" s="19" t="s">
        <v>485</v>
      </c>
      <c r="C24" s="20" t="s">
        <v>235</v>
      </c>
      <c r="D24" s="21" t="s">
        <v>236</v>
      </c>
      <c r="E24" s="171" t="s">
        <v>88</v>
      </c>
      <c r="F24" s="21" t="s">
        <v>112</v>
      </c>
      <c r="G24" s="167" t="s">
        <v>160</v>
      </c>
      <c r="H24" s="7" t="s">
        <v>161</v>
      </c>
      <c r="I24" s="167" t="s">
        <v>84</v>
      </c>
      <c r="J24" s="167" t="s">
        <v>68</v>
      </c>
      <c r="K24" s="167" t="s">
        <v>442</v>
      </c>
    </row>
    <row r="25" spans="1:11" s="18" customFormat="1" ht="44.5" x14ac:dyDescent="0.2">
      <c r="B25" s="19" t="s">
        <v>486</v>
      </c>
      <c r="C25" s="24" t="s">
        <v>237</v>
      </c>
      <c r="D25" s="25" t="s">
        <v>436</v>
      </c>
      <c r="E25" s="171" t="s">
        <v>88</v>
      </c>
      <c r="F25" s="21" t="s">
        <v>42</v>
      </c>
      <c r="G25" s="167" t="s">
        <v>45</v>
      </c>
      <c r="H25" s="7" t="s">
        <v>63</v>
      </c>
      <c r="I25" s="167" t="s">
        <v>75</v>
      </c>
      <c r="J25" s="167" t="s">
        <v>71</v>
      </c>
      <c r="K25" s="168" t="s">
        <v>446</v>
      </c>
    </row>
    <row r="26" spans="1:11" s="18" customFormat="1" ht="44.5" x14ac:dyDescent="0.2">
      <c r="B26" s="19" t="s">
        <v>487</v>
      </c>
      <c r="C26" s="27" t="s">
        <v>238</v>
      </c>
      <c r="D26" s="28" t="s">
        <v>427</v>
      </c>
      <c r="E26" s="171" t="s">
        <v>88</v>
      </c>
      <c r="F26" s="173" t="s">
        <v>42</v>
      </c>
      <c r="G26" s="167" t="s">
        <v>45</v>
      </c>
      <c r="H26" s="7" t="s">
        <v>63</v>
      </c>
      <c r="I26" s="167" t="s">
        <v>76</v>
      </c>
      <c r="J26" s="167" t="s">
        <v>71</v>
      </c>
      <c r="K26" s="168" t="s">
        <v>446</v>
      </c>
    </row>
    <row r="27" spans="1:11" s="18" customFormat="1" ht="42.5" x14ac:dyDescent="0.2">
      <c r="B27" s="19" t="s">
        <v>488</v>
      </c>
      <c r="C27" s="30" t="s">
        <v>239</v>
      </c>
      <c r="D27" s="31" t="s">
        <v>428</v>
      </c>
      <c r="E27" s="171" t="s">
        <v>88</v>
      </c>
      <c r="F27" s="21" t="s">
        <v>42</v>
      </c>
      <c r="G27" s="167" t="s">
        <v>45</v>
      </c>
      <c r="H27" s="7" t="s">
        <v>63</v>
      </c>
      <c r="I27" s="167" t="s">
        <v>77</v>
      </c>
      <c r="J27" s="167" t="s">
        <v>71</v>
      </c>
      <c r="K27" s="168" t="s">
        <v>446</v>
      </c>
    </row>
    <row r="28" spans="1:11" x14ac:dyDescent="0.2">
      <c r="B28" s="33"/>
      <c r="C28" s="34"/>
      <c r="D28" s="35"/>
      <c r="E28" s="36"/>
      <c r="F28" s="35"/>
      <c r="G28" s="37"/>
      <c r="H28" s="37"/>
      <c r="I28" s="38"/>
      <c r="J28" s="38"/>
      <c r="K28" s="37"/>
    </row>
    <row r="30" spans="1:11" x14ac:dyDescent="0.2">
      <c r="A30" s="16" t="s">
        <v>165</v>
      </c>
    </row>
    <row r="31" spans="1:11" x14ac:dyDescent="0.2">
      <c r="B31" s="170" t="s">
        <v>4</v>
      </c>
      <c r="C31" s="273" t="s">
        <v>5</v>
      </c>
      <c r="D31" s="273"/>
      <c r="E31" s="170" t="s">
        <v>6</v>
      </c>
      <c r="F31" s="170" t="s">
        <v>7</v>
      </c>
      <c r="G31" s="273" t="s">
        <v>8</v>
      </c>
      <c r="H31" s="273"/>
      <c r="I31" s="273"/>
      <c r="J31" s="273" t="s">
        <v>9</v>
      </c>
      <c r="K31" s="273"/>
    </row>
    <row r="32" spans="1:11" x14ac:dyDescent="0.2">
      <c r="B32" s="170" t="s">
        <v>15</v>
      </c>
      <c r="C32" s="273" t="s">
        <v>16</v>
      </c>
      <c r="D32" s="273"/>
      <c r="E32" s="170" t="s">
        <v>17</v>
      </c>
      <c r="F32" s="170" t="s">
        <v>1</v>
      </c>
      <c r="G32" s="273" t="s">
        <v>20</v>
      </c>
      <c r="H32" s="273"/>
      <c r="I32" s="273"/>
      <c r="J32" s="273" t="s">
        <v>23</v>
      </c>
      <c r="K32" s="273"/>
    </row>
    <row r="33" spans="1:11" s="18" customFormat="1" ht="30.65" customHeight="1" x14ac:dyDescent="0.2">
      <c r="B33" s="20" t="s">
        <v>182</v>
      </c>
      <c r="C33" s="247" t="s">
        <v>183</v>
      </c>
      <c r="D33" s="247"/>
      <c r="E33" s="171" t="s">
        <v>88</v>
      </c>
      <c r="F33" s="54" t="s">
        <v>40</v>
      </c>
      <c r="G33" s="274" t="s">
        <v>78</v>
      </c>
      <c r="H33" s="274"/>
      <c r="I33" s="274"/>
      <c r="J33" s="274" t="s">
        <v>447</v>
      </c>
      <c r="K33" s="274"/>
    </row>
    <row r="34" spans="1:11" s="18" customFormat="1" ht="30.65" customHeight="1" x14ac:dyDescent="0.2">
      <c r="B34" s="20" t="s">
        <v>184</v>
      </c>
      <c r="C34" s="247" t="s">
        <v>185</v>
      </c>
      <c r="D34" s="247"/>
      <c r="E34" s="171" t="s">
        <v>88</v>
      </c>
      <c r="F34" s="54" t="s">
        <v>40</v>
      </c>
      <c r="G34" s="274" t="s">
        <v>78</v>
      </c>
      <c r="H34" s="274"/>
      <c r="I34" s="274"/>
      <c r="J34" s="274" t="s">
        <v>448</v>
      </c>
      <c r="K34" s="274"/>
    </row>
    <row r="35" spans="1:11" s="18" customFormat="1" ht="43.5" customHeight="1" x14ac:dyDescent="0.2">
      <c r="B35" s="172" t="s">
        <v>186</v>
      </c>
      <c r="C35" s="264" t="s">
        <v>187</v>
      </c>
      <c r="D35" s="264"/>
      <c r="E35" s="171" t="s">
        <v>88</v>
      </c>
      <c r="F35" s="21" t="s">
        <v>112</v>
      </c>
      <c r="G35" s="274" t="s">
        <v>79</v>
      </c>
      <c r="H35" s="274"/>
      <c r="I35" s="274"/>
      <c r="J35" s="274" t="s">
        <v>447</v>
      </c>
      <c r="K35" s="274"/>
    </row>
    <row r="36" spans="1:11" s="18" customFormat="1" ht="43.5" customHeight="1" x14ac:dyDescent="0.2">
      <c r="B36" s="172" t="s">
        <v>188</v>
      </c>
      <c r="C36" s="264" t="s">
        <v>189</v>
      </c>
      <c r="D36" s="264"/>
      <c r="E36" s="171" t="s">
        <v>88</v>
      </c>
      <c r="F36" s="21" t="s">
        <v>112</v>
      </c>
      <c r="G36" s="248" t="s">
        <v>180</v>
      </c>
      <c r="H36" s="248"/>
      <c r="I36" s="248"/>
      <c r="J36" s="274" t="s">
        <v>448</v>
      </c>
      <c r="K36" s="274"/>
    </row>
    <row r="37" spans="1:11" s="18" customFormat="1" ht="28" customHeight="1" x14ac:dyDescent="0.2">
      <c r="B37" s="172" t="s">
        <v>190</v>
      </c>
      <c r="C37" s="264" t="s">
        <v>191</v>
      </c>
      <c r="D37" s="264"/>
      <c r="E37" s="171" t="s">
        <v>88</v>
      </c>
      <c r="F37" s="20" t="s">
        <v>192</v>
      </c>
      <c r="G37" s="274" t="s">
        <v>79</v>
      </c>
      <c r="H37" s="274"/>
      <c r="I37" s="274"/>
      <c r="J37" s="274" t="s">
        <v>447</v>
      </c>
      <c r="K37" s="274"/>
    </row>
    <row r="38" spans="1:11" s="18" customFormat="1" ht="30.5" x14ac:dyDescent="0.2">
      <c r="B38" s="20" t="s">
        <v>193</v>
      </c>
      <c r="C38" s="247" t="s">
        <v>194</v>
      </c>
      <c r="D38" s="247"/>
      <c r="E38" s="23" t="s">
        <v>88</v>
      </c>
      <c r="F38" s="21" t="s">
        <v>195</v>
      </c>
      <c r="G38" s="274" t="s">
        <v>81</v>
      </c>
      <c r="H38" s="274"/>
      <c r="I38" s="274"/>
      <c r="J38" s="274" t="s">
        <v>446</v>
      </c>
      <c r="K38" s="274"/>
    </row>
    <row r="39" spans="1:11" s="18" customFormat="1" ht="14.15" customHeight="1" x14ac:dyDescent="0.2">
      <c r="B39" s="20" t="s">
        <v>196</v>
      </c>
      <c r="C39" s="247" t="s">
        <v>197</v>
      </c>
      <c r="D39" s="247"/>
      <c r="E39" s="23" t="s">
        <v>88</v>
      </c>
      <c r="F39" s="20" t="s">
        <v>198</v>
      </c>
      <c r="G39" s="274" t="s">
        <v>80</v>
      </c>
      <c r="H39" s="274"/>
      <c r="I39" s="274"/>
      <c r="J39" s="274" t="s">
        <v>446</v>
      </c>
      <c r="K39" s="274"/>
    </row>
    <row r="41" spans="1:11" ht="17" x14ac:dyDescent="0.2">
      <c r="A41" s="174" t="s">
        <v>166</v>
      </c>
      <c r="B41" s="174"/>
      <c r="C41" s="175"/>
      <c r="D41" s="175"/>
      <c r="E41" s="175"/>
    </row>
    <row r="42" spans="1:11" ht="17.5" thickBot="1" x14ac:dyDescent="0.25">
      <c r="A42" s="175"/>
      <c r="B42" s="277" t="s">
        <v>167</v>
      </c>
      <c r="C42" s="278"/>
      <c r="D42" s="279"/>
      <c r="E42" s="176" t="s">
        <v>1</v>
      </c>
    </row>
    <row r="43" spans="1:11" ht="16.5" thickBot="1" x14ac:dyDescent="0.25">
      <c r="A43" s="175"/>
      <c r="B43" s="275" t="s">
        <v>174</v>
      </c>
      <c r="C43" s="276"/>
      <c r="D43" s="40">
        <f>SUM(D44:D55)</f>
        <v>0</v>
      </c>
      <c r="E43" s="177" t="s">
        <v>172</v>
      </c>
    </row>
    <row r="44" spans="1:11" ht="16.5" thickBot="1" x14ac:dyDescent="0.25">
      <c r="A44" s="175"/>
      <c r="B44" s="178" t="s">
        <v>89</v>
      </c>
      <c r="C44" s="179">
        <f>'MPS(input_RL_Opt2)'!B8+1</f>
        <v>2019</v>
      </c>
      <c r="D44" s="40">
        <f>ROUNDDOWN('MPS(calc_process_Option2)'!F8,0)</f>
        <v>0</v>
      </c>
      <c r="E44" s="177" t="s">
        <v>173</v>
      </c>
    </row>
    <row r="45" spans="1:11" ht="16.5" thickBot="1" x14ac:dyDescent="0.25">
      <c r="A45" s="175"/>
      <c r="B45" s="178"/>
      <c r="C45" s="179">
        <f>C44+1</f>
        <v>2020</v>
      </c>
      <c r="D45" s="40">
        <f>ROUNDDOWN('MPS(calc_process_Option2)'!F9,0)</f>
        <v>0</v>
      </c>
      <c r="E45" s="177" t="s">
        <v>173</v>
      </c>
    </row>
    <row r="46" spans="1:11" ht="16.5" thickBot="1" x14ac:dyDescent="0.25">
      <c r="A46" s="175"/>
      <c r="B46" s="178"/>
      <c r="C46" s="179">
        <f t="shared" ref="C46:C55" si="0">C45+1</f>
        <v>2021</v>
      </c>
      <c r="D46" s="40">
        <f>ROUNDDOWN('MPS(calc_process_Option2)'!F10,0)</f>
        <v>0</v>
      </c>
      <c r="E46" s="177" t="s">
        <v>173</v>
      </c>
    </row>
    <row r="47" spans="1:11" ht="16.5" thickBot="1" x14ac:dyDescent="0.25">
      <c r="A47" s="175"/>
      <c r="B47" s="178"/>
      <c r="C47" s="179">
        <f t="shared" si="0"/>
        <v>2022</v>
      </c>
      <c r="D47" s="40">
        <f>ROUNDDOWN('MPS(calc_process_Option2)'!F11,0)</f>
        <v>0</v>
      </c>
      <c r="E47" s="177" t="s">
        <v>173</v>
      </c>
    </row>
    <row r="48" spans="1:11" ht="16.5" thickBot="1" x14ac:dyDescent="0.25">
      <c r="A48" s="175"/>
      <c r="B48" s="178"/>
      <c r="C48" s="179">
        <f t="shared" si="0"/>
        <v>2023</v>
      </c>
      <c r="D48" s="40">
        <f>ROUNDDOWN('MPS(calc_process_Option2)'!F12,0)</f>
        <v>0</v>
      </c>
      <c r="E48" s="177" t="s">
        <v>173</v>
      </c>
    </row>
    <row r="49" spans="1:10" ht="16.5" thickBot="1" x14ac:dyDescent="0.25">
      <c r="A49" s="175"/>
      <c r="B49" s="178"/>
      <c r="C49" s="179">
        <f t="shared" si="0"/>
        <v>2024</v>
      </c>
      <c r="D49" s="40">
        <f>ROUNDDOWN('MPS(calc_process_Option2)'!F13,0)</f>
        <v>0</v>
      </c>
      <c r="E49" s="177" t="s">
        <v>173</v>
      </c>
    </row>
    <row r="50" spans="1:10" ht="16.5" thickBot="1" x14ac:dyDescent="0.25">
      <c r="A50" s="175"/>
      <c r="B50" s="178"/>
      <c r="C50" s="179">
        <f t="shared" si="0"/>
        <v>2025</v>
      </c>
      <c r="D50" s="40">
        <f>ROUNDDOWN('MPS(calc_process_Option2)'!F14,0)</f>
        <v>0</v>
      </c>
      <c r="E50" s="177" t="s">
        <v>173</v>
      </c>
    </row>
    <row r="51" spans="1:10" ht="16.5" thickBot="1" x14ac:dyDescent="0.25">
      <c r="A51" s="175"/>
      <c r="B51" s="178"/>
      <c r="C51" s="179">
        <f t="shared" si="0"/>
        <v>2026</v>
      </c>
      <c r="D51" s="40">
        <f>ROUNDDOWN('MPS(calc_process_Option2)'!F15,0)</f>
        <v>0</v>
      </c>
      <c r="E51" s="177" t="s">
        <v>173</v>
      </c>
    </row>
    <row r="52" spans="1:10" ht="16.5" thickBot="1" x14ac:dyDescent="0.25">
      <c r="A52" s="175"/>
      <c r="B52" s="178"/>
      <c r="C52" s="179">
        <f t="shared" si="0"/>
        <v>2027</v>
      </c>
      <c r="D52" s="40">
        <f>ROUNDDOWN('MPS(calc_process_Option2)'!F16,0)</f>
        <v>0</v>
      </c>
      <c r="E52" s="177" t="s">
        <v>173</v>
      </c>
    </row>
    <row r="53" spans="1:10" ht="16.5" thickBot="1" x14ac:dyDescent="0.25">
      <c r="A53" s="175"/>
      <c r="B53" s="178"/>
      <c r="C53" s="179">
        <f t="shared" si="0"/>
        <v>2028</v>
      </c>
      <c r="D53" s="40">
        <f>ROUNDDOWN('MPS(calc_process_Option2)'!F17,0)</f>
        <v>0</v>
      </c>
      <c r="E53" s="177" t="s">
        <v>173</v>
      </c>
    </row>
    <row r="54" spans="1:10" ht="16.5" thickBot="1" x14ac:dyDescent="0.25">
      <c r="A54" s="175"/>
      <c r="B54" s="178"/>
      <c r="C54" s="179">
        <f t="shared" si="0"/>
        <v>2029</v>
      </c>
      <c r="D54" s="40">
        <f>ROUNDDOWN('MPS(calc_process_Option2)'!F18,0)</f>
        <v>0</v>
      </c>
      <c r="E54" s="177" t="s">
        <v>173</v>
      </c>
    </row>
    <row r="55" spans="1:10" ht="16.5" thickBot="1" x14ac:dyDescent="0.25">
      <c r="A55" s="175"/>
      <c r="B55" s="178"/>
      <c r="C55" s="179">
        <f t="shared" si="0"/>
        <v>2030</v>
      </c>
      <c r="D55" s="40">
        <f>ROUNDDOWN('MPS(calc_process_Option2)'!F19,0)</f>
        <v>0</v>
      </c>
      <c r="E55" s="177" t="s">
        <v>173</v>
      </c>
    </row>
    <row r="56" spans="1:10" x14ac:dyDescent="0.2">
      <c r="F56" s="43"/>
      <c r="G56" s="44"/>
    </row>
    <row r="57" spans="1:10" x14ac:dyDescent="0.2">
      <c r="A57" s="16" t="s">
        <v>3</v>
      </c>
    </row>
    <row r="58" spans="1:10" x14ac:dyDescent="0.2">
      <c r="B58" s="45" t="s">
        <v>25</v>
      </c>
      <c r="C58" s="251" t="s">
        <v>26</v>
      </c>
      <c r="D58" s="251"/>
      <c r="E58" s="251"/>
      <c r="F58" s="251"/>
      <c r="G58" s="251"/>
      <c r="H58" s="251"/>
      <c r="I58" s="251"/>
      <c r="J58" s="46"/>
    </row>
    <row r="59" spans="1:10" x14ac:dyDescent="0.2">
      <c r="B59" s="45" t="s">
        <v>24</v>
      </c>
      <c r="C59" s="251" t="s">
        <v>27</v>
      </c>
      <c r="D59" s="251"/>
      <c r="E59" s="251"/>
      <c r="F59" s="251"/>
      <c r="G59" s="251"/>
      <c r="H59" s="251"/>
      <c r="I59" s="251"/>
      <c r="J59" s="46"/>
    </row>
    <row r="60" spans="1:10" x14ac:dyDescent="0.2">
      <c r="B60" s="45" t="s">
        <v>28</v>
      </c>
      <c r="C60" s="251" t="s">
        <v>29</v>
      </c>
      <c r="D60" s="251"/>
      <c r="E60" s="251"/>
      <c r="F60" s="251"/>
      <c r="G60" s="251"/>
      <c r="H60" s="251"/>
      <c r="I60" s="251"/>
      <c r="J60" s="46"/>
    </row>
  </sheetData>
  <sheetProtection algorithmName="SHA-512" hashValue="BVtxBgjBfCSfVqAhwayag2J6yjpGRMYo3eyj/Vq3QjRfGWlW1TAmYVHi6Sy9u7gx/KWeKkn46ScwAG8Ejliq8A==" saltValue="7KVbv8RofaQfMXL1NylguQ==" spinCount="100000" sheet="1" objects="1" scenarios="1" formatCells="0" formatRows="0"/>
  <mergeCells count="32">
    <mergeCell ref="C39:D39"/>
    <mergeCell ref="G39:I39"/>
    <mergeCell ref="J39:K39"/>
    <mergeCell ref="C60:I60"/>
    <mergeCell ref="B43:C43"/>
    <mergeCell ref="C58:I58"/>
    <mergeCell ref="C59:I59"/>
    <mergeCell ref="B42:D42"/>
    <mergeCell ref="C38:D38"/>
    <mergeCell ref="G38:I38"/>
    <mergeCell ref="J38:K38"/>
    <mergeCell ref="C37:D37"/>
    <mergeCell ref="G37:I37"/>
    <mergeCell ref="J37:K37"/>
    <mergeCell ref="C36:D36"/>
    <mergeCell ref="G36:I36"/>
    <mergeCell ref="J36:K36"/>
    <mergeCell ref="C35:D35"/>
    <mergeCell ref="G35:I35"/>
    <mergeCell ref="J35:K35"/>
    <mergeCell ref="C33:D33"/>
    <mergeCell ref="G33:I33"/>
    <mergeCell ref="J33:K33"/>
    <mergeCell ref="C34:D34"/>
    <mergeCell ref="G34:I34"/>
    <mergeCell ref="J34:K34"/>
    <mergeCell ref="C31:D31"/>
    <mergeCell ref="G31:I31"/>
    <mergeCell ref="J31:K31"/>
    <mergeCell ref="C32:D32"/>
    <mergeCell ref="G32:I32"/>
    <mergeCell ref="J32:K32"/>
  </mergeCells>
  <phoneticPr fontId="9"/>
  <pageMargins left="0.70866141732283472" right="0.70866141732283472" top="0.74803149606299213" bottom="0.74803149606299213" header="0.31496062992125984" footer="0.31496062992125984"/>
  <pageSetup paperSize="9" scale="2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0ABE-45C6-467D-A4BB-D702DB6078B9}">
  <sheetPr>
    <tabColor theme="3" tint="0.59999389629810485"/>
  </sheetPr>
  <dimension ref="A1:AF222"/>
  <sheetViews>
    <sheetView view="pageBreakPreview" zoomScale="70" zoomScaleNormal="100" zoomScaleSheetLayoutView="70" workbookViewId="0"/>
  </sheetViews>
  <sheetFormatPr defaultColWidth="8.90625" defaultRowHeight="14" x14ac:dyDescent="0.2"/>
  <cols>
    <col min="1" max="1" width="12.6328125" style="49" customWidth="1"/>
    <col min="2" max="2" width="17.08984375" style="49" customWidth="1"/>
    <col min="3" max="15" width="10.6328125" style="50" customWidth="1"/>
    <col min="16" max="16" width="6.6328125" style="49" customWidth="1"/>
    <col min="17" max="17" width="12.6328125" style="49" customWidth="1"/>
    <col min="18" max="18" width="16.453125" style="49" customWidth="1"/>
    <col min="19" max="31" width="10.6328125" style="49" customWidth="1"/>
    <col min="32" max="32" width="13.453125" style="49" customWidth="1"/>
    <col min="33" max="101" width="6.6328125" style="49" customWidth="1"/>
    <col min="102" max="16384" width="8.90625" style="49"/>
  </cols>
  <sheetData>
    <row r="1" spans="1:32" x14ac:dyDescent="0.2">
      <c r="AF1" s="51" t="str">
        <f>'MPS(input_Option1)'!K1</f>
        <v>Monitoring Spreadsheet: JCM_KH_AM004_ver01.0</v>
      </c>
    </row>
    <row r="2" spans="1:32" x14ac:dyDescent="0.2">
      <c r="AF2" s="51" t="str">
        <f>'MPS(input_Option1)'!K2</f>
        <v>Reference Number:</v>
      </c>
    </row>
    <row r="3" spans="1:32" x14ac:dyDescent="0.2">
      <c r="A3" s="185" t="s">
        <v>393</v>
      </c>
    </row>
    <row r="4" spans="1:32" x14ac:dyDescent="0.2">
      <c r="A4" s="256" t="s">
        <v>85</v>
      </c>
      <c r="B4" s="256"/>
      <c r="C4" s="260" t="s">
        <v>182</v>
      </c>
      <c r="D4" s="260"/>
      <c r="E4" s="260"/>
      <c r="F4" s="260"/>
      <c r="G4" s="260"/>
      <c r="H4" s="260"/>
      <c r="I4" s="260"/>
      <c r="J4" s="260"/>
      <c r="K4" s="260"/>
      <c r="L4" s="260"/>
      <c r="M4" s="260"/>
      <c r="N4" s="260"/>
      <c r="O4" s="186"/>
    </row>
    <row r="5" spans="1:32" ht="14.15" customHeight="1" x14ac:dyDescent="0.2">
      <c r="A5" s="256" t="s">
        <v>86</v>
      </c>
      <c r="B5" s="256"/>
      <c r="C5" s="290" t="s">
        <v>183</v>
      </c>
      <c r="D5" s="291"/>
      <c r="E5" s="291"/>
      <c r="F5" s="291"/>
      <c r="G5" s="291"/>
      <c r="H5" s="291"/>
      <c r="I5" s="291"/>
      <c r="J5" s="291"/>
      <c r="K5" s="291"/>
      <c r="L5" s="291"/>
      <c r="M5" s="291"/>
      <c r="N5" s="292"/>
      <c r="O5" s="186"/>
    </row>
    <row r="6" spans="1:32" x14ac:dyDescent="0.2">
      <c r="A6" s="256" t="s">
        <v>87</v>
      </c>
      <c r="B6" s="256"/>
      <c r="C6" s="260" t="s">
        <v>40</v>
      </c>
      <c r="D6" s="260"/>
      <c r="E6" s="260"/>
      <c r="F6" s="260"/>
      <c r="G6" s="260"/>
      <c r="H6" s="260"/>
      <c r="I6" s="260"/>
      <c r="J6" s="260"/>
      <c r="K6" s="260"/>
      <c r="L6" s="260"/>
      <c r="M6" s="260"/>
      <c r="N6" s="260"/>
      <c r="O6" s="186"/>
    </row>
    <row r="7" spans="1:32" ht="42" x14ac:dyDescent="0.2">
      <c r="A7" s="256" t="s">
        <v>177</v>
      </c>
      <c r="B7" s="256"/>
      <c r="C7" s="53" t="s">
        <v>46</v>
      </c>
      <c r="D7" s="53" t="s">
        <v>47</v>
      </c>
      <c r="E7" s="53" t="s">
        <v>48</v>
      </c>
      <c r="F7" s="53" t="s">
        <v>49</v>
      </c>
      <c r="G7" s="53" t="s">
        <v>50</v>
      </c>
      <c r="H7" s="53" t="s">
        <v>51</v>
      </c>
      <c r="I7" s="53" t="s">
        <v>52</v>
      </c>
      <c r="J7" s="53" t="s">
        <v>53</v>
      </c>
      <c r="K7" s="53" t="s">
        <v>54</v>
      </c>
      <c r="L7" s="53" t="s">
        <v>55</v>
      </c>
      <c r="M7" s="53" t="s">
        <v>56</v>
      </c>
      <c r="N7" s="53" t="s">
        <v>39</v>
      </c>
      <c r="O7" s="187"/>
    </row>
    <row r="8" spans="1:32" x14ac:dyDescent="0.2">
      <c r="A8" s="56" t="s">
        <v>89</v>
      </c>
      <c r="B8" s="47">
        <v>2018</v>
      </c>
      <c r="C8" s="180"/>
      <c r="D8" s="180"/>
      <c r="E8" s="180"/>
      <c r="F8" s="180"/>
      <c r="G8" s="180"/>
      <c r="H8" s="180"/>
      <c r="I8" s="180"/>
      <c r="J8" s="180"/>
      <c r="K8" s="180"/>
      <c r="L8" s="180"/>
      <c r="M8" s="180"/>
      <c r="N8" s="180"/>
      <c r="O8" s="188"/>
    </row>
    <row r="9" spans="1:32" x14ac:dyDescent="0.2">
      <c r="A9" s="50"/>
      <c r="B9" s="50"/>
      <c r="C9" s="189"/>
      <c r="D9" s="189"/>
      <c r="E9" s="189"/>
      <c r="F9" s="189"/>
      <c r="G9" s="189"/>
      <c r="H9" s="189"/>
      <c r="I9" s="189"/>
      <c r="J9" s="189"/>
      <c r="K9" s="189"/>
      <c r="L9" s="189"/>
      <c r="M9" s="189"/>
      <c r="N9" s="189"/>
      <c r="O9" s="190"/>
    </row>
    <row r="10" spans="1:32" ht="14.5" x14ac:dyDescent="0.2">
      <c r="A10" s="50"/>
      <c r="B10" s="50"/>
      <c r="C10" s="189"/>
      <c r="D10" s="189"/>
      <c r="E10" s="189"/>
      <c r="F10" s="189"/>
      <c r="G10" s="189"/>
      <c r="H10" s="189"/>
      <c r="I10" s="189"/>
      <c r="J10" s="189"/>
      <c r="K10" s="189"/>
      <c r="L10" s="189"/>
      <c r="M10" s="189"/>
      <c r="N10" s="189"/>
      <c r="O10" s="191"/>
      <c r="P10" s="191"/>
    </row>
    <row r="11" spans="1:32" ht="14.15" customHeight="1" x14ac:dyDescent="0.2">
      <c r="A11" s="256" t="s">
        <v>85</v>
      </c>
      <c r="B11" s="256"/>
      <c r="C11" s="260" t="s">
        <v>391</v>
      </c>
      <c r="D11" s="260"/>
      <c r="E11" s="260"/>
      <c r="F11" s="260"/>
      <c r="G11" s="260"/>
      <c r="H11" s="260"/>
      <c r="I11" s="260"/>
      <c r="J11" s="260"/>
      <c r="K11" s="260"/>
      <c r="L11" s="260"/>
      <c r="M11" s="260"/>
      <c r="N11" s="260"/>
      <c r="O11" s="192"/>
      <c r="P11" s="192"/>
      <c r="Q11" s="256" t="s">
        <v>85</v>
      </c>
      <c r="R11" s="256"/>
      <c r="S11" s="260" t="s">
        <v>190</v>
      </c>
      <c r="T11" s="260"/>
      <c r="U11" s="260"/>
      <c r="V11" s="260"/>
      <c r="W11" s="260"/>
      <c r="X11" s="260"/>
      <c r="Y11" s="260"/>
      <c r="Z11" s="260"/>
      <c r="AA11" s="260"/>
      <c r="AB11" s="260"/>
      <c r="AC11" s="260"/>
      <c r="AD11" s="260"/>
    </row>
    <row r="12" spans="1:32" ht="14.15" customHeight="1" x14ac:dyDescent="0.2">
      <c r="A12" s="256" t="s">
        <v>86</v>
      </c>
      <c r="B12" s="256"/>
      <c r="C12" s="260" t="s">
        <v>392</v>
      </c>
      <c r="D12" s="260"/>
      <c r="E12" s="260"/>
      <c r="F12" s="260"/>
      <c r="G12" s="260"/>
      <c r="H12" s="260"/>
      <c r="I12" s="260"/>
      <c r="J12" s="260"/>
      <c r="K12" s="260"/>
      <c r="L12" s="260"/>
      <c r="M12" s="260"/>
      <c r="N12" s="260"/>
      <c r="O12" s="186"/>
      <c r="Q12" s="256" t="s">
        <v>86</v>
      </c>
      <c r="R12" s="256"/>
      <c r="S12" s="260" t="s">
        <v>394</v>
      </c>
      <c r="T12" s="260"/>
      <c r="U12" s="260"/>
      <c r="V12" s="260"/>
      <c r="W12" s="260"/>
      <c r="X12" s="260"/>
      <c r="Y12" s="260"/>
      <c r="Z12" s="260"/>
      <c r="AA12" s="260"/>
      <c r="AB12" s="260"/>
      <c r="AC12" s="260"/>
      <c r="AD12" s="260"/>
    </row>
    <row r="13" spans="1:32" x14ac:dyDescent="0.2">
      <c r="A13" s="256" t="s">
        <v>87</v>
      </c>
      <c r="B13" s="256"/>
      <c r="C13" s="260" t="s">
        <v>112</v>
      </c>
      <c r="D13" s="260"/>
      <c r="E13" s="260"/>
      <c r="F13" s="260"/>
      <c r="G13" s="260"/>
      <c r="H13" s="260"/>
      <c r="I13" s="260"/>
      <c r="J13" s="260"/>
      <c r="K13" s="260"/>
      <c r="L13" s="260"/>
      <c r="M13" s="260"/>
      <c r="N13" s="260"/>
      <c r="O13" s="186"/>
      <c r="Q13" s="256" t="s">
        <v>87</v>
      </c>
      <c r="R13" s="256"/>
      <c r="S13" s="260" t="s">
        <v>192</v>
      </c>
      <c r="T13" s="260"/>
      <c r="U13" s="260"/>
      <c r="V13" s="260"/>
      <c r="W13" s="260"/>
      <c r="X13" s="260"/>
      <c r="Y13" s="260"/>
      <c r="Z13" s="260"/>
      <c r="AA13" s="260"/>
      <c r="AB13" s="260"/>
      <c r="AC13" s="260"/>
      <c r="AD13" s="260"/>
    </row>
    <row r="14" spans="1:32" x14ac:dyDescent="0.2">
      <c r="A14" s="286"/>
      <c r="B14" s="287"/>
      <c r="C14" s="261" t="s">
        <v>153</v>
      </c>
      <c r="D14" s="261"/>
      <c r="E14" s="261"/>
      <c r="F14" s="261"/>
      <c r="G14" s="261"/>
      <c r="H14" s="261"/>
      <c r="I14" s="261"/>
      <c r="J14" s="261"/>
      <c r="K14" s="261"/>
      <c r="L14" s="261"/>
      <c r="M14" s="261"/>
      <c r="N14" s="261"/>
      <c r="O14" s="193"/>
      <c r="Q14" s="286"/>
      <c r="R14" s="287"/>
      <c r="S14" s="261" t="s">
        <v>148</v>
      </c>
      <c r="T14" s="261"/>
      <c r="U14" s="261"/>
      <c r="V14" s="261"/>
      <c r="W14" s="261"/>
      <c r="X14" s="261"/>
      <c r="Y14" s="261"/>
      <c r="Z14" s="261"/>
      <c r="AA14" s="261"/>
      <c r="AB14" s="261"/>
      <c r="AC14" s="261"/>
      <c r="AD14" s="261"/>
    </row>
    <row r="15" spans="1:32" ht="42" x14ac:dyDescent="0.2">
      <c r="A15" s="288"/>
      <c r="B15" s="289"/>
      <c r="C15" s="54" t="s">
        <v>46</v>
      </c>
      <c r="D15" s="54" t="s">
        <v>47</v>
      </c>
      <c r="E15" s="55" t="s">
        <v>48</v>
      </c>
      <c r="F15" s="54" t="s">
        <v>49</v>
      </c>
      <c r="G15" s="54" t="s">
        <v>50</v>
      </c>
      <c r="H15" s="54" t="s">
        <v>51</v>
      </c>
      <c r="I15" s="54" t="s">
        <v>52</v>
      </c>
      <c r="J15" s="54" t="s">
        <v>53</v>
      </c>
      <c r="K15" s="54" t="s">
        <v>54</v>
      </c>
      <c r="L15" s="54" t="s">
        <v>55</v>
      </c>
      <c r="M15" s="54" t="s">
        <v>56</v>
      </c>
      <c r="N15" s="54" t="s">
        <v>39</v>
      </c>
      <c r="O15" s="194"/>
      <c r="Q15" s="288"/>
      <c r="R15" s="289"/>
      <c r="S15" s="54" t="s">
        <v>46</v>
      </c>
      <c r="T15" s="54" t="s">
        <v>47</v>
      </c>
      <c r="U15" s="55" t="s">
        <v>48</v>
      </c>
      <c r="V15" s="54" t="s">
        <v>49</v>
      </c>
      <c r="W15" s="54" t="s">
        <v>50</v>
      </c>
      <c r="X15" s="54" t="s">
        <v>51</v>
      </c>
      <c r="Y15" s="54" t="s">
        <v>52</v>
      </c>
      <c r="Z15" s="54" t="s">
        <v>53</v>
      </c>
      <c r="AA15" s="54" t="s">
        <v>54</v>
      </c>
      <c r="AB15" s="54" t="s">
        <v>55</v>
      </c>
      <c r="AC15" s="54" t="s">
        <v>56</v>
      </c>
      <c r="AD15" s="54" t="s">
        <v>39</v>
      </c>
    </row>
    <row r="16" spans="1:32" x14ac:dyDescent="0.2">
      <c r="A16" s="280" t="s">
        <v>154</v>
      </c>
      <c r="B16" s="54" t="s">
        <v>46</v>
      </c>
      <c r="C16" s="181"/>
      <c r="D16" s="181"/>
      <c r="E16" s="181"/>
      <c r="F16" s="181"/>
      <c r="G16" s="182"/>
      <c r="H16" s="182"/>
      <c r="I16" s="182"/>
      <c r="J16" s="182"/>
      <c r="K16" s="182"/>
      <c r="L16" s="182"/>
      <c r="M16" s="182"/>
      <c r="N16" s="181"/>
      <c r="O16" s="195"/>
      <c r="Q16" s="280" t="s">
        <v>149</v>
      </c>
      <c r="R16" s="54" t="s">
        <v>46</v>
      </c>
      <c r="S16" s="183"/>
      <c r="T16" s="183"/>
      <c r="U16" s="183"/>
      <c r="V16" s="183"/>
      <c r="W16" s="184"/>
      <c r="X16" s="184"/>
      <c r="Y16" s="184"/>
      <c r="Z16" s="184"/>
      <c r="AA16" s="184"/>
      <c r="AB16" s="184"/>
      <c r="AC16" s="184"/>
      <c r="AD16" s="183"/>
    </row>
    <row r="17" spans="1:32" ht="28" x14ac:dyDescent="0.2">
      <c r="A17" s="280"/>
      <c r="B17" s="54" t="s">
        <v>47</v>
      </c>
      <c r="C17" s="181"/>
      <c r="D17" s="181"/>
      <c r="E17" s="181"/>
      <c r="F17" s="181"/>
      <c r="G17" s="182"/>
      <c r="H17" s="182"/>
      <c r="I17" s="182"/>
      <c r="J17" s="182"/>
      <c r="K17" s="182"/>
      <c r="L17" s="182"/>
      <c r="M17" s="182"/>
      <c r="N17" s="181"/>
      <c r="O17" s="195"/>
      <c r="Q17" s="280"/>
      <c r="R17" s="54" t="s">
        <v>47</v>
      </c>
      <c r="S17" s="183"/>
      <c r="T17" s="183"/>
      <c r="U17" s="183"/>
      <c r="V17" s="183"/>
      <c r="W17" s="184"/>
      <c r="X17" s="184"/>
      <c r="Y17" s="184"/>
      <c r="Z17" s="184"/>
      <c r="AA17" s="184"/>
      <c r="AB17" s="184"/>
      <c r="AC17" s="184"/>
      <c r="AD17" s="183"/>
    </row>
    <row r="18" spans="1:32" x14ac:dyDescent="0.2">
      <c r="A18" s="280"/>
      <c r="B18" s="55" t="s">
        <v>48</v>
      </c>
      <c r="C18" s="181"/>
      <c r="D18" s="181"/>
      <c r="E18" s="181"/>
      <c r="F18" s="181"/>
      <c r="G18" s="182"/>
      <c r="H18" s="182"/>
      <c r="I18" s="182"/>
      <c r="J18" s="182"/>
      <c r="K18" s="182"/>
      <c r="L18" s="182"/>
      <c r="M18" s="182"/>
      <c r="N18" s="181"/>
      <c r="O18" s="195"/>
      <c r="Q18" s="280"/>
      <c r="R18" s="55" t="s">
        <v>48</v>
      </c>
      <c r="S18" s="183"/>
      <c r="T18" s="183"/>
      <c r="U18" s="183"/>
      <c r="V18" s="183"/>
      <c r="W18" s="184"/>
      <c r="X18" s="184"/>
      <c r="Y18" s="184"/>
      <c r="Z18" s="184"/>
      <c r="AA18" s="184"/>
      <c r="AB18" s="184"/>
      <c r="AC18" s="184"/>
      <c r="AD18" s="183"/>
    </row>
    <row r="19" spans="1:32" x14ac:dyDescent="0.2">
      <c r="A19" s="280"/>
      <c r="B19" s="54" t="s">
        <v>49</v>
      </c>
      <c r="C19" s="181"/>
      <c r="D19" s="181"/>
      <c r="E19" s="181"/>
      <c r="F19" s="181"/>
      <c r="G19" s="182"/>
      <c r="H19" s="182"/>
      <c r="I19" s="182"/>
      <c r="J19" s="182"/>
      <c r="K19" s="182"/>
      <c r="L19" s="182"/>
      <c r="M19" s="182"/>
      <c r="N19" s="181"/>
      <c r="O19" s="195"/>
      <c r="Q19" s="280"/>
      <c r="R19" s="54" t="s">
        <v>49</v>
      </c>
      <c r="S19" s="183"/>
      <c r="T19" s="183"/>
      <c r="U19" s="183"/>
      <c r="V19" s="183"/>
      <c r="W19" s="184"/>
      <c r="X19" s="184"/>
      <c r="Y19" s="184"/>
      <c r="Z19" s="184"/>
      <c r="AA19" s="184"/>
      <c r="AB19" s="184"/>
      <c r="AC19" s="184"/>
      <c r="AD19" s="183"/>
    </row>
    <row r="20" spans="1:32" x14ac:dyDescent="0.2">
      <c r="A20" s="280"/>
      <c r="B20" s="172" t="s">
        <v>50</v>
      </c>
      <c r="C20" s="182"/>
      <c r="D20" s="182"/>
      <c r="E20" s="182"/>
      <c r="F20" s="182"/>
      <c r="G20" s="182"/>
      <c r="H20" s="182"/>
      <c r="I20" s="182"/>
      <c r="J20" s="182"/>
      <c r="K20" s="182"/>
      <c r="L20" s="182"/>
      <c r="M20" s="182"/>
      <c r="N20" s="182"/>
      <c r="O20" s="196"/>
      <c r="Q20" s="280"/>
      <c r="R20" s="172" t="s">
        <v>50</v>
      </c>
      <c r="S20" s="184"/>
      <c r="T20" s="184"/>
      <c r="U20" s="184"/>
      <c r="V20" s="184"/>
      <c r="W20" s="184"/>
      <c r="X20" s="184"/>
      <c r="Y20" s="184"/>
      <c r="Z20" s="184"/>
      <c r="AA20" s="184"/>
      <c r="AB20" s="184"/>
      <c r="AC20" s="184"/>
      <c r="AD20" s="184"/>
    </row>
    <row r="21" spans="1:32" x14ac:dyDescent="0.2">
      <c r="A21" s="280"/>
      <c r="B21" s="172" t="s">
        <v>51</v>
      </c>
      <c r="C21" s="182"/>
      <c r="D21" s="182"/>
      <c r="E21" s="182"/>
      <c r="F21" s="182"/>
      <c r="G21" s="182"/>
      <c r="H21" s="182"/>
      <c r="I21" s="182"/>
      <c r="J21" s="182"/>
      <c r="K21" s="182"/>
      <c r="L21" s="182"/>
      <c r="M21" s="182"/>
      <c r="N21" s="182"/>
      <c r="O21" s="196"/>
      <c r="Q21" s="280"/>
      <c r="R21" s="172" t="s">
        <v>51</v>
      </c>
      <c r="S21" s="184"/>
      <c r="T21" s="184"/>
      <c r="U21" s="184"/>
      <c r="V21" s="184"/>
      <c r="W21" s="184"/>
      <c r="X21" s="184"/>
      <c r="Y21" s="184"/>
      <c r="Z21" s="184"/>
      <c r="AA21" s="184"/>
      <c r="AB21" s="184"/>
      <c r="AC21" s="184"/>
      <c r="AD21" s="184"/>
    </row>
    <row r="22" spans="1:32" x14ac:dyDescent="0.2">
      <c r="A22" s="280"/>
      <c r="B22" s="172" t="s">
        <v>52</v>
      </c>
      <c r="C22" s="182"/>
      <c r="D22" s="182"/>
      <c r="E22" s="182"/>
      <c r="F22" s="182"/>
      <c r="G22" s="182"/>
      <c r="H22" s="182"/>
      <c r="I22" s="182"/>
      <c r="J22" s="182"/>
      <c r="K22" s="182"/>
      <c r="L22" s="182"/>
      <c r="M22" s="182"/>
      <c r="N22" s="182"/>
      <c r="O22" s="196"/>
      <c r="Q22" s="280"/>
      <c r="R22" s="172" t="s">
        <v>52</v>
      </c>
      <c r="S22" s="184"/>
      <c r="T22" s="184"/>
      <c r="U22" s="184"/>
      <c r="V22" s="184"/>
      <c r="W22" s="184"/>
      <c r="X22" s="184"/>
      <c r="Y22" s="184"/>
      <c r="Z22" s="184"/>
      <c r="AA22" s="184"/>
      <c r="AB22" s="184"/>
      <c r="AC22" s="184"/>
      <c r="AD22" s="184"/>
    </row>
    <row r="23" spans="1:32" x14ac:dyDescent="0.2">
      <c r="A23" s="280"/>
      <c r="B23" s="172" t="s">
        <v>53</v>
      </c>
      <c r="C23" s="182"/>
      <c r="D23" s="182"/>
      <c r="E23" s="182"/>
      <c r="F23" s="182"/>
      <c r="G23" s="182"/>
      <c r="H23" s="182"/>
      <c r="I23" s="182"/>
      <c r="J23" s="182"/>
      <c r="K23" s="182"/>
      <c r="L23" s="182"/>
      <c r="M23" s="182"/>
      <c r="N23" s="182"/>
      <c r="O23" s="196"/>
      <c r="Q23" s="280"/>
      <c r="R23" s="172" t="s">
        <v>53</v>
      </c>
      <c r="S23" s="184"/>
      <c r="T23" s="184"/>
      <c r="U23" s="184"/>
      <c r="V23" s="184"/>
      <c r="W23" s="184"/>
      <c r="X23" s="184"/>
      <c r="Y23" s="184"/>
      <c r="Z23" s="184"/>
      <c r="AA23" s="184"/>
      <c r="AB23" s="184"/>
      <c r="AC23" s="184"/>
      <c r="AD23" s="184"/>
    </row>
    <row r="24" spans="1:32" x14ac:dyDescent="0.2">
      <c r="A24" s="280"/>
      <c r="B24" s="172" t="s">
        <v>54</v>
      </c>
      <c r="C24" s="182"/>
      <c r="D24" s="182"/>
      <c r="E24" s="182"/>
      <c r="F24" s="182"/>
      <c r="G24" s="182"/>
      <c r="H24" s="182"/>
      <c r="I24" s="182"/>
      <c r="J24" s="182"/>
      <c r="K24" s="182"/>
      <c r="L24" s="182"/>
      <c r="M24" s="182"/>
      <c r="N24" s="182"/>
      <c r="O24" s="196"/>
      <c r="Q24" s="280"/>
      <c r="R24" s="172" t="s">
        <v>54</v>
      </c>
      <c r="S24" s="184"/>
      <c r="T24" s="184"/>
      <c r="U24" s="184"/>
      <c r="V24" s="184"/>
      <c r="W24" s="184"/>
      <c r="X24" s="184"/>
      <c r="Y24" s="184"/>
      <c r="Z24" s="184"/>
      <c r="AA24" s="184"/>
      <c r="AB24" s="184"/>
      <c r="AC24" s="184"/>
      <c r="AD24" s="184"/>
    </row>
    <row r="25" spans="1:32" x14ac:dyDescent="0.2">
      <c r="A25" s="280"/>
      <c r="B25" s="172" t="s">
        <v>55</v>
      </c>
      <c r="C25" s="182"/>
      <c r="D25" s="182"/>
      <c r="E25" s="182"/>
      <c r="F25" s="182"/>
      <c r="G25" s="182"/>
      <c r="H25" s="182"/>
      <c r="I25" s="182"/>
      <c r="J25" s="182"/>
      <c r="K25" s="182"/>
      <c r="L25" s="182"/>
      <c r="M25" s="182"/>
      <c r="N25" s="182"/>
      <c r="O25" s="196"/>
      <c r="Q25" s="280"/>
      <c r="R25" s="172" t="s">
        <v>55</v>
      </c>
      <c r="S25" s="184"/>
      <c r="T25" s="184"/>
      <c r="U25" s="184"/>
      <c r="V25" s="184"/>
      <c r="W25" s="184"/>
      <c r="X25" s="184"/>
      <c r="Y25" s="184"/>
      <c r="Z25" s="184"/>
      <c r="AA25" s="184"/>
      <c r="AB25" s="184"/>
      <c r="AC25" s="184"/>
      <c r="AD25" s="184"/>
    </row>
    <row r="26" spans="1:32" x14ac:dyDescent="0.2">
      <c r="A26" s="280"/>
      <c r="B26" s="172" t="s">
        <v>56</v>
      </c>
      <c r="C26" s="182"/>
      <c r="D26" s="182"/>
      <c r="E26" s="182"/>
      <c r="F26" s="182"/>
      <c r="G26" s="182"/>
      <c r="H26" s="182"/>
      <c r="I26" s="182"/>
      <c r="J26" s="182"/>
      <c r="K26" s="182"/>
      <c r="L26" s="182"/>
      <c r="M26" s="182"/>
      <c r="N26" s="182"/>
      <c r="O26" s="196"/>
      <c r="Q26" s="280"/>
      <c r="R26" s="172" t="s">
        <v>56</v>
      </c>
      <c r="S26" s="184"/>
      <c r="T26" s="184"/>
      <c r="U26" s="184"/>
      <c r="V26" s="184"/>
      <c r="W26" s="184"/>
      <c r="X26" s="184"/>
      <c r="Y26" s="184"/>
      <c r="Z26" s="184"/>
      <c r="AA26" s="184"/>
      <c r="AB26" s="184"/>
      <c r="AC26" s="184"/>
      <c r="AD26" s="184"/>
    </row>
    <row r="27" spans="1:32" x14ac:dyDescent="0.2">
      <c r="A27" s="280"/>
      <c r="B27" s="172" t="s">
        <v>147</v>
      </c>
      <c r="C27" s="182"/>
      <c r="D27" s="182"/>
      <c r="E27" s="182"/>
      <c r="F27" s="182"/>
      <c r="G27" s="182"/>
      <c r="H27" s="182"/>
      <c r="I27" s="182"/>
      <c r="J27" s="182"/>
      <c r="K27" s="182"/>
      <c r="L27" s="182"/>
      <c r="M27" s="182"/>
      <c r="N27" s="182"/>
      <c r="O27" s="196"/>
      <c r="Q27" s="280"/>
      <c r="R27" s="172" t="s">
        <v>147</v>
      </c>
      <c r="S27" s="184"/>
      <c r="T27" s="184"/>
      <c r="U27" s="184"/>
      <c r="V27" s="184"/>
      <c r="W27" s="184"/>
      <c r="X27" s="184"/>
      <c r="Y27" s="184"/>
      <c r="Z27" s="184"/>
      <c r="AA27" s="184"/>
      <c r="AB27" s="184"/>
      <c r="AC27" s="184"/>
      <c r="AD27" s="184"/>
    </row>
    <row r="29" spans="1:32" x14ac:dyDescent="0.2">
      <c r="A29" s="256" t="s">
        <v>85</v>
      </c>
      <c r="B29" s="256"/>
      <c r="C29" s="260" t="s">
        <v>389</v>
      </c>
      <c r="D29" s="260"/>
      <c r="E29" s="260"/>
      <c r="F29" s="260"/>
      <c r="G29" s="260"/>
      <c r="H29" s="260"/>
      <c r="I29" s="260"/>
      <c r="J29" s="260"/>
      <c r="K29" s="260"/>
      <c r="L29" s="260"/>
      <c r="M29" s="260"/>
      <c r="N29" s="260"/>
      <c r="O29" s="260"/>
      <c r="Q29" s="256" t="s">
        <v>85</v>
      </c>
      <c r="R29" s="256"/>
      <c r="S29" s="260" t="s">
        <v>395</v>
      </c>
      <c r="T29" s="260"/>
      <c r="U29" s="260"/>
      <c r="V29" s="260"/>
      <c r="W29" s="260"/>
      <c r="X29" s="260"/>
      <c r="Y29" s="260"/>
      <c r="Z29" s="260"/>
      <c r="AA29" s="260"/>
      <c r="AB29" s="260"/>
      <c r="AC29" s="260"/>
      <c r="AD29" s="260"/>
      <c r="AE29" s="260"/>
      <c r="AF29" s="52" t="s">
        <v>296</v>
      </c>
    </row>
    <row r="30" spans="1:32" ht="46.5" customHeight="1" x14ac:dyDescent="0.2">
      <c r="A30" s="256" t="s">
        <v>86</v>
      </c>
      <c r="B30" s="256"/>
      <c r="C30" s="260" t="s">
        <v>390</v>
      </c>
      <c r="D30" s="260"/>
      <c r="E30" s="260"/>
      <c r="F30" s="260"/>
      <c r="G30" s="260"/>
      <c r="H30" s="260"/>
      <c r="I30" s="260"/>
      <c r="J30" s="260"/>
      <c r="K30" s="260"/>
      <c r="L30" s="260"/>
      <c r="M30" s="260"/>
      <c r="N30" s="260"/>
      <c r="O30" s="260"/>
      <c r="Q30" s="256" t="s">
        <v>86</v>
      </c>
      <c r="R30" s="256"/>
      <c r="S30" s="260" t="s">
        <v>396</v>
      </c>
      <c r="T30" s="260"/>
      <c r="U30" s="260"/>
      <c r="V30" s="260"/>
      <c r="W30" s="260"/>
      <c r="X30" s="260"/>
      <c r="Y30" s="260"/>
      <c r="Z30" s="260"/>
      <c r="AA30" s="260"/>
      <c r="AB30" s="260"/>
      <c r="AC30" s="260"/>
      <c r="AD30" s="260"/>
      <c r="AE30" s="260"/>
      <c r="AF30" s="52" t="s">
        <v>299</v>
      </c>
    </row>
    <row r="31" spans="1:32" ht="16" x14ac:dyDescent="0.2">
      <c r="A31" s="256" t="s">
        <v>87</v>
      </c>
      <c r="B31" s="256"/>
      <c r="C31" s="285" t="s">
        <v>40</v>
      </c>
      <c r="D31" s="285"/>
      <c r="E31" s="285"/>
      <c r="F31" s="285"/>
      <c r="G31" s="285"/>
      <c r="H31" s="285"/>
      <c r="I31" s="285"/>
      <c r="J31" s="285"/>
      <c r="K31" s="285"/>
      <c r="L31" s="285"/>
      <c r="M31" s="285"/>
      <c r="N31" s="285"/>
      <c r="O31" s="285"/>
      <c r="Q31" s="256" t="s">
        <v>87</v>
      </c>
      <c r="R31" s="256"/>
      <c r="S31" s="260" t="s">
        <v>36</v>
      </c>
      <c r="T31" s="260"/>
      <c r="U31" s="260"/>
      <c r="V31" s="260"/>
      <c r="W31" s="260"/>
      <c r="X31" s="260"/>
      <c r="Y31" s="260"/>
      <c r="Z31" s="260"/>
      <c r="AA31" s="260"/>
      <c r="AB31" s="260"/>
      <c r="AC31" s="260"/>
      <c r="AD31" s="260"/>
      <c r="AE31" s="260"/>
      <c r="AF31" s="52" t="s">
        <v>303</v>
      </c>
    </row>
    <row r="32" spans="1:32" ht="14.15" customHeight="1" x14ac:dyDescent="0.2">
      <c r="A32" s="281" t="str">
        <f xml:space="preserve"> "Year " &amp; TEXT($B$8+1,0)</f>
        <v>Year 2019</v>
      </c>
      <c r="B32" s="282"/>
      <c r="C32" s="261" t="str">
        <f>"Land use category in year " &amp; TEXT($B$8+1,0)</f>
        <v>Land use category in year 2019</v>
      </c>
      <c r="D32" s="261"/>
      <c r="E32" s="261"/>
      <c r="F32" s="261"/>
      <c r="G32" s="261"/>
      <c r="H32" s="261"/>
      <c r="I32" s="261"/>
      <c r="J32" s="261"/>
      <c r="K32" s="261"/>
      <c r="L32" s="261"/>
      <c r="M32" s="261"/>
      <c r="N32" s="261"/>
      <c r="O32" s="261"/>
      <c r="Q32" s="281" t="str">
        <f xml:space="preserve"> "Year " &amp; TEXT($B$8+1,0)</f>
        <v>Year 2019</v>
      </c>
      <c r="R32" s="282"/>
      <c r="S32" s="261" t="str">
        <f>"Land use category in year " &amp; TEXT($B$8+1,0)</f>
        <v>Land use category in year 2019</v>
      </c>
      <c r="T32" s="261"/>
      <c r="U32" s="261"/>
      <c r="V32" s="261"/>
      <c r="W32" s="261"/>
      <c r="X32" s="261"/>
      <c r="Y32" s="261"/>
      <c r="Z32" s="261"/>
      <c r="AA32" s="261"/>
      <c r="AB32" s="261"/>
      <c r="AC32" s="261"/>
      <c r="AD32" s="261"/>
      <c r="AE32" s="261"/>
      <c r="AF32" s="62"/>
    </row>
    <row r="33" spans="1:32" ht="42" x14ac:dyDescent="0.2">
      <c r="A33" s="283"/>
      <c r="B33" s="284"/>
      <c r="C33" s="54" t="s">
        <v>46</v>
      </c>
      <c r="D33" s="54" t="s">
        <v>47</v>
      </c>
      <c r="E33" s="55" t="s">
        <v>48</v>
      </c>
      <c r="F33" s="54" t="s">
        <v>49</v>
      </c>
      <c r="G33" s="54" t="s">
        <v>50</v>
      </c>
      <c r="H33" s="54" t="s">
        <v>51</v>
      </c>
      <c r="I33" s="54" t="s">
        <v>52</v>
      </c>
      <c r="J33" s="54" t="s">
        <v>53</v>
      </c>
      <c r="K33" s="54" t="s">
        <v>54</v>
      </c>
      <c r="L33" s="54" t="s">
        <v>55</v>
      </c>
      <c r="M33" s="54" t="s">
        <v>56</v>
      </c>
      <c r="N33" s="54" t="s">
        <v>39</v>
      </c>
      <c r="O33" s="172" t="s">
        <v>151</v>
      </c>
      <c r="Q33" s="283"/>
      <c r="R33" s="284"/>
      <c r="S33" s="54" t="s">
        <v>46</v>
      </c>
      <c r="T33" s="54" t="s">
        <v>47</v>
      </c>
      <c r="U33" s="55" t="s">
        <v>48</v>
      </c>
      <c r="V33" s="54" t="s">
        <v>49</v>
      </c>
      <c r="W33" s="54" t="s">
        <v>50</v>
      </c>
      <c r="X33" s="54" t="s">
        <v>51</v>
      </c>
      <c r="Y33" s="54" t="s">
        <v>52</v>
      </c>
      <c r="Z33" s="54" t="s">
        <v>53</v>
      </c>
      <c r="AA33" s="54" t="s">
        <v>54</v>
      </c>
      <c r="AB33" s="54" t="s">
        <v>55</v>
      </c>
      <c r="AC33" s="54" t="s">
        <v>56</v>
      </c>
      <c r="AD33" s="54" t="s">
        <v>39</v>
      </c>
      <c r="AE33" s="172" t="s">
        <v>57</v>
      </c>
      <c r="AF33" s="62"/>
    </row>
    <row r="34" spans="1:32" ht="14.15" customHeight="1" x14ac:dyDescent="0.2">
      <c r="A34" s="280" t="str">
        <f>"Land use category in year " &amp; TEXT($B$8,0)</f>
        <v>Land use category in year 2018</v>
      </c>
      <c r="B34" s="54" t="s">
        <v>46</v>
      </c>
      <c r="C34" s="197">
        <f>$C$8*C$16</f>
        <v>0</v>
      </c>
      <c r="D34" s="197">
        <f t="shared" ref="D34:N34" si="0">$C$8*D$16</f>
        <v>0</v>
      </c>
      <c r="E34" s="197">
        <f t="shared" si="0"/>
        <v>0</v>
      </c>
      <c r="F34" s="197">
        <f t="shared" si="0"/>
        <v>0</v>
      </c>
      <c r="G34" s="197">
        <f t="shared" si="0"/>
        <v>0</v>
      </c>
      <c r="H34" s="197">
        <f t="shared" si="0"/>
        <v>0</v>
      </c>
      <c r="I34" s="197">
        <f t="shared" si="0"/>
        <v>0</v>
      </c>
      <c r="J34" s="197">
        <f t="shared" si="0"/>
        <v>0</v>
      </c>
      <c r="K34" s="197">
        <f t="shared" si="0"/>
        <v>0</v>
      </c>
      <c r="L34" s="197">
        <f t="shared" si="0"/>
        <v>0</v>
      </c>
      <c r="M34" s="197">
        <f t="shared" si="0"/>
        <v>0</v>
      </c>
      <c r="N34" s="197">
        <f t="shared" si="0"/>
        <v>0</v>
      </c>
      <c r="O34" s="198">
        <f>SUM(C34:N34)</f>
        <v>0</v>
      </c>
      <c r="Q34" s="280" t="str">
        <f>"Land use category in year " &amp; TEXT($B$8,0)</f>
        <v>Land use category in year 2018</v>
      </c>
      <c r="R34" s="54" t="s">
        <v>46</v>
      </c>
      <c r="S34" s="199">
        <f>IF(ISNUMBER(S$16),C34*S$16,0)</f>
        <v>0</v>
      </c>
      <c r="T34" s="199">
        <f t="shared" ref="T34:AD34" si="1">IF(ISNUMBER(T$16),D34*T$16,0)</f>
        <v>0</v>
      </c>
      <c r="U34" s="199">
        <f t="shared" si="1"/>
        <v>0</v>
      </c>
      <c r="V34" s="199">
        <f t="shared" si="1"/>
        <v>0</v>
      </c>
      <c r="W34" s="199">
        <f t="shared" si="1"/>
        <v>0</v>
      </c>
      <c r="X34" s="199">
        <f t="shared" si="1"/>
        <v>0</v>
      </c>
      <c r="Y34" s="199">
        <f t="shared" si="1"/>
        <v>0</v>
      </c>
      <c r="Z34" s="199">
        <f t="shared" si="1"/>
        <v>0</v>
      </c>
      <c r="AA34" s="199">
        <f t="shared" si="1"/>
        <v>0</v>
      </c>
      <c r="AB34" s="199">
        <f t="shared" si="1"/>
        <v>0</v>
      </c>
      <c r="AC34" s="199">
        <f t="shared" si="1"/>
        <v>0</v>
      </c>
      <c r="AD34" s="199">
        <f t="shared" si="1"/>
        <v>0</v>
      </c>
      <c r="AE34" s="198">
        <f>SUMIF(S34:AD34,"&gt;0",S34:AD34)</f>
        <v>0</v>
      </c>
      <c r="AF34" s="62"/>
    </row>
    <row r="35" spans="1:32" ht="28" x14ac:dyDescent="0.2">
      <c r="A35" s="280"/>
      <c r="B35" s="54" t="s">
        <v>47</v>
      </c>
      <c r="C35" s="197">
        <f>$D$8*C$17</f>
        <v>0</v>
      </c>
      <c r="D35" s="197">
        <f t="shared" ref="D35:N35" si="2">$D$8*D$17</f>
        <v>0</v>
      </c>
      <c r="E35" s="197">
        <f t="shared" si="2"/>
        <v>0</v>
      </c>
      <c r="F35" s="197">
        <f t="shared" si="2"/>
        <v>0</v>
      </c>
      <c r="G35" s="197">
        <f t="shared" si="2"/>
        <v>0</v>
      </c>
      <c r="H35" s="197">
        <f t="shared" si="2"/>
        <v>0</v>
      </c>
      <c r="I35" s="197">
        <f t="shared" si="2"/>
        <v>0</v>
      </c>
      <c r="J35" s="197">
        <f t="shared" si="2"/>
        <v>0</v>
      </c>
      <c r="K35" s="197">
        <f t="shared" si="2"/>
        <v>0</v>
      </c>
      <c r="L35" s="197">
        <f t="shared" si="2"/>
        <v>0</v>
      </c>
      <c r="M35" s="197">
        <f t="shared" si="2"/>
        <v>0</v>
      </c>
      <c r="N35" s="197">
        <f t="shared" si="2"/>
        <v>0</v>
      </c>
      <c r="O35" s="198">
        <f t="shared" ref="O35:O45" si="3">SUM(C35:N35)</f>
        <v>0</v>
      </c>
      <c r="Q35" s="280"/>
      <c r="R35" s="54" t="s">
        <v>47</v>
      </c>
      <c r="S35" s="199">
        <f>IF(ISNUMBER(S$17),C35*S$17,0)</f>
        <v>0</v>
      </c>
      <c r="T35" s="199">
        <f t="shared" ref="T35:AD35" si="4">IF(ISNUMBER(T$17),D35*T$17,0)</f>
        <v>0</v>
      </c>
      <c r="U35" s="199">
        <f t="shared" si="4"/>
        <v>0</v>
      </c>
      <c r="V35" s="199">
        <f t="shared" si="4"/>
        <v>0</v>
      </c>
      <c r="W35" s="199">
        <f t="shared" si="4"/>
        <v>0</v>
      </c>
      <c r="X35" s="199">
        <f t="shared" si="4"/>
        <v>0</v>
      </c>
      <c r="Y35" s="199">
        <f t="shared" si="4"/>
        <v>0</v>
      </c>
      <c r="Z35" s="199">
        <f t="shared" si="4"/>
        <v>0</v>
      </c>
      <c r="AA35" s="199">
        <f t="shared" si="4"/>
        <v>0</v>
      </c>
      <c r="AB35" s="199">
        <f t="shared" si="4"/>
        <v>0</v>
      </c>
      <c r="AC35" s="199">
        <f t="shared" si="4"/>
        <v>0</v>
      </c>
      <c r="AD35" s="199">
        <f t="shared" si="4"/>
        <v>0</v>
      </c>
      <c r="AE35" s="198">
        <f t="shared" ref="AE35:AE45" si="5">SUMIF(S35:AD35,"&gt;0",S35:AD35)</f>
        <v>0</v>
      </c>
      <c r="AF35" s="62"/>
    </row>
    <row r="36" spans="1:32" x14ac:dyDescent="0.2">
      <c r="A36" s="280"/>
      <c r="B36" s="55" t="s">
        <v>48</v>
      </c>
      <c r="C36" s="197">
        <f>$E$8*C$18</f>
        <v>0</v>
      </c>
      <c r="D36" s="197">
        <f t="shared" ref="D36:N36" si="6">$E$8*D$18</f>
        <v>0</v>
      </c>
      <c r="E36" s="197">
        <f t="shared" si="6"/>
        <v>0</v>
      </c>
      <c r="F36" s="197">
        <f t="shared" si="6"/>
        <v>0</v>
      </c>
      <c r="G36" s="197">
        <f t="shared" si="6"/>
        <v>0</v>
      </c>
      <c r="H36" s="197">
        <f t="shared" si="6"/>
        <v>0</v>
      </c>
      <c r="I36" s="197">
        <f t="shared" si="6"/>
        <v>0</v>
      </c>
      <c r="J36" s="197">
        <f t="shared" si="6"/>
        <v>0</v>
      </c>
      <c r="K36" s="197">
        <f t="shared" si="6"/>
        <v>0</v>
      </c>
      <c r="L36" s="197">
        <f t="shared" si="6"/>
        <v>0</v>
      </c>
      <c r="M36" s="197">
        <f t="shared" si="6"/>
        <v>0</v>
      </c>
      <c r="N36" s="197">
        <f t="shared" si="6"/>
        <v>0</v>
      </c>
      <c r="O36" s="198">
        <f t="shared" si="3"/>
        <v>0</v>
      </c>
      <c r="Q36" s="280"/>
      <c r="R36" s="55" t="s">
        <v>48</v>
      </c>
      <c r="S36" s="199">
        <f>IF(ISNUMBER(S$18),C36*S$18,0)</f>
        <v>0</v>
      </c>
      <c r="T36" s="199">
        <f t="shared" ref="T36:AD36" si="7">IF(ISNUMBER(T$18),D36*T$18,0)</f>
        <v>0</v>
      </c>
      <c r="U36" s="199">
        <f t="shared" si="7"/>
        <v>0</v>
      </c>
      <c r="V36" s="199">
        <f t="shared" si="7"/>
        <v>0</v>
      </c>
      <c r="W36" s="199">
        <f t="shared" si="7"/>
        <v>0</v>
      </c>
      <c r="X36" s="199">
        <f t="shared" si="7"/>
        <v>0</v>
      </c>
      <c r="Y36" s="199">
        <f t="shared" si="7"/>
        <v>0</v>
      </c>
      <c r="Z36" s="199">
        <f t="shared" si="7"/>
        <v>0</v>
      </c>
      <c r="AA36" s="199">
        <f t="shared" si="7"/>
        <v>0</v>
      </c>
      <c r="AB36" s="199">
        <f t="shared" si="7"/>
        <v>0</v>
      </c>
      <c r="AC36" s="199">
        <f t="shared" si="7"/>
        <v>0</v>
      </c>
      <c r="AD36" s="199">
        <f t="shared" si="7"/>
        <v>0</v>
      </c>
      <c r="AE36" s="198">
        <f t="shared" si="5"/>
        <v>0</v>
      </c>
      <c r="AF36" s="62"/>
    </row>
    <row r="37" spans="1:32" x14ac:dyDescent="0.2">
      <c r="A37" s="280"/>
      <c r="B37" s="54" t="s">
        <v>49</v>
      </c>
      <c r="C37" s="197">
        <f>$F$8*C$19</f>
        <v>0</v>
      </c>
      <c r="D37" s="197">
        <f t="shared" ref="D37:N37" si="8">$F$8*D$19</f>
        <v>0</v>
      </c>
      <c r="E37" s="197">
        <f t="shared" si="8"/>
        <v>0</v>
      </c>
      <c r="F37" s="197">
        <f t="shared" si="8"/>
        <v>0</v>
      </c>
      <c r="G37" s="197">
        <f t="shared" si="8"/>
        <v>0</v>
      </c>
      <c r="H37" s="197">
        <f t="shared" si="8"/>
        <v>0</v>
      </c>
      <c r="I37" s="197">
        <f t="shared" si="8"/>
        <v>0</v>
      </c>
      <c r="J37" s="197">
        <f t="shared" si="8"/>
        <v>0</v>
      </c>
      <c r="K37" s="197">
        <f t="shared" si="8"/>
        <v>0</v>
      </c>
      <c r="L37" s="197">
        <f t="shared" si="8"/>
        <v>0</v>
      </c>
      <c r="M37" s="197">
        <f t="shared" si="8"/>
        <v>0</v>
      </c>
      <c r="N37" s="197">
        <f t="shared" si="8"/>
        <v>0</v>
      </c>
      <c r="O37" s="198">
        <f t="shared" si="3"/>
        <v>0</v>
      </c>
      <c r="Q37" s="280"/>
      <c r="R37" s="54" t="s">
        <v>49</v>
      </c>
      <c r="S37" s="199">
        <f>IF(ISNUMBER(S$19),C37*S$19,0)</f>
        <v>0</v>
      </c>
      <c r="T37" s="199">
        <f t="shared" ref="T37:AD37" si="9">IF(ISNUMBER(T$19),D37*T$19,0)</f>
        <v>0</v>
      </c>
      <c r="U37" s="199">
        <f t="shared" si="9"/>
        <v>0</v>
      </c>
      <c r="V37" s="199">
        <f t="shared" si="9"/>
        <v>0</v>
      </c>
      <c r="W37" s="199">
        <f t="shared" si="9"/>
        <v>0</v>
      </c>
      <c r="X37" s="199">
        <f t="shared" si="9"/>
        <v>0</v>
      </c>
      <c r="Y37" s="199">
        <f t="shared" si="9"/>
        <v>0</v>
      </c>
      <c r="Z37" s="199">
        <f t="shared" si="9"/>
        <v>0</v>
      </c>
      <c r="AA37" s="199">
        <f t="shared" si="9"/>
        <v>0</v>
      </c>
      <c r="AB37" s="199">
        <f t="shared" si="9"/>
        <v>0</v>
      </c>
      <c r="AC37" s="199">
        <f t="shared" si="9"/>
        <v>0</v>
      </c>
      <c r="AD37" s="199">
        <f t="shared" si="9"/>
        <v>0</v>
      </c>
      <c r="AE37" s="198">
        <f t="shared" si="5"/>
        <v>0</v>
      </c>
      <c r="AF37" s="62"/>
    </row>
    <row r="38" spans="1:32" x14ac:dyDescent="0.2">
      <c r="A38" s="280"/>
      <c r="B38" s="172" t="s">
        <v>50</v>
      </c>
      <c r="C38" s="197">
        <f>$G$8*C$20</f>
        <v>0</v>
      </c>
      <c r="D38" s="197">
        <f t="shared" ref="D38:N38" si="10">$G$8*D$20</f>
        <v>0</v>
      </c>
      <c r="E38" s="197">
        <f t="shared" si="10"/>
        <v>0</v>
      </c>
      <c r="F38" s="197">
        <f t="shared" si="10"/>
        <v>0</v>
      </c>
      <c r="G38" s="197">
        <f t="shared" si="10"/>
        <v>0</v>
      </c>
      <c r="H38" s="197">
        <f t="shared" si="10"/>
        <v>0</v>
      </c>
      <c r="I38" s="197">
        <f t="shared" si="10"/>
        <v>0</v>
      </c>
      <c r="J38" s="197">
        <f t="shared" si="10"/>
        <v>0</v>
      </c>
      <c r="K38" s="197">
        <f t="shared" si="10"/>
        <v>0</v>
      </c>
      <c r="L38" s="197">
        <f t="shared" si="10"/>
        <v>0</v>
      </c>
      <c r="M38" s="197">
        <f t="shared" si="10"/>
        <v>0</v>
      </c>
      <c r="N38" s="197">
        <f t="shared" si="10"/>
        <v>0</v>
      </c>
      <c r="O38" s="198">
        <f t="shared" si="3"/>
        <v>0</v>
      </c>
      <c r="Q38" s="280"/>
      <c r="R38" s="172" t="s">
        <v>50</v>
      </c>
      <c r="S38" s="199">
        <f>IF(ISNUMBER(S$20),C38*S$20,0)</f>
        <v>0</v>
      </c>
      <c r="T38" s="199">
        <f t="shared" ref="T38:AD38" si="11">IF(ISNUMBER(T$20),D38*T$20,0)</f>
        <v>0</v>
      </c>
      <c r="U38" s="199">
        <f t="shared" si="11"/>
        <v>0</v>
      </c>
      <c r="V38" s="199">
        <f t="shared" si="11"/>
        <v>0</v>
      </c>
      <c r="W38" s="199">
        <f t="shared" si="11"/>
        <v>0</v>
      </c>
      <c r="X38" s="199">
        <f t="shared" si="11"/>
        <v>0</v>
      </c>
      <c r="Y38" s="199">
        <f t="shared" si="11"/>
        <v>0</v>
      </c>
      <c r="Z38" s="199">
        <f t="shared" si="11"/>
        <v>0</v>
      </c>
      <c r="AA38" s="199">
        <f t="shared" si="11"/>
        <v>0</v>
      </c>
      <c r="AB38" s="199">
        <f t="shared" si="11"/>
        <v>0</v>
      </c>
      <c r="AC38" s="199">
        <f t="shared" si="11"/>
        <v>0</v>
      </c>
      <c r="AD38" s="199">
        <f t="shared" si="11"/>
        <v>0</v>
      </c>
      <c r="AE38" s="198">
        <f t="shared" si="5"/>
        <v>0</v>
      </c>
      <c r="AF38" s="62"/>
    </row>
    <row r="39" spans="1:32" x14ac:dyDescent="0.2">
      <c r="A39" s="280"/>
      <c r="B39" s="172" t="s">
        <v>51</v>
      </c>
      <c r="C39" s="197">
        <f>$H$8*C$21</f>
        <v>0</v>
      </c>
      <c r="D39" s="197">
        <f t="shared" ref="D39:N39" si="12">$H$8*D$21</f>
        <v>0</v>
      </c>
      <c r="E39" s="197">
        <f t="shared" si="12"/>
        <v>0</v>
      </c>
      <c r="F39" s="197">
        <f t="shared" si="12"/>
        <v>0</v>
      </c>
      <c r="G39" s="197">
        <f t="shared" si="12"/>
        <v>0</v>
      </c>
      <c r="H39" s="197">
        <f t="shared" si="12"/>
        <v>0</v>
      </c>
      <c r="I39" s="197">
        <f t="shared" si="12"/>
        <v>0</v>
      </c>
      <c r="J39" s="197">
        <f t="shared" si="12"/>
        <v>0</v>
      </c>
      <c r="K39" s="197">
        <f t="shared" si="12"/>
        <v>0</v>
      </c>
      <c r="L39" s="197">
        <f t="shared" si="12"/>
        <v>0</v>
      </c>
      <c r="M39" s="197">
        <f t="shared" si="12"/>
        <v>0</v>
      </c>
      <c r="N39" s="197">
        <f t="shared" si="12"/>
        <v>0</v>
      </c>
      <c r="O39" s="198">
        <f t="shared" si="3"/>
        <v>0</v>
      </c>
      <c r="Q39" s="280"/>
      <c r="R39" s="172" t="s">
        <v>51</v>
      </c>
      <c r="S39" s="199">
        <f>IF(ISNUMBER(S$21),C39*S$21,0)</f>
        <v>0</v>
      </c>
      <c r="T39" s="199">
        <f t="shared" ref="T39:AD39" si="13">IF(ISNUMBER(T$21),D39*T$21,0)</f>
        <v>0</v>
      </c>
      <c r="U39" s="199">
        <f t="shared" si="13"/>
        <v>0</v>
      </c>
      <c r="V39" s="199">
        <f t="shared" si="13"/>
        <v>0</v>
      </c>
      <c r="W39" s="199">
        <f t="shared" si="13"/>
        <v>0</v>
      </c>
      <c r="X39" s="199">
        <f t="shared" si="13"/>
        <v>0</v>
      </c>
      <c r="Y39" s="199">
        <f t="shared" si="13"/>
        <v>0</v>
      </c>
      <c r="Z39" s="199">
        <f t="shared" si="13"/>
        <v>0</v>
      </c>
      <c r="AA39" s="199">
        <f t="shared" si="13"/>
        <v>0</v>
      </c>
      <c r="AB39" s="199">
        <f t="shared" si="13"/>
        <v>0</v>
      </c>
      <c r="AC39" s="199">
        <f t="shared" si="13"/>
        <v>0</v>
      </c>
      <c r="AD39" s="199">
        <f t="shared" si="13"/>
        <v>0</v>
      </c>
      <c r="AE39" s="198">
        <f t="shared" si="5"/>
        <v>0</v>
      </c>
      <c r="AF39" s="62"/>
    </row>
    <row r="40" spans="1:32" x14ac:dyDescent="0.2">
      <c r="A40" s="280"/>
      <c r="B40" s="172" t="s">
        <v>52</v>
      </c>
      <c r="C40" s="197">
        <f>$I$8*C$22</f>
        <v>0</v>
      </c>
      <c r="D40" s="197">
        <f t="shared" ref="D40:N40" si="14">$I$8*D$22</f>
        <v>0</v>
      </c>
      <c r="E40" s="197">
        <f t="shared" si="14"/>
        <v>0</v>
      </c>
      <c r="F40" s="197">
        <f t="shared" si="14"/>
        <v>0</v>
      </c>
      <c r="G40" s="197">
        <f t="shared" si="14"/>
        <v>0</v>
      </c>
      <c r="H40" s="197">
        <f t="shared" si="14"/>
        <v>0</v>
      </c>
      <c r="I40" s="197">
        <f t="shared" si="14"/>
        <v>0</v>
      </c>
      <c r="J40" s="197">
        <f t="shared" si="14"/>
        <v>0</v>
      </c>
      <c r="K40" s="197">
        <f t="shared" si="14"/>
        <v>0</v>
      </c>
      <c r="L40" s="197">
        <f t="shared" si="14"/>
        <v>0</v>
      </c>
      <c r="M40" s="197">
        <f t="shared" si="14"/>
        <v>0</v>
      </c>
      <c r="N40" s="197">
        <f t="shared" si="14"/>
        <v>0</v>
      </c>
      <c r="O40" s="198">
        <f t="shared" si="3"/>
        <v>0</v>
      </c>
      <c r="Q40" s="280"/>
      <c r="R40" s="172" t="s">
        <v>52</v>
      </c>
      <c r="S40" s="199">
        <f>IF(ISNUMBER(S$22),C40*S$22,0)</f>
        <v>0</v>
      </c>
      <c r="T40" s="199">
        <f t="shared" ref="T40:AD40" si="15">IF(ISNUMBER(T$22),D40*T$22,0)</f>
        <v>0</v>
      </c>
      <c r="U40" s="199">
        <f t="shared" si="15"/>
        <v>0</v>
      </c>
      <c r="V40" s="199">
        <f t="shared" si="15"/>
        <v>0</v>
      </c>
      <c r="W40" s="199">
        <f t="shared" si="15"/>
        <v>0</v>
      </c>
      <c r="X40" s="199">
        <f t="shared" si="15"/>
        <v>0</v>
      </c>
      <c r="Y40" s="199">
        <f t="shared" si="15"/>
        <v>0</v>
      </c>
      <c r="Z40" s="199">
        <f t="shared" si="15"/>
        <v>0</v>
      </c>
      <c r="AA40" s="199">
        <f t="shared" si="15"/>
        <v>0</v>
      </c>
      <c r="AB40" s="199">
        <f t="shared" si="15"/>
        <v>0</v>
      </c>
      <c r="AC40" s="199">
        <f t="shared" si="15"/>
        <v>0</v>
      </c>
      <c r="AD40" s="199">
        <f t="shared" si="15"/>
        <v>0</v>
      </c>
      <c r="AE40" s="198">
        <f t="shared" si="5"/>
        <v>0</v>
      </c>
      <c r="AF40" s="62"/>
    </row>
    <row r="41" spans="1:32" x14ac:dyDescent="0.2">
      <c r="A41" s="280"/>
      <c r="B41" s="172" t="s">
        <v>53</v>
      </c>
      <c r="C41" s="197">
        <f>$J$8*C$23</f>
        <v>0</v>
      </c>
      <c r="D41" s="197">
        <f t="shared" ref="D41:N41" si="16">$J$8*D$23</f>
        <v>0</v>
      </c>
      <c r="E41" s="197">
        <f t="shared" si="16"/>
        <v>0</v>
      </c>
      <c r="F41" s="197">
        <f t="shared" si="16"/>
        <v>0</v>
      </c>
      <c r="G41" s="197">
        <f t="shared" si="16"/>
        <v>0</v>
      </c>
      <c r="H41" s="197">
        <f t="shared" si="16"/>
        <v>0</v>
      </c>
      <c r="I41" s="197">
        <f t="shared" si="16"/>
        <v>0</v>
      </c>
      <c r="J41" s="197">
        <f t="shared" si="16"/>
        <v>0</v>
      </c>
      <c r="K41" s="197">
        <f t="shared" si="16"/>
        <v>0</v>
      </c>
      <c r="L41" s="197">
        <f t="shared" si="16"/>
        <v>0</v>
      </c>
      <c r="M41" s="197">
        <f t="shared" si="16"/>
        <v>0</v>
      </c>
      <c r="N41" s="197">
        <f t="shared" si="16"/>
        <v>0</v>
      </c>
      <c r="O41" s="198">
        <f t="shared" si="3"/>
        <v>0</v>
      </c>
      <c r="Q41" s="280"/>
      <c r="R41" s="172" t="s">
        <v>53</v>
      </c>
      <c r="S41" s="199">
        <f>IF(ISNUMBER(S$23),C41*S$23,0)</f>
        <v>0</v>
      </c>
      <c r="T41" s="199">
        <f t="shared" ref="T41:AD41" si="17">IF(ISNUMBER(T$23),D41*T$23,0)</f>
        <v>0</v>
      </c>
      <c r="U41" s="199">
        <f t="shared" si="17"/>
        <v>0</v>
      </c>
      <c r="V41" s="199">
        <f t="shared" si="17"/>
        <v>0</v>
      </c>
      <c r="W41" s="199">
        <f t="shared" si="17"/>
        <v>0</v>
      </c>
      <c r="X41" s="199">
        <f t="shared" si="17"/>
        <v>0</v>
      </c>
      <c r="Y41" s="199">
        <f t="shared" si="17"/>
        <v>0</v>
      </c>
      <c r="Z41" s="199">
        <f t="shared" si="17"/>
        <v>0</v>
      </c>
      <c r="AA41" s="199">
        <f t="shared" si="17"/>
        <v>0</v>
      </c>
      <c r="AB41" s="199">
        <f t="shared" si="17"/>
        <v>0</v>
      </c>
      <c r="AC41" s="199">
        <f t="shared" si="17"/>
        <v>0</v>
      </c>
      <c r="AD41" s="199">
        <f t="shared" si="17"/>
        <v>0</v>
      </c>
      <c r="AE41" s="198">
        <f t="shared" si="5"/>
        <v>0</v>
      </c>
      <c r="AF41" s="62"/>
    </row>
    <row r="42" spans="1:32" x14ac:dyDescent="0.2">
      <c r="A42" s="280"/>
      <c r="B42" s="172" t="s">
        <v>54</v>
      </c>
      <c r="C42" s="197">
        <f>$K$8*C$24</f>
        <v>0</v>
      </c>
      <c r="D42" s="197">
        <f t="shared" ref="D42:N42" si="18">$K$8*D$24</f>
        <v>0</v>
      </c>
      <c r="E42" s="197">
        <f t="shared" si="18"/>
        <v>0</v>
      </c>
      <c r="F42" s="197">
        <f t="shared" si="18"/>
        <v>0</v>
      </c>
      <c r="G42" s="197">
        <f t="shared" si="18"/>
        <v>0</v>
      </c>
      <c r="H42" s="197">
        <f t="shared" si="18"/>
        <v>0</v>
      </c>
      <c r="I42" s="197">
        <f t="shared" si="18"/>
        <v>0</v>
      </c>
      <c r="J42" s="197">
        <f t="shared" si="18"/>
        <v>0</v>
      </c>
      <c r="K42" s="197">
        <f t="shared" si="18"/>
        <v>0</v>
      </c>
      <c r="L42" s="197">
        <f t="shared" si="18"/>
        <v>0</v>
      </c>
      <c r="M42" s="197">
        <f t="shared" si="18"/>
        <v>0</v>
      </c>
      <c r="N42" s="197">
        <f t="shared" si="18"/>
        <v>0</v>
      </c>
      <c r="O42" s="198">
        <f t="shared" si="3"/>
        <v>0</v>
      </c>
      <c r="Q42" s="280"/>
      <c r="R42" s="172" t="s">
        <v>54</v>
      </c>
      <c r="S42" s="199">
        <f>IF(ISNUMBER(S$24),C42*S$24,0)</f>
        <v>0</v>
      </c>
      <c r="T42" s="199">
        <f t="shared" ref="T42:AD42" si="19">IF(ISNUMBER(T$24),D42*T$24,0)</f>
        <v>0</v>
      </c>
      <c r="U42" s="199">
        <f t="shared" si="19"/>
        <v>0</v>
      </c>
      <c r="V42" s="199">
        <f t="shared" si="19"/>
        <v>0</v>
      </c>
      <c r="W42" s="199">
        <f t="shared" si="19"/>
        <v>0</v>
      </c>
      <c r="X42" s="199">
        <f t="shared" si="19"/>
        <v>0</v>
      </c>
      <c r="Y42" s="199">
        <f t="shared" si="19"/>
        <v>0</v>
      </c>
      <c r="Z42" s="199">
        <f t="shared" si="19"/>
        <v>0</v>
      </c>
      <c r="AA42" s="199">
        <f t="shared" si="19"/>
        <v>0</v>
      </c>
      <c r="AB42" s="199">
        <f t="shared" si="19"/>
        <v>0</v>
      </c>
      <c r="AC42" s="199">
        <f t="shared" si="19"/>
        <v>0</v>
      </c>
      <c r="AD42" s="199">
        <f t="shared" si="19"/>
        <v>0</v>
      </c>
      <c r="AE42" s="198">
        <f t="shared" si="5"/>
        <v>0</v>
      </c>
      <c r="AF42" s="62"/>
    </row>
    <row r="43" spans="1:32" x14ac:dyDescent="0.2">
      <c r="A43" s="280"/>
      <c r="B43" s="172" t="s">
        <v>55</v>
      </c>
      <c r="C43" s="197">
        <f>$L$8*C$25</f>
        <v>0</v>
      </c>
      <c r="D43" s="197">
        <f t="shared" ref="D43:N43" si="20">$L$8*D$25</f>
        <v>0</v>
      </c>
      <c r="E43" s="197">
        <f t="shared" si="20"/>
        <v>0</v>
      </c>
      <c r="F43" s="197">
        <f t="shared" si="20"/>
        <v>0</v>
      </c>
      <c r="G43" s="197">
        <f t="shared" si="20"/>
        <v>0</v>
      </c>
      <c r="H43" s="197">
        <f t="shared" si="20"/>
        <v>0</v>
      </c>
      <c r="I43" s="197">
        <f t="shared" si="20"/>
        <v>0</v>
      </c>
      <c r="J43" s="197">
        <f t="shared" si="20"/>
        <v>0</v>
      </c>
      <c r="K43" s="197">
        <f t="shared" si="20"/>
        <v>0</v>
      </c>
      <c r="L43" s="197">
        <f t="shared" si="20"/>
        <v>0</v>
      </c>
      <c r="M43" s="197">
        <f t="shared" si="20"/>
        <v>0</v>
      </c>
      <c r="N43" s="197">
        <f t="shared" si="20"/>
        <v>0</v>
      </c>
      <c r="O43" s="198">
        <f t="shared" si="3"/>
        <v>0</v>
      </c>
      <c r="Q43" s="280"/>
      <c r="R43" s="172" t="s">
        <v>55</v>
      </c>
      <c r="S43" s="199">
        <f>IF(ISNUMBER(S$25),C43*S$25,0)</f>
        <v>0</v>
      </c>
      <c r="T43" s="199">
        <f t="shared" ref="T43:AD43" si="21">IF(ISNUMBER(T$25),D43*T$25,0)</f>
        <v>0</v>
      </c>
      <c r="U43" s="199">
        <f t="shared" si="21"/>
        <v>0</v>
      </c>
      <c r="V43" s="199">
        <f t="shared" si="21"/>
        <v>0</v>
      </c>
      <c r="W43" s="199">
        <f t="shared" si="21"/>
        <v>0</v>
      </c>
      <c r="X43" s="199">
        <f t="shared" si="21"/>
        <v>0</v>
      </c>
      <c r="Y43" s="199">
        <f t="shared" si="21"/>
        <v>0</v>
      </c>
      <c r="Z43" s="199">
        <f t="shared" si="21"/>
        <v>0</v>
      </c>
      <c r="AA43" s="199">
        <f t="shared" si="21"/>
        <v>0</v>
      </c>
      <c r="AB43" s="199">
        <f t="shared" si="21"/>
        <v>0</v>
      </c>
      <c r="AC43" s="199">
        <f t="shared" si="21"/>
        <v>0</v>
      </c>
      <c r="AD43" s="199">
        <f t="shared" si="21"/>
        <v>0</v>
      </c>
      <c r="AE43" s="198">
        <f t="shared" si="5"/>
        <v>0</v>
      </c>
      <c r="AF43" s="62"/>
    </row>
    <row r="44" spans="1:32" x14ac:dyDescent="0.2">
      <c r="A44" s="280"/>
      <c r="B44" s="172" t="s">
        <v>56</v>
      </c>
      <c r="C44" s="197">
        <f>$M$8*C$26</f>
        <v>0</v>
      </c>
      <c r="D44" s="197">
        <f t="shared" ref="D44:N44" si="22">$M$8*D$26</f>
        <v>0</v>
      </c>
      <c r="E44" s="197">
        <f t="shared" si="22"/>
        <v>0</v>
      </c>
      <c r="F44" s="197">
        <f t="shared" si="22"/>
        <v>0</v>
      </c>
      <c r="G44" s="197">
        <f t="shared" si="22"/>
        <v>0</v>
      </c>
      <c r="H44" s="197">
        <f t="shared" si="22"/>
        <v>0</v>
      </c>
      <c r="I44" s="197">
        <f t="shared" si="22"/>
        <v>0</v>
      </c>
      <c r="J44" s="197">
        <f t="shared" si="22"/>
        <v>0</v>
      </c>
      <c r="K44" s="197">
        <f t="shared" si="22"/>
        <v>0</v>
      </c>
      <c r="L44" s="197">
        <f t="shared" si="22"/>
        <v>0</v>
      </c>
      <c r="M44" s="197">
        <f t="shared" si="22"/>
        <v>0</v>
      </c>
      <c r="N44" s="197">
        <f t="shared" si="22"/>
        <v>0</v>
      </c>
      <c r="O44" s="198">
        <f t="shared" si="3"/>
        <v>0</v>
      </c>
      <c r="Q44" s="280"/>
      <c r="R44" s="172" t="s">
        <v>56</v>
      </c>
      <c r="S44" s="199">
        <f>IF(ISNUMBER(S$26),C44*S$26,0)</f>
        <v>0</v>
      </c>
      <c r="T44" s="199">
        <f t="shared" ref="T44:AD44" si="23">IF(ISNUMBER(T$26),D44*T$26,0)</f>
        <v>0</v>
      </c>
      <c r="U44" s="199">
        <f t="shared" si="23"/>
        <v>0</v>
      </c>
      <c r="V44" s="199">
        <f t="shared" si="23"/>
        <v>0</v>
      </c>
      <c r="W44" s="199">
        <f t="shared" si="23"/>
        <v>0</v>
      </c>
      <c r="X44" s="199">
        <f t="shared" si="23"/>
        <v>0</v>
      </c>
      <c r="Y44" s="199">
        <f t="shared" si="23"/>
        <v>0</v>
      </c>
      <c r="Z44" s="199">
        <f t="shared" si="23"/>
        <v>0</v>
      </c>
      <c r="AA44" s="199">
        <f t="shared" si="23"/>
        <v>0</v>
      </c>
      <c r="AB44" s="199">
        <f t="shared" si="23"/>
        <v>0</v>
      </c>
      <c r="AC44" s="199">
        <f t="shared" si="23"/>
        <v>0</v>
      </c>
      <c r="AD44" s="199">
        <f t="shared" si="23"/>
        <v>0</v>
      </c>
      <c r="AE44" s="198">
        <f t="shared" si="5"/>
        <v>0</v>
      </c>
      <c r="AF44" s="62"/>
    </row>
    <row r="45" spans="1:32" x14ac:dyDescent="0.2">
      <c r="A45" s="280"/>
      <c r="B45" s="172" t="s">
        <v>147</v>
      </c>
      <c r="C45" s="197">
        <f>$N$8*C$27</f>
        <v>0</v>
      </c>
      <c r="D45" s="197">
        <f t="shared" ref="D45:N45" si="24">$N$8*D$27</f>
        <v>0</v>
      </c>
      <c r="E45" s="197">
        <f t="shared" si="24"/>
        <v>0</v>
      </c>
      <c r="F45" s="197">
        <f t="shared" si="24"/>
        <v>0</v>
      </c>
      <c r="G45" s="197">
        <f t="shared" si="24"/>
        <v>0</v>
      </c>
      <c r="H45" s="197">
        <f t="shared" si="24"/>
        <v>0</v>
      </c>
      <c r="I45" s="197">
        <f t="shared" si="24"/>
        <v>0</v>
      </c>
      <c r="J45" s="197">
        <f t="shared" si="24"/>
        <v>0</v>
      </c>
      <c r="K45" s="197">
        <f t="shared" si="24"/>
        <v>0</v>
      </c>
      <c r="L45" s="197">
        <f t="shared" si="24"/>
        <v>0</v>
      </c>
      <c r="M45" s="197">
        <f t="shared" si="24"/>
        <v>0</v>
      </c>
      <c r="N45" s="197">
        <f t="shared" si="24"/>
        <v>0</v>
      </c>
      <c r="O45" s="198">
        <f t="shared" si="3"/>
        <v>0</v>
      </c>
      <c r="Q45" s="280"/>
      <c r="R45" s="172" t="s">
        <v>147</v>
      </c>
      <c r="S45" s="199">
        <f>IF(ISNUMBER(S$27),C45*S$27,0)</f>
        <v>0</v>
      </c>
      <c r="T45" s="199">
        <f t="shared" ref="T45:AD45" si="25">IF(ISNUMBER(T$27),D45*T$27,0)</f>
        <v>0</v>
      </c>
      <c r="U45" s="199">
        <f t="shared" si="25"/>
        <v>0</v>
      </c>
      <c r="V45" s="199">
        <f t="shared" si="25"/>
        <v>0</v>
      </c>
      <c r="W45" s="199">
        <f t="shared" si="25"/>
        <v>0</v>
      </c>
      <c r="X45" s="199">
        <f t="shared" si="25"/>
        <v>0</v>
      </c>
      <c r="Y45" s="199">
        <f t="shared" si="25"/>
        <v>0</v>
      </c>
      <c r="Z45" s="199">
        <f t="shared" si="25"/>
        <v>0</v>
      </c>
      <c r="AA45" s="199">
        <f t="shared" si="25"/>
        <v>0</v>
      </c>
      <c r="AB45" s="199">
        <f t="shared" si="25"/>
        <v>0</v>
      </c>
      <c r="AC45" s="199">
        <f t="shared" si="25"/>
        <v>0</v>
      </c>
      <c r="AD45" s="199">
        <f t="shared" si="25"/>
        <v>0</v>
      </c>
      <c r="AE45" s="198">
        <f t="shared" si="5"/>
        <v>0</v>
      </c>
      <c r="AF45" s="62"/>
    </row>
    <row r="46" spans="1:32" x14ac:dyDescent="0.2">
      <c r="A46" s="280"/>
      <c r="B46" s="54" t="s">
        <v>57</v>
      </c>
      <c r="C46" s="197">
        <f>+SUM(C34:C45)</f>
        <v>0</v>
      </c>
      <c r="D46" s="197">
        <f t="shared" ref="D46:N46" si="26">+SUM(D34:D45)</f>
        <v>0</v>
      </c>
      <c r="E46" s="197">
        <f t="shared" si="26"/>
        <v>0</v>
      </c>
      <c r="F46" s="197">
        <f t="shared" si="26"/>
        <v>0</v>
      </c>
      <c r="G46" s="197">
        <f t="shared" si="26"/>
        <v>0</v>
      </c>
      <c r="H46" s="197">
        <f t="shared" si="26"/>
        <v>0</v>
      </c>
      <c r="I46" s="197">
        <f t="shared" si="26"/>
        <v>0</v>
      </c>
      <c r="J46" s="197">
        <f t="shared" si="26"/>
        <v>0</v>
      </c>
      <c r="K46" s="197">
        <f t="shared" si="26"/>
        <v>0</v>
      </c>
      <c r="L46" s="197">
        <f t="shared" si="26"/>
        <v>0</v>
      </c>
      <c r="M46" s="197">
        <f t="shared" si="26"/>
        <v>0</v>
      </c>
      <c r="N46" s="197">
        <f t="shared" si="26"/>
        <v>0</v>
      </c>
      <c r="O46" s="198"/>
      <c r="Q46" s="280"/>
      <c r="R46" s="54" t="s">
        <v>57</v>
      </c>
      <c r="S46" s="197"/>
      <c r="T46" s="197"/>
      <c r="U46" s="197"/>
      <c r="V46" s="197"/>
      <c r="W46" s="197"/>
      <c r="X46" s="197"/>
      <c r="Y46" s="197"/>
      <c r="Z46" s="197"/>
      <c r="AA46" s="197"/>
      <c r="AB46" s="197"/>
      <c r="AC46" s="197"/>
      <c r="AD46" s="197"/>
      <c r="AE46" s="198">
        <f>SUM(AE34:AE45)</f>
        <v>0</v>
      </c>
      <c r="AF46" s="200">
        <f>AE46*44/12</f>
        <v>0</v>
      </c>
    </row>
    <row r="48" spans="1:32" ht="14.15" customHeight="1" x14ac:dyDescent="0.2">
      <c r="A48" s="281" t="str">
        <f xml:space="preserve"> "Year " &amp; TEXT($B$8+2,0)</f>
        <v>Year 2020</v>
      </c>
      <c r="B48" s="282"/>
      <c r="C48" s="261" t="str">
        <f>"Land use category in year " &amp; TEXT($B$8+2,0)</f>
        <v>Land use category in year 2020</v>
      </c>
      <c r="D48" s="261"/>
      <c r="E48" s="261"/>
      <c r="F48" s="261"/>
      <c r="G48" s="261"/>
      <c r="H48" s="261"/>
      <c r="I48" s="261"/>
      <c r="J48" s="261"/>
      <c r="K48" s="261"/>
      <c r="L48" s="261"/>
      <c r="M48" s="261"/>
      <c r="N48" s="261"/>
      <c r="O48" s="261"/>
      <c r="Q48" s="281" t="str">
        <f xml:space="preserve"> "Year " &amp; TEXT($B$8+2,0)</f>
        <v>Year 2020</v>
      </c>
      <c r="R48" s="282"/>
      <c r="S48" s="261" t="str">
        <f>"Land use category in year " &amp; TEXT($B$8+2,0)</f>
        <v>Land use category in year 2020</v>
      </c>
      <c r="T48" s="261"/>
      <c r="U48" s="261"/>
      <c r="V48" s="261"/>
      <c r="W48" s="261"/>
      <c r="X48" s="261"/>
      <c r="Y48" s="261"/>
      <c r="Z48" s="261"/>
      <c r="AA48" s="261"/>
      <c r="AB48" s="261"/>
      <c r="AC48" s="261"/>
      <c r="AD48" s="261"/>
      <c r="AE48" s="261"/>
      <c r="AF48" s="62"/>
    </row>
    <row r="49" spans="1:32" ht="42" x14ac:dyDescent="0.2">
      <c r="A49" s="283"/>
      <c r="B49" s="284"/>
      <c r="C49" s="54" t="s">
        <v>46</v>
      </c>
      <c r="D49" s="54" t="s">
        <v>47</v>
      </c>
      <c r="E49" s="55" t="s">
        <v>48</v>
      </c>
      <c r="F49" s="54" t="s">
        <v>49</v>
      </c>
      <c r="G49" s="54" t="s">
        <v>50</v>
      </c>
      <c r="H49" s="54" t="s">
        <v>51</v>
      </c>
      <c r="I49" s="54" t="s">
        <v>52</v>
      </c>
      <c r="J49" s="54" t="s">
        <v>53</v>
      </c>
      <c r="K49" s="54" t="s">
        <v>54</v>
      </c>
      <c r="L49" s="54" t="s">
        <v>55</v>
      </c>
      <c r="M49" s="54" t="s">
        <v>56</v>
      </c>
      <c r="N49" s="54" t="s">
        <v>39</v>
      </c>
      <c r="O49" s="172" t="s">
        <v>151</v>
      </c>
      <c r="Q49" s="283"/>
      <c r="R49" s="284"/>
      <c r="S49" s="54" t="s">
        <v>46</v>
      </c>
      <c r="T49" s="54" t="s">
        <v>47</v>
      </c>
      <c r="U49" s="55" t="s">
        <v>48</v>
      </c>
      <c r="V49" s="54" t="s">
        <v>49</v>
      </c>
      <c r="W49" s="54" t="s">
        <v>50</v>
      </c>
      <c r="X49" s="54" t="s">
        <v>51</v>
      </c>
      <c r="Y49" s="54" t="s">
        <v>52</v>
      </c>
      <c r="Z49" s="54" t="s">
        <v>53</v>
      </c>
      <c r="AA49" s="54" t="s">
        <v>54</v>
      </c>
      <c r="AB49" s="54" t="s">
        <v>55</v>
      </c>
      <c r="AC49" s="54" t="s">
        <v>56</v>
      </c>
      <c r="AD49" s="54" t="s">
        <v>39</v>
      </c>
      <c r="AE49" s="172" t="s">
        <v>151</v>
      </c>
      <c r="AF49" s="62"/>
    </row>
    <row r="50" spans="1:32" ht="14.15" customHeight="1" x14ac:dyDescent="0.2">
      <c r="A50" s="280" t="str">
        <f>"Land use category in year " &amp; TEXT($B$8+1,0)</f>
        <v>Land use category in year 2019</v>
      </c>
      <c r="B50" s="54" t="s">
        <v>46</v>
      </c>
      <c r="C50" s="197">
        <f>$C46*C$16</f>
        <v>0</v>
      </c>
      <c r="D50" s="197">
        <f t="shared" ref="D50:N50" si="27">$C46*D$16</f>
        <v>0</v>
      </c>
      <c r="E50" s="197">
        <f t="shared" si="27"/>
        <v>0</v>
      </c>
      <c r="F50" s="197">
        <f t="shared" si="27"/>
        <v>0</v>
      </c>
      <c r="G50" s="197">
        <f t="shared" si="27"/>
        <v>0</v>
      </c>
      <c r="H50" s="197">
        <f t="shared" si="27"/>
        <v>0</v>
      </c>
      <c r="I50" s="197">
        <f t="shared" si="27"/>
        <v>0</v>
      </c>
      <c r="J50" s="197">
        <f t="shared" si="27"/>
        <v>0</v>
      </c>
      <c r="K50" s="197">
        <f t="shared" si="27"/>
        <v>0</v>
      </c>
      <c r="L50" s="197">
        <f t="shared" si="27"/>
        <v>0</v>
      </c>
      <c r="M50" s="197">
        <f t="shared" si="27"/>
        <v>0</v>
      </c>
      <c r="N50" s="197">
        <f t="shared" si="27"/>
        <v>0</v>
      </c>
      <c r="O50" s="198">
        <f>SUM(C50:N50)</f>
        <v>0</v>
      </c>
      <c r="Q50" s="280" t="str">
        <f>"Land use category in year " &amp; TEXT($B$8+1,0)</f>
        <v>Land use category in year 2019</v>
      </c>
      <c r="R50" s="54" t="s">
        <v>46</v>
      </c>
      <c r="S50" s="199">
        <f>IF(ISNUMBER(S$16),C50*S$16,0)</f>
        <v>0</v>
      </c>
      <c r="T50" s="199">
        <f t="shared" ref="T50" si="28">IF(ISNUMBER(T$16),D50*T$16,0)</f>
        <v>0</v>
      </c>
      <c r="U50" s="199">
        <f t="shared" ref="U50" si="29">IF(ISNUMBER(U$16),E50*U$16,0)</f>
        <v>0</v>
      </c>
      <c r="V50" s="199">
        <f t="shared" ref="V50" si="30">IF(ISNUMBER(V$16),F50*V$16,0)</f>
        <v>0</v>
      </c>
      <c r="W50" s="199">
        <f t="shared" ref="W50" si="31">IF(ISNUMBER(W$16),G50*W$16,0)</f>
        <v>0</v>
      </c>
      <c r="X50" s="199">
        <f t="shared" ref="X50" si="32">IF(ISNUMBER(X$16),H50*X$16,0)</f>
        <v>0</v>
      </c>
      <c r="Y50" s="199">
        <f t="shared" ref="Y50" si="33">IF(ISNUMBER(Y$16),I50*Y$16,0)</f>
        <v>0</v>
      </c>
      <c r="Z50" s="199">
        <f t="shared" ref="Z50" si="34">IF(ISNUMBER(Z$16),J50*Z$16,0)</f>
        <v>0</v>
      </c>
      <c r="AA50" s="199">
        <f t="shared" ref="AA50" si="35">IF(ISNUMBER(AA$16),K50*AA$16,0)</f>
        <v>0</v>
      </c>
      <c r="AB50" s="199">
        <f t="shared" ref="AB50" si="36">IF(ISNUMBER(AB$16),L50*AB$16,0)</f>
        <v>0</v>
      </c>
      <c r="AC50" s="199">
        <f t="shared" ref="AC50" si="37">IF(ISNUMBER(AC$16),M50*AC$16,0)</f>
        <v>0</v>
      </c>
      <c r="AD50" s="199">
        <f t="shared" ref="AD50" si="38">IF(ISNUMBER(AD$16),N50*AD$16,0)</f>
        <v>0</v>
      </c>
      <c r="AE50" s="198">
        <f>SUMIF(S50:AD50,"&gt;0",S50:AD50)</f>
        <v>0</v>
      </c>
      <c r="AF50" s="62"/>
    </row>
    <row r="51" spans="1:32" ht="28" x14ac:dyDescent="0.2">
      <c r="A51" s="280"/>
      <c r="B51" s="54" t="s">
        <v>47</v>
      </c>
      <c r="C51" s="197">
        <f>$D46*C$17</f>
        <v>0</v>
      </c>
      <c r="D51" s="197">
        <f t="shared" ref="D51:N51" si="39">$D46*D$17</f>
        <v>0</v>
      </c>
      <c r="E51" s="197">
        <f t="shared" si="39"/>
        <v>0</v>
      </c>
      <c r="F51" s="197">
        <f t="shared" si="39"/>
        <v>0</v>
      </c>
      <c r="G51" s="197">
        <f t="shared" si="39"/>
        <v>0</v>
      </c>
      <c r="H51" s="197">
        <f t="shared" si="39"/>
        <v>0</v>
      </c>
      <c r="I51" s="197">
        <f t="shared" si="39"/>
        <v>0</v>
      </c>
      <c r="J51" s="197">
        <f t="shared" si="39"/>
        <v>0</v>
      </c>
      <c r="K51" s="197">
        <f t="shared" si="39"/>
        <v>0</v>
      </c>
      <c r="L51" s="197">
        <f t="shared" si="39"/>
        <v>0</v>
      </c>
      <c r="M51" s="197">
        <f t="shared" si="39"/>
        <v>0</v>
      </c>
      <c r="N51" s="197">
        <f t="shared" si="39"/>
        <v>0</v>
      </c>
      <c r="O51" s="198">
        <f t="shared" ref="O51:O61" si="40">SUM(C51:N51)</f>
        <v>0</v>
      </c>
      <c r="Q51" s="280"/>
      <c r="R51" s="54" t="s">
        <v>47</v>
      </c>
      <c r="S51" s="199">
        <f>IF(ISNUMBER(S$17),C51*S$17,0)</f>
        <v>0</v>
      </c>
      <c r="T51" s="199">
        <f t="shared" ref="T51" si="41">IF(ISNUMBER(T$17),D51*T$17,0)</f>
        <v>0</v>
      </c>
      <c r="U51" s="199">
        <f t="shared" ref="U51" si="42">IF(ISNUMBER(U$17),E51*U$17,0)</f>
        <v>0</v>
      </c>
      <c r="V51" s="199">
        <f t="shared" ref="V51" si="43">IF(ISNUMBER(V$17),F51*V$17,0)</f>
        <v>0</v>
      </c>
      <c r="W51" s="199">
        <f t="shared" ref="W51" si="44">IF(ISNUMBER(W$17),G51*W$17,0)</f>
        <v>0</v>
      </c>
      <c r="X51" s="199">
        <f t="shared" ref="X51" si="45">IF(ISNUMBER(X$17),H51*X$17,0)</f>
        <v>0</v>
      </c>
      <c r="Y51" s="199">
        <f t="shared" ref="Y51" si="46">IF(ISNUMBER(Y$17),I51*Y$17,0)</f>
        <v>0</v>
      </c>
      <c r="Z51" s="199">
        <f t="shared" ref="Z51" si="47">IF(ISNUMBER(Z$17),J51*Z$17,0)</f>
        <v>0</v>
      </c>
      <c r="AA51" s="199">
        <f t="shared" ref="AA51" si="48">IF(ISNUMBER(AA$17),K51*AA$17,0)</f>
        <v>0</v>
      </c>
      <c r="AB51" s="199">
        <f t="shared" ref="AB51" si="49">IF(ISNUMBER(AB$17),L51*AB$17,0)</f>
        <v>0</v>
      </c>
      <c r="AC51" s="199">
        <f t="shared" ref="AC51" si="50">IF(ISNUMBER(AC$17),M51*AC$17,0)</f>
        <v>0</v>
      </c>
      <c r="AD51" s="199">
        <f t="shared" ref="AD51" si="51">IF(ISNUMBER(AD$17),N51*AD$17,0)</f>
        <v>0</v>
      </c>
      <c r="AE51" s="198">
        <f t="shared" ref="AE51:AE61" si="52">SUMIF(S51:AD51,"&gt;0",S51:AD51)</f>
        <v>0</v>
      </c>
      <c r="AF51" s="62"/>
    </row>
    <row r="52" spans="1:32" x14ac:dyDescent="0.2">
      <c r="A52" s="280"/>
      <c r="B52" s="55" t="s">
        <v>48</v>
      </c>
      <c r="C52" s="197">
        <f>$E46*C$18</f>
        <v>0</v>
      </c>
      <c r="D52" s="197">
        <f t="shared" ref="D52:N52" si="53">$E46*D$18</f>
        <v>0</v>
      </c>
      <c r="E52" s="197">
        <f t="shared" si="53"/>
        <v>0</v>
      </c>
      <c r="F52" s="197">
        <f t="shared" si="53"/>
        <v>0</v>
      </c>
      <c r="G52" s="197">
        <f t="shared" si="53"/>
        <v>0</v>
      </c>
      <c r="H52" s="197">
        <f t="shared" si="53"/>
        <v>0</v>
      </c>
      <c r="I52" s="197">
        <f t="shared" si="53"/>
        <v>0</v>
      </c>
      <c r="J52" s="197">
        <f t="shared" si="53"/>
        <v>0</v>
      </c>
      <c r="K52" s="197">
        <f t="shared" si="53"/>
        <v>0</v>
      </c>
      <c r="L52" s="197">
        <f t="shared" si="53"/>
        <v>0</v>
      </c>
      <c r="M52" s="197">
        <f t="shared" si="53"/>
        <v>0</v>
      </c>
      <c r="N52" s="197">
        <f t="shared" si="53"/>
        <v>0</v>
      </c>
      <c r="O52" s="198">
        <f t="shared" si="40"/>
        <v>0</v>
      </c>
      <c r="Q52" s="280"/>
      <c r="R52" s="55" t="s">
        <v>48</v>
      </c>
      <c r="S52" s="199">
        <f>IF(ISNUMBER(S$18),C52*S$18,0)</f>
        <v>0</v>
      </c>
      <c r="T52" s="199">
        <f t="shared" ref="T52" si="54">IF(ISNUMBER(T$18),D52*T$18,0)</f>
        <v>0</v>
      </c>
      <c r="U52" s="199">
        <f t="shared" ref="U52" si="55">IF(ISNUMBER(U$18),E52*U$18,0)</f>
        <v>0</v>
      </c>
      <c r="V52" s="199">
        <f t="shared" ref="V52" si="56">IF(ISNUMBER(V$18),F52*V$18,0)</f>
        <v>0</v>
      </c>
      <c r="W52" s="199">
        <f t="shared" ref="W52" si="57">IF(ISNUMBER(W$18),G52*W$18,0)</f>
        <v>0</v>
      </c>
      <c r="X52" s="199">
        <f t="shared" ref="X52" si="58">IF(ISNUMBER(X$18),H52*X$18,0)</f>
        <v>0</v>
      </c>
      <c r="Y52" s="199">
        <f t="shared" ref="Y52" si="59">IF(ISNUMBER(Y$18),I52*Y$18,0)</f>
        <v>0</v>
      </c>
      <c r="Z52" s="199">
        <f t="shared" ref="Z52" si="60">IF(ISNUMBER(Z$18),J52*Z$18,0)</f>
        <v>0</v>
      </c>
      <c r="AA52" s="199">
        <f t="shared" ref="AA52" si="61">IF(ISNUMBER(AA$18),K52*AA$18,0)</f>
        <v>0</v>
      </c>
      <c r="AB52" s="199">
        <f t="shared" ref="AB52" si="62">IF(ISNUMBER(AB$18),L52*AB$18,0)</f>
        <v>0</v>
      </c>
      <c r="AC52" s="199">
        <f t="shared" ref="AC52" si="63">IF(ISNUMBER(AC$18),M52*AC$18,0)</f>
        <v>0</v>
      </c>
      <c r="AD52" s="199">
        <f t="shared" ref="AD52" si="64">IF(ISNUMBER(AD$18),N52*AD$18,0)</f>
        <v>0</v>
      </c>
      <c r="AE52" s="198">
        <f t="shared" si="52"/>
        <v>0</v>
      </c>
      <c r="AF52" s="62"/>
    </row>
    <row r="53" spans="1:32" x14ac:dyDescent="0.2">
      <c r="A53" s="280"/>
      <c r="B53" s="54" t="s">
        <v>49</v>
      </c>
      <c r="C53" s="197">
        <f>$F46*C$19</f>
        <v>0</v>
      </c>
      <c r="D53" s="197">
        <f t="shared" ref="D53:N53" si="65">$F46*D$19</f>
        <v>0</v>
      </c>
      <c r="E53" s="197">
        <f t="shared" si="65"/>
        <v>0</v>
      </c>
      <c r="F53" s="197">
        <f t="shared" si="65"/>
        <v>0</v>
      </c>
      <c r="G53" s="197">
        <f t="shared" si="65"/>
        <v>0</v>
      </c>
      <c r="H53" s="197">
        <f t="shared" si="65"/>
        <v>0</v>
      </c>
      <c r="I53" s="197">
        <f t="shared" si="65"/>
        <v>0</v>
      </c>
      <c r="J53" s="197">
        <f t="shared" si="65"/>
        <v>0</v>
      </c>
      <c r="K53" s="197">
        <f t="shared" si="65"/>
        <v>0</v>
      </c>
      <c r="L53" s="197">
        <f t="shared" si="65"/>
        <v>0</v>
      </c>
      <c r="M53" s="197">
        <f t="shared" si="65"/>
        <v>0</v>
      </c>
      <c r="N53" s="197">
        <f t="shared" si="65"/>
        <v>0</v>
      </c>
      <c r="O53" s="198">
        <f t="shared" si="40"/>
        <v>0</v>
      </c>
      <c r="Q53" s="280"/>
      <c r="R53" s="54" t="s">
        <v>49</v>
      </c>
      <c r="S53" s="199">
        <f>IF(ISNUMBER(S$19),C53*S$19,0)</f>
        <v>0</v>
      </c>
      <c r="T53" s="199">
        <f t="shared" ref="T53" si="66">IF(ISNUMBER(T$19),D53*T$19,0)</f>
        <v>0</v>
      </c>
      <c r="U53" s="199">
        <f t="shared" ref="U53" si="67">IF(ISNUMBER(U$19),E53*U$19,0)</f>
        <v>0</v>
      </c>
      <c r="V53" s="199">
        <f t="shared" ref="V53" si="68">IF(ISNUMBER(V$19),F53*V$19,0)</f>
        <v>0</v>
      </c>
      <c r="W53" s="199">
        <f t="shared" ref="W53" si="69">IF(ISNUMBER(W$19),G53*W$19,0)</f>
        <v>0</v>
      </c>
      <c r="X53" s="199">
        <f t="shared" ref="X53" si="70">IF(ISNUMBER(X$19),H53*X$19,0)</f>
        <v>0</v>
      </c>
      <c r="Y53" s="199">
        <f t="shared" ref="Y53" si="71">IF(ISNUMBER(Y$19),I53*Y$19,0)</f>
        <v>0</v>
      </c>
      <c r="Z53" s="199">
        <f t="shared" ref="Z53" si="72">IF(ISNUMBER(Z$19),J53*Z$19,0)</f>
        <v>0</v>
      </c>
      <c r="AA53" s="199">
        <f t="shared" ref="AA53" si="73">IF(ISNUMBER(AA$19),K53*AA$19,0)</f>
        <v>0</v>
      </c>
      <c r="AB53" s="199">
        <f t="shared" ref="AB53" si="74">IF(ISNUMBER(AB$19),L53*AB$19,0)</f>
        <v>0</v>
      </c>
      <c r="AC53" s="199">
        <f t="shared" ref="AC53" si="75">IF(ISNUMBER(AC$19),M53*AC$19,0)</f>
        <v>0</v>
      </c>
      <c r="AD53" s="199">
        <f t="shared" ref="AD53" si="76">IF(ISNUMBER(AD$19),N53*AD$19,0)</f>
        <v>0</v>
      </c>
      <c r="AE53" s="198">
        <f t="shared" si="52"/>
        <v>0</v>
      </c>
      <c r="AF53" s="62"/>
    </row>
    <row r="54" spans="1:32" x14ac:dyDescent="0.2">
      <c r="A54" s="280"/>
      <c r="B54" s="172" t="s">
        <v>50</v>
      </c>
      <c r="C54" s="197">
        <f>$G46*C$20</f>
        <v>0</v>
      </c>
      <c r="D54" s="197">
        <f t="shared" ref="D54:N54" si="77">$G46*D$20</f>
        <v>0</v>
      </c>
      <c r="E54" s="197">
        <f t="shared" si="77"/>
        <v>0</v>
      </c>
      <c r="F54" s="197">
        <f t="shared" si="77"/>
        <v>0</v>
      </c>
      <c r="G54" s="197">
        <f t="shared" si="77"/>
        <v>0</v>
      </c>
      <c r="H54" s="197">
        <f t="shared" si="77"/>
        <v>0</v>
      </c>
      <c r="I54" s="197">
        <f t="shared" si="77"/>
        <v>0</v>
      </c>
      <c r="J54" s="197">
        <f t="shared" si="77"/>
        <v>0</v>
      </c>
      <c r="K54" s="197">
        <f t="shared" si="77"/>
        <v>0</v>
      </c>
      <c r="L54" s="197">
        <f t="shared" si="77"/>
        <v>0</v>
      </c>
      <c r="M54" s="197">
        <f t="shared" si="77"/>
        <v>0</v>
      </c>
      <c r="N54" s="197">
        <f t="shared" si="77"/>
        <v>0</v>
      </c>
      <c r="O54" s="198">
        <f t="shared" si="40"/>
        <v>0</v>
      </c>
      <c r="Q54" s="280"/>
      <c r="R54" s="172" t="s">
        <v>50</v>
      </c>
      <c r="S54" s="199">
        <f>IF(ISNUMBER(S$20),C54*S$20,0)</f>
        <v>0</v>
      </c>
      <c r="T54" s="199">
        <f t="shared" ref="T54" si="78">IF(ISNUMBER(T$20),D54*T$20,0)</f>
        <v>0</v>
      </c>
      <c r="U54" s="199">
        <f t="shared" ref="U54" si="79">IF(ISNUMBER(U$20),E54*U$20,0)</f>
        <v>0</v>
      </c>
      <c r="V54" s="199">
        <f t="shared" ref="V54" si="80">IF(ISNUMBER(V$20),F54*V$20,0)</f>
        <v>0</v>
      </c>
      <c r="W54" s="199">
        <f t="shared" ref="W54" si="81">IF(ISNUMBER(W$20),G54*W$20,0)</f>
        <v>0</v>
      </c>
      <c r="X54" s="199">
        <f t="shared" ref="X54" si="82">IF(ISNUMBER(X$20),H54*X$20,0)</f>
        <v>0</v>
      </c>
      <c r="Y54" s="199">
        <f t="shared" ref="Y54" si="83">IF(ISNUMBER(Y$20),I54*Y$20,0)</f>
        <v>0</v>
      </c>
      <c r="Z54" s="199">
        <f t="shared" ref="Z54" si="84">IF(ISNUMBER(Z$20),J54*Z$20,0)</f>
        <v>0</v>
      </c>
      <c r="AA54" s="199">
        <f t="shared" ref="AA54" si="85">IF(ISNUMBER(AA$20),K54*AA$20,0)</f>
        <v>0</v>
      </c>
      <c r="AB54" s="199">
        <f t="shared" ref="AB54" si="86">IF(ISNUMBER(AB$20),L54*AB$20,0)</f>
        <v>0</v>
      </c>
      <c r="AC54" s="199">
        <f t="shared" ref="AC54" si="87">IF(ISNUMBER(AC$20),M54*AC$20,0)</f>
        <v>0</v>
      </c>
      <c r="AD54" s="199">
        <f t="shared" ref="AD54" si="88">IF(ISNUMBER(AD$20),N54*AD$20,0)</f>
        <v>0</v>
      </c>
      <c r="AE54" s="198">
        <f t="shared" si="52"/>
        <v>0</v>
      </c>
      <c r="AF54" s="62"/>
    </row>
    <row r="55" spans="1:32" x14ac:dyDescent="0.2">
      <c r="A55" s="280"/>
      <c r="B55" s="172" t="s">
        <v>51</v>
      </c>
      <c r="C55" s="197">
        <f>$H46*C$21</f>
        <v>0</v>
      </c>
      <c r="D55" s="197">
        <f t="shared" ref="D55:N55" si="89">$H46*D$21</f>
        <v>0</v>
      </c>
      <c r="E55" s="197">
        <f t="shared" si="89"/>
        <v>0</v>
      </c>
      <c r="F55" s="197">
        <f t="shared" si="89"/>
        <v>0</v>
      </c>
      <c r="G55" s="197">
        <f t="shared" si="89"/>
        <v>0</v>
      </c>
      <c r="H55" s="197">
        <f t="shared" si="89"/>
        <v>0</v>
      </c>
      <c r="I55" s="197">
        <f t="shared" si="89"/>
        <v>0</v>
      </c>
      <c r="J55" s="197">
        <f t="shared" si="89"/>
        <v>0</v>
      </c>
      <c r="K55" s="197">
        <f t="shared" si="89"/>
        <v>0</v>
      </c>
      <c r="L55" s="197">
        <f t="shared" si="89"/>
        <v>0</v>
      </c>
      <c r="M55" s="197">
        <f t="shared" si="89"/>
        <v>0</v>
      </c>
      <c r="N55" s="197">
        <f t="shared" si="89"/>
        <v>0</v>
      </c>
      <c r="O55" s="198">
        <f t="shared" si="40"/>
        <v>0</v>
      </c>
      <c r="Q55" s="280"/>
      <c r="R55" s="172" t="s">
        <v>51</v>
      </c>
      <c r="S55" s="199">
        <f>IF(ISNUMBER(S$21),C55*S$21,0)</f>
        <v>0</v>
      </c>
      <c r="T55" s="199">
        <f t="shared" ref="T55" si="90">IF(ISNUMBER(T$21),D55*T$21,0)</f>
        <v>0</v>
      </c>
      <c r="U55" s="199">
        <f t="shared" ref="U55" si="91">IF(ISNUMBER(U$21),E55*U$21,0)</f>
        <v>0</v>
      </c>
      <c r="V55" s="199">
        <f t="shared" ref="V55" si="92">IF(ISNUMBER(V$21),F55*V$21,0)</f>
        <v>0</v>
      </c>
      <c r="W55" s="199">
        <f t="shared" ref="W55" si="93">IF(ISNUMBER(W$21),G55*W$21,0)</f>
        <v>0</v>
      </c>
      <c r="X55" s="199">
        <f t="shared" ref="X55" si="94">IF(ISNUMBER(X$21),H55*X$21,0)</f>
        <v>0</v>
      </c>
      <c r="Y55" s="199">
        <f t="shared" ref="Y55" si="95">IF(ISNUMBER(Y$21),I55*Y$21,0)</f>
        <v>0</v>
      </c>
      <c r="Z55" s="199">
        <f t="shared" ref="Z55" si="96">IF(ISNUMBER(Z$21),J55*Z$21,0)</f>
        <v>0</v>
      </c>
      <c r="AA55" s="199">
        <f t="shared" ref="AA55" si="97">IF(ISNUMBER(AA$21),K55*AA$21,0)</f>
        <v>0</v>
      </c>
      <c r="AB55" s="199">
        <f t="shared" ref="AB55" si="98">IF(ISNUMBER(AB$21),L55*AB$21,0)</f>
        <v>0</v>
      </c>
      <c r="AC55" s="199">
        <f t="shared" ref="AC55" si="99">IF(ISNUMBER(AC$21),M55*AC$21,0)</f>
        <v>0</v>
      </c>
      <c r="AD55" s="199">
        <f t="shared" ref="AD55" si="100">IF(ISNUMBER(AD$21),N55*AD$21,0)</f>
        <v>0</v>
      </c>
      <c r="AE55" s="198">
        <f t="shared" si="52"/>
        <v>0</v>
      </c>
      <c r="AF55" s="62"/>
    </row>
    <row r="56" spans="1:32" x14ac:dyDescent="0.2">
      <c r="A56" s="280"/>
      <c r="B56" s="172" t="s">
        <v>52</v>
      </c>
      <c r="C56" s="197">
        <f>$I46*C$22</f>
        <v>0</v>
      </c>
      <c r="D56" s="197">
        <f t="shared" ref="D56:N56" si="101">$I46*D$22</f>
        <v>0</v>
      </c>
      <c r="E56" s="197">
        <f t="shared" si="101"/>
        <v>0</v>
      </c>
      <c r="F56" s="197">
        <f t="shared" si="101"/>
        <v>0</v>
      </c>
      <c r="G56" s="197">
        <f t="shared" si="101"/>
        <v>0</v>
      </c>
      <c r="H56" s="197">
        <f t="shared" si="101"/>
        <v>0</v>
      </c>
      <c r="I56" s="197">
        <f t="shared" si="101"/>
        <v>0</v>
      </c>
      <c r="J56" s="197">
        <f t="shared" si="101"/>
        <v>0</v>
      </c>
      <c r="K56" s="197">
        <f t="shared" si="101"/>
        <v>0</v>
      </c>
      <c r="L56" s="197">
        <f t="shared" si="101"/>
        <v>0</v>
      </c>
      <c r="M56" s="197">
        <f t="shared" si="101"/>
        <v>0</v>
      </c>
      <c r="N56" s="197">
        <f t="shared" si="101"/>
        <v>0</v>
      </c>
      <c r="O56" s="198">
        <f t="shared" si="40"/>
        <v>0</v>
      </c>
      <c r="Q56" s="280"/>
      <c r="R56" s="172" t="s">
        <v>52</v>
      </c>
      <c r="S56" s="199">
        <f>IF(ISNUMBER(S$22),C56*S$22,0)</f>
        <v>0</v>
      </c>
      <c r="T56" s="199">
        <f t="shared" ref="T56" si="102">IF(ISNUMBER(T$22),D56*T$22,0)</f>
        <v>0</v>
      </c>
      <c r="U56" s="199">
        <f t="shared" ref="U56" si="103">IF(ISNUMBER(U$22),E56*U$22,0)</f>
        <v>0</v>
      </c>
      <c r="V56" s="199">
        <f t="shared" ref="V56" si="104">IF(ISNUMBER(V$22),F56*V$22,0)</f>
        <v>0</v>
      </c>
      <c r="W56" s="199">
        <f t="shared" ref="W56" si="105">IF(ISNUMBER(W$22),G56*W$22,0)</f>
        <v>0</v>
      </c>
      <c r="X56" s="199">
        <f t="shared" ref="X56" si="106">IF(ISNUMBER(X$22),H56*X$22,0)</f>
        <v>0</v>
      </c>
      <c r="Y56" s="199">
        <f t="shared" ref="Y56" si="107">IF(ISNUMBER(Y$22),I56*Y$22,0)</f>
        <v>0</v>
      </c>
      <c r="Z56" s="199">
        <f t="shared" ref="Z56" si="108">IF(ISNUMBER(Z$22),J56*Z$22,0)</f>
        <v>0</v>
      </c>
      <c r="AA56" s="199">
        <f t="shared" ref="AA56" si="109">IF(ISNUMBER(AA$22),K56*AA$22,0)</f>
        <v>0</v>
      </c>
      <c r="AB56" s="199">
        <f t="shared" ref="AB56" si="110">IF(ISNUMBER(AB$22),L56*AB$22,0)</f>
        <v>0</v>
      </c>
      <c r="AC56" s="199">
        <f t="shared" ref="AC56" si="111">IF(ISNUMBER(AC$22),M56*AC$22,0)</f>
        <v>0</v>
      </c>
      <c r="AD56" s="199">
        <f t="shared" ref="AD56" si="112">IF(ISNUMBER(AD$22),N56*AD$22,0)</f>
        <v>0</v>
      </c>
      <c r="AE56" s="198">
        <f t="shared" si="52"/>
        <v>0</v>
      </c>
      <c r="AF56" s="62"/>
    </row>
    <row r="57" spans="1:32" x14ac:dyDescent="0.2">
      <c r="A57" s="280"/>
      <c r="B57" s="172" t="s">
        <v>53</v>
      </c>
      <c r="C57" s="197">
        <f>$J46*C$23</f>
        <v>0</v>
      </c>
      <c r="D57" s="197">
        <f t="shared" ref="D57:N57" si="113">$J46*D$23</f>
        <v>0</v>
      </c>
      <c r="E57" s="197">
        <f t="shared" si="113"/>
        <v>0</v>
      </c>
      <c r="F57" s="197">
        <f t="shared" si="113"/>
        <v>0</v>
      </c>
      <c r="G57" s="197">
        <f t="shared" si="113"/>
        <v>0</v>
      </c>
      <c r="H57" s="197">
        <f t="shared" si="113"/>
        <v>0</v>
      </c>
      <c r="I57" s="197">
        <f t="shared" si="113"/>
        <v>0</v>
      </c>
      <c r="J57" s="197">
        <f t="shared" si="113"/>
        <v>0</v>
      </c>
      <c r="K57" s="197">
        <f t="shared" si="113"/>
        <v>0</v>
      </c>
      <c r="L57" s="197">
        <f t="shared" si="113"/>
        <v>0</v>
      </c>
      <c r="M57" s="197">
        <f t="shared" si="113"/>
        <v>0</v>
      </c>
      <c r="N57" s="197">
        <f t="shared" si="113"/>
        <v>0</v>
      </c>
      <c r="O57" s="198">
        <f t="shared" si="40"/>
        <v>0</v>
      </c>
      <c r="Q57" s="280"/>
      <c r="R57" s="172" t="s">
        <v>53</v>
      </c>
      <c r="S57" s="199">
        <f>IF(ISNUMBER(S$23),C57*S$23,0)</f>
        <v>0</v>
      </c>
      <c r="T57" s="199">
        <f t="shared" ref="T57" si="114">IF(ISNUMBER(T$23),D57*T$23,0)</f>
        <v>0</v>
      </c>
      <c r="U57" s="199">
        <f t="shared" ref="U57" si="115">IF(ISNUMBER(U$23),E57*U$23,0)</f>
        <v>0</v>
      </c>
      <c r="V57" s="199">
        <f t="shared" ref="V57" si="116">IF(ISNUMBER(V$23),F57*V$23,0)</f>
        <v>0</v>
      </c>
      <c r="W57" s="199">
        <f t="shared" ref="W57" si="117">IF(ISNUMBER(W$23),G57*W$23,0)</f>
        <v>0</v>
      </c>
      <c r="X57" s="199">
        <f t="shared" ref="X57" si="118">IF(ISNUMBER(X$23),H57*X$23,0)</f>
        <v>0</v>
      </c>
      <c r="Y57" s="199">
        <f t="shared" ref="Y57" si="119">IF(ISNUMBER(Y$23),I57*Y$23,0)</f>
        <v>0</v>
      </c>
      <c r="Z57" s="199">
        <f t="shared" ref="Z57" si="120">IF(ISNUMBER(Z$23),J57*Z$23,0)</f>
        <v>0</v>
      </c>
      <c r="AA57" s="199">
        <f t="shared" ref="AA57" si="121">IF(ISNUMBER(AA$23),K57*AA$23,0)</f>
        <v>0</v>
      </c>
      <c r="AB57" s="199">
        <f t="shared" ref="AB57" si="122">IF(ISNUMBER(AB$23),L57*AB$23,0)</f>
        <v>0</v>
      </c>
      <c r="AC57" s="199">
        <f t="shared" ref="AC57" si="123">IF(ISNUMBER(AC$23),M57*AC$23,0)</f>
        <v>0</v>
      </c>
      <c r="AD57" s="199">
        <f t="shared" ref="AD57" si="124">IF(ISNUMBER(AD$23),N57*AD$23,0)</f>
        <v>0</v>
      </c>
      <c r="AE57" s="198">
        <f t="shared" si="52"/>
        <v>0</v>
      </c>
      <c r="AF57" s="62"/>
    </row>
    <row r="58" spans="1:32" x14ac:dyDescent="0.2">
      <c r="A58" s="280"/>
      <c r="B58" s="172" t="s">
        <v>54</v>
      </c>
      <c r="C58" s="197">
        <f>$K46*C$24</f>
        <v>0</v>
      </c>
      <c r="D58" s="197">
        <f t="shared" ref="D58:N58" si="125">$K46*D$24</f>
        <v>0</v>
      </c>
      <c r="E58" s="197">
        <f t="shared" si="125"/>
        <v>0</v>
      </c>
      <c r="F58" s="197">
        <f t="shared" si="125"/>
        <v>0</v>
      </c>
      <c r="G58" s="197">
        <f t="shared" si="125"/>
        <v>0</v>
      </c>
      <c r="H58" s="197">
        <f t="shared" si="125"/>
        <v>0</v>
      </c>
      <c r="I58" s="197">
        <f t="shared" si="125"/>
        <v>0</v>
      </c>
      <c r="J58" s="197">
        <f t="shared" si="125"/>
        <v>0</v>
      </c>
      <c r="K58" s="197">
        <f t="shared" si="125"/>
        <v>0</v>
      </c>
      <c r="L58" s="197">
        <f t="shared" si="125"/>
        <v>0</v>
      </c>
      <c r="M58" s="197">
        <f t="shared" si="125"/>
        <v>0</v>
      </c>
      <c r="N58" s="197">
        <f t="shared" si="125"/>
        <v>0</v>
      </c>
      <c r="O58" s="198">
        <f t="shared" si="40"/>
        <v>0</v>
      </c>
      <c r="Q58" s="280"/>
      <c r="R58" s="172" t="s">
        <v>54</v>
      </c>
      <c r="S58" s="199">
        <f>IF(ISNUMBER(S$24),C58*S$24,0)</f>
        <v>0</v>
      </c>
      <c r="T58" s="199">
        <f t="shared" ref="T58" si="126">IF(ISNUMBER(T$24),D58*T$24,0)</f>
        <v>0</v>
      </c>
      <c r="U58" s="199">
        <f t="shared" ref="U58" si="127">IF(ISNUMBER(U$24),E58*U$24,0)</f>
        <v>0</v>
      </c>
      <c r="V58" s="199">
        <f t="shared" ref="V58" si="128">IF(ISNUMBER(V$24),F58*V$24,0)</f>
        <v>0</v>
      </c>
      <c r="W58" s="199">
        <f t="shared" ref="W58" si="129">IF(ISNUMBER(W$24),G58*W$24,0)</f>
        <v>0</v>
      </c>
      <c r="X58" s="199">
        <f t="shared" ref="X58" si="130">IF(ISNUMBER(X$24),H58*X$24,0)</f>
        <v>0</v>
      </c>
      <c r="Y58" s="199">
        <f t="shared" ref="Y58" si="131">IF(ISNUMBER(Y$24),I58*Y$24,0)</f>
        <v>0</v>
      </c>
      <c r="Z58" s="199">
        <f t="shared" ref="Z58" si="132">IF(ISNUMBER(Z$24),J58*Z$24,0)</f>
        <v>0</v>
      </c>
      <c r="AA58" s="199">
        <f t="shared" ref="AA58" si="133">IF(ISNUMBER(AA$24),K58*AA$24,0)</f>
        <v>0</v>
      </c>
      <c r="AB58" s="199">
        <f t="shared" ref="AB58" si="134">IF(ISNUMBER(AB$24),L58*AB$24,0)</f>
        <v>0</v>
      </c>
      <c r="AC58" s="199">
        <f t="shared" ref="AC58" si="135">IF(ISNUMBER(AC$24),M58*AC$24,0)</f>
        <v>0</v>
      </c>
      <c r="AD58" s="199">
        <f t="shared" ref="AD58" si="136">IF(ISNUMBER(AD$24),N58*AD$24,0)</f>
        <v>0</v>
      </c>
      <c r="AE58" s="198">
        <f t="shared" si="52"/>
        <v>0</v>
      </c>
      <c r="AF58" s="62"/>
    </row>
    <row r="59" spans="1:32" x14ac:dyDescent="0.2">
      <c r="A59" s="280"/>
      <c r="B59" s="172" t="s">
        <v>55</v>
      </c>
      <c r="C59" s="197">
        <f>$L46*C$25</f>
        <v>0</v>
      </c>
      <c r="D59" s="197">
        <f t="shared" ref="D59:N59" si="137">$L46*D$25</f>
        <v>0</v>
      </c>
      <c r="E59" s="197">
        <f t="shared" si="137"/>
        <v>0</v>
      </c>
      <c r="F59" s="197">
        <f t="shared" si="137"/>
        <v>0</v>
      </c>
      <c r="G59" s="197">
        <f t="shared" si="137"/>
        <v>0</v>
      </c>
      <c r="H59" s="197">
        <f t="shared" si="137"/>
        <v>0</v>
      </c>
      <c r="I59" s="197">
        <f t="shared" si="137"/>
        <v>0</v>
      </c>
      <c r="J59" s="197">
        <f t="shared" si="137"/>
        <v>0</v>
      </c>
      <c r="K59" s="197">
        <f t="shared" si="137"/>
        <v>0</v>
      </c>
      <c r="L59" s="197">
        <f t="shared" si="137"/>
        <v>0</v>
      </c>
      <c r="M59" s="197">
        <f t="shared" si="137"/>
        <v>0</v>
      </c>
      <c r="N59" s="197">
        <f t="shared" si="137"/>
        <v>0</v>
      </c>
      <c r="O59" s="198">
        <f t="shared" si="40"/>
        <v>0</v>
      </c>
      <c r="Q59" s="280"/>
      <c r="R59" s="172" t="s">
        <v>55</v>
      </c>
      <c r="S59" s="199">
        <f>IF(ISNUMBER(S$25),C59*S$25,0)</f>
        <v>0</v>
      </c>
      <c r="T59" s="199">
        <f t="shared" ref="T59" si="138">IF(ISNUMBER(T$25),D59*T$25,0)</f>
        <v>0</v>
      </c>
      <c r="U59" s="199">
        <f t="shared" ref="U59" si="139">IF(ISNUMBER(U$25),E59*U$25,0)</f>
        <v>0</v>
      </c>
      <c r="V59" s="199">
        <f t="shared" ref="V59" si="140">IF(ISNUMBER(V$25),F59*V$25,0)</f>
        <v>0</v>
      </c>
      <c r="W59" s="199">
        <f t="shared" ref="W59" si="141">IF(ISNUMBER(W$25),G59*W$25,0)</f>
        <v>0</v>
      </c>
      <c r="X59" s="199">
        <f t="shared" ref="X59" si="142">IF(ISNUMBER(X$25),H59*X$25,0)</f>
        <v>0</v>
      </c>
      <c r="Y59" s="199">
        <f t="shared" ref="Y59" si="143">IF(ISNUMBER(Y$25),I59*Y$25,0)</f>
        <v>0</v>
      </c>
      <c r="Z59" s="199">
        <f t="shared" ref="Z59" si="144">IF(ISNUMBER(Z$25),J59*Z$25,0)</f>
        <v>0</v>
      </c>
      <c r="AA59" s="199">
        <f t="shared" ref="AA59" si="145">IF(ISNUMBER(AA$25),K59*AA$25,0)</f>
        <v>0</v>
      </c>
      <c r="AB59" s="199">
        <f t="shared" ref="AB59" si="146">IF(ISNUMBER(AB$25),L59*AB$25,0)</f>
        <v>0</v>
      </c>
      <c r="AC59" s="199">
        <f t="shared" ref="AC59" si="147">IF(ISNUMBER(AC$25),M59*AC$25,0)</f>
        <v>0</v>
      </c>
      <c r="AD59" s="199">
        <f t="shared" ref="AD59" si="148">IF(ISNUMBER(AD$25),N59*AD$25,0)</f>
        <v>0</v>
      </c>
      <c r="AE59" s="198">
        <f t="shared" si="52"/>
        <v>0</v>
      </c>
      <c r="AF59" s="62"/>
    </row>
    <row r="60" spans="1:32" x14ac:dyDescent="0.2">
      <c r="A60" s="280"/>
      <c r="B60" s="172" t="s">
        <v>56</v>
      </c>
      <c r="C60" s="197">
        <f>$M46*C$26</f>
        <v>0</v>
      </c>
      <c r="D60" s="197">
        <f t="shared" ref="D60:N60" si="149">$M46*D$26</f>
        <v>0</v>
      </c>
      <c r="E60" s="197">
        <f t="shared" si="149"/>
        <v>0</v>
      </c>
      <c r="F60" s="197">
        <f t="shared" si="149"/>
        <v>0</v>
      </c>
      <c r="G60" s="197">
        <f t="shared" si="149"/>
        <v>0</v>
      </c>
      <c r="H60" s="197">
        <f t="shared" si="149"/>
        <v>0</v>
      </c>
      <c r="I60" s="197">
        <f t="shared" si="149"/>
        <v>0</v>
      </c>
      <c r="J60" s="197">
        <f t="shared" si="149"/>
        <v>0</v>
      </c>
      <c r="K60" s="197">
        <f t="shared" si="149"/>
        <v>0</v>
      </c>
      <c r="L60" s="197">
        <f t="shared" si="149"/>
        <v>0</v>
      </c>
      <c r="M60" s="197">
        <f t="shared" si="149"/>
        <v>0</v>
      </c>
      <c r="N60" s="197">
        <f t="shared" si="149"/>
        <v>0</v>
      </c>
      <c r="O60" s="198">
        <f t="shared" si="40"/>
        <v>0</v>
      </c>
      <c r="Q60" s="280"/>
      <c r="R60" s="172" t="s">
        <v>56</v>
      </c>
      <c r="S60" s="199">
        <f>IF(ISNUMBER(S$26),C60*S$26,0)</f>
        <v>0</v>
      </c>
      <c r="T60" s="199">
        <f t="shared" ref="T60" si="150">IF(ISNUMBER(T$26),D60*T$26,0)</f>
        <v>0</v>
      </c>
      <c r="U60" s="199">
        <f t="shared" ref="U60" si="151">IF(ISNUMBER(U$26),E60*U$26,0)</f>
        <v>0</v>
      </c>
      <c r="V60" s="199">
        <f t="shared" ref="V60" si="152">IF(ISNUMBER(V$26),F60*V$26,0)</f>
        <v>0</v>
      </c>
      <c r="W60" s="199">
        <f t="shared" ref="W60" si="153">IF(ISNUMBER(W$26),G60*W$26,0)</f>
        <v>0</v>
      </c>
      <c r="X60" s="199">
        <f t="shared" ref="X60" si="154">IF(ISNUMBER(X$26),H60*X$26,0)</f>
        <v>0</v>
      </c>
      <c r="Y60" s="199">
        <f t="shared" ref="Y60" si="155">IF(ISNUMBER(Y$26),I60*Y$26,0)</f>
        <v>0</v>
      </c>
      <c r="Z60" s="199">
        <f t="shared" ref="Z60" si="156">IF(ISNUMBER(Z$26),J60*Z$26,0)</f>
        <v>0</v>
      </c>
      <c r="AA60" s="199">
        <f t="shared" ref="AA60" si="157">IF(ISNUMBER(AA$26),K60*AA$26,0)</f>
        <v>0</v>
      </c>
      <c r="AB60" s="199">
        <f t="shared" ref="AB60" si="158">IF(ISNUMBER(AB$26),L60*AB$26,0)</f>
        <v>0</v>
      </c>
      <c r="AC60" s="199">
        <f t="shared" ref="AC60" si="159">IF(ISNUMBER(AC$26),M60*AC$26,0)</f>
        <v>0</v>
      </c>
      <c r="AD60" s="199">
        <f t="shared" ref="AD60" si="160">IF(ISNUMBER(AD$26),N60*AD$26,0)</f>
        <v>0</v>
      </c>
      <c r="AE60" s="198">
        <f t="shared" si="52"/>
        <v>0</v>
      </c>
      <c r="AF60" s="62"/>
    </row>
    <row r="61" spans="1:32" x14ac:dyDescent="0.2">
      <c r="A61" s="280"/>
      <c r="B61" s="172" t="s">
        <v>147</v>
      </c>
      <c r="C61" s="197">
        <f>$N46*C$27</f>
        <v>0</v>
      </c>
      <c r="D61" s="197">
        <f t="shared" ref="D61:N61" si="161">$N46*D$27</f>
        <v>0</v>
      </c>
      <c r="E61" s="197">
        <f t="shared" si="161"/>
        <v>0</v>
      </c>
      <c r="F61" s="197">
        <f t="shared" si="161"/>
        <v>0</v>
      </c>
      <c r="G61" s="197">
        <f t="shared" si="161"/>
        <v>0</v>
      </c>
      <c r="H61" s="197">
        <f t="shared" si="161"/>
        <v>0</v>
      </c>
      <c r="I61" s="197">
        <f t="shared" si="161"/>
        <v>0</v>
      </c>
      <c r="J61" s="197">
        <f t="shared" si="161"/>
        <v>0</v>
      </c>
      <c r="K61" s="197">
        <f t="shared" si="161"/>
        <v>0</v>
      </c>
      <c r="L61" s="197">
        <f t="shared" si="161"/>
        <v>0</v>
      </c>
      <c r="M61" s="197">
        <f t="shared" si="161"/>
        <v>0</v>
      </c>
      <c r="N61" s="197">
        <f t="shared" si="161"/>
        <v>0</v>
      </c>
      <c r="O61" s="198">
        <f t="shared" si="40"/>
        <v>0</v>
      </c>
      <c r="Q61" s="280"/>
      <c r="R61" s="172" t="s">
        <v>147</v>
      </c>
      <c r="S61" s="199">
        <f>IF(ISNUMBER(S$27),C61*S$27,0)</f>
        <v>0</v>
      </c>
      <c r="T61" s="199">
        <f t="shared" ref="T61" si="162">IF(ISNUMBER(T$27),D61*T$27,0)</f>
        <v>0</v>
      </c>
      <c r="U61" s="199">
        <f t="shared" ref="U61" si="163">IF(ISNUMBER(U$27),E61*U$27,0)</f>
        <v>0</v>
      </c>
      <c r="V61" s="199">
        <f t="shared" ref="V61" si="164">IF(ISNUMBER(V$27),F61*V$27,0)</f>
        <v>0</v>
      </c>
      <c r="W61" s="199">
        <f t="shared" ref="W61" si="165">IF(ISNUMBER(W$27),G61*W$27,0)</f>
        <v>0</v>
      </c>
      <c r="X61" s="199">
        <f t="shared" ref="X61" si="166">IF(ISNUMBER(X$27),H61*X$27,0)</f>
        <v>0</v>
      </c>
      <c r="Y61" s="199">
        <f t="shared" ref="Y61" si="167">IF(ISNUMBER(Y$27),I61*Y$27,0)</f>
        <v>0</v>
      </c>
      <c r="Z61" s="199">
        <f t="shared" ref="Z61" si="168">IF(ISNUMBER(Z$27),J61*Z$27,0)</f>
        <v>0</v>
      </c>
      <c r="AA61" s="199">
        <f t="shared" ref="AA61" si="169">IF(ISNUMBER(AA$27),K61*AA$27,0)</f>
        <v>0</v>
      </c>
      <c r="AB61" s="199">
        <f t="shared" ref="AB61" si="170">IF(ISNUMBER(AB$27),L61*AB$27,0)</f>
        <v>0</v>
      </c>
      <c r="AC61" s="199">
        <f t="shared" ref="AC61" si="171">IF(ISNUMBER(AC$27),M61*AC$27,0)</f>
        <v>0</v>
      </c>
      <c r="AD61" s="199">
        <f t="shared" ref="AD61" si="172">IF(ISNUMBER(AD$27),N61*AD$27,0)</f>
        <v>0</v>
      </c>
      <c r="AE61" s="198">
        <f t="shared" si="52"/>
        <v>0</v>
      </c>
      <c r="AF61" s="62"/>
    </row>
    <row r="62" spans="1:32" x14ac:dyDescent="0.2">
      <c r="A62" s="280"/>
      <c r="B62" s="54" t="s">
        <v>57</v>
      </c>
      <c r="C62" s="197">
        <f>+SUM(C50:C61)</f>
        <v>0</v>
      </c>
      <c r="D62" s="197">
        <f t="shared" ref="D62:N62" si="173">+SUM(D50:D61)</f>
        <v>0</v>
      </c>
      <c r="E62" s="197">
        <f t="shared" si="173"/>
        <v>0</v>
      </c>
      <c r="F62" s="197">
        <f t="shared" si="173"/>
        <v>0</v>
      </c>
      <c r="G62" s="197">
        <f t="shared" si="173"/>
        <v>0</v>
      </c>
      <c r="H62" s="197">
        <f t="shared" si="173"/>
        <v>0</v>
      </c>
      <c r="I62" s="197">
        <f t="shared" si="173"/>
        <v>0</v>
      </c>
      <c r="J62" s="197">
        <f t="shared" si="173"/>
        <v>0</v>
      </c>
      <c r="K62" s="197">
        <f t="shared" si="173"/>
        <v>0</v>
      </c>
      <c r="L62" s="197">
        <f t="shared" si="173"/>
        <v>0</v>
      </c>
      <c r="M62" s="197">
        <f t="shared" si="173"/>
        <v>0</v>
      </c>
      <c r="N62" s="197">
        <f t="shared" si="173"/>
        <v>0</v>
      </c>
      <c r="O62" s="198"/>
      <c r="Q62" s="280"/>
      <c r="R62" s="54" t="s">
        <v>57</v>
      </c>
      <c r="S62" s="197"/>
      <c r="T62" s="197"/>
      <c r="U62" s="197"/>
      <c r="V62" s="197"/>
      <c r="W62" s="197"/>
      <c r="X62" s="197"/>
      <c r="Y62" s="197"/>
      <c r="Z62" s="197"/>
      <c r="AA62" s="197"/>
      <c r="AB62" s="197"/>
      <c r="AC62" s="197"/>
      <c r="AD62" s="197"/>
      <c r="AE62" s="198">
        <f>SUM(AE50:AE61)</f>
        <v>0</v>
      </c>
      <c r="AF62" s="200">
        <f>AE62*44/12</f>
        <v>0</v>
      </c>
    </row>
    <row r="63" spans="1:32" x14ac:dyDescent="0.2">
      <c r="S63" s="50"/>
      <c r="T63" s="50"/>
      <c r="U63" s="50"/>
      <c r="V63" s="50"/>
      <c r="W63" s="50"/>
      <c r="X63" s="50"/>
      <c r="Y63" s="50"/>
      <c r="Z63" s="50"/>
      <c r="AA63" s="50"/>
      <c r="AB63" s="50"/>
      <c r="AC63" s="50"/>
      <c r="AD63" s="50"/>
      <c r="AE63" s="50"/>
    </row>
    <row r="64" spans="1:32" ht="14.15" customHeight="1" x14ac:dyDescent="0.2">
      <c r="A64" s="281" t="str">
        <f xml:space="preserve"> "Year " &amp; TEXT($B$8+3,0)</f>
        <v>Year 2021</v>
      </c>
      <c r="B64" s="282"/>
      <c r="C64" s="261" t="str">
        <f>"Land use category in year " &amp; TEXT($B$8+3,0)</f>
        <v>Land use category in year 2021</v>
      </c>
      <c r="D64" s="261"/>
      <c r="E64" s="261"/>
      <c r="F64" s="261"/>
      <c r="G64" s="261"/>
      <c r="H64" s="261"/>
      <c r="I64" s="261"/>
      <c r="J64" s="261"/>
      <c r="K64" s="261"/>
      <c r="L64" s="261"/>
      <c r="M64" s="261"/>
      <c r="N64" s="261"/>
      <c r="O64" s="261"/>
      <c r="Q64" s="281" t="str">
        <f xml:space="preserve"> "Year " &amp; TEXT($B$8+3,0)</f>
        <v>Year 2021</v>
      </c>
      <c r="R64" s="282"/>
      <c r="S64" s="261" t="str">
        <f>"Land use category in year " &amp; TEXT($B$8+3,0)</f>
        <v>Land use category in year 2021</v>
      </c>
      <c r="T64" s="261"/>
      <c r="U64" s="261"/>
      <c r="V64" s="261"/>
      <c r="W64" s="261"/>
      <c r="X64" s="261"/>
      <c r="Y64" s="261"/>
      <c r="Z64" s="261"/>
      <c r="AA64" s="261"/>
      <c r="AB64" s="261"/>
      <c r="AC64" s="261"/>
      <c r="AD64" s="261"/>
      <c r="AE64" s="261"/>
      <c r="AF64" s="62"/>
    </row>
    <row r="65" spans="1:32" ht="42" x14ac:dyDescent="0.2">
      <c r="A65" s="283"/>
      <c r="B65" s="284"/>
      <c r="C65" s="54" t="s">
        <v>46</v>
      </c>
      <c r="D65" s="54" t="s">
        <v>47</v>
      </c>
      <c r="E65" s="55" t="s">
        <v>48</v>
      </c>
      <c r="F65" s="54" t="s">
        <v>49</v>
      </c>
      <c r="G65" s="54" t="s">
        <v>50</v>
      </c>
      <c r="H65" s="54" t="s">
        <v>51</v>
      </c>
      <c r="I65" s="54" t="s">
        <v>52</v>
      </c>
      <c r="J65" s="54" t="s">
        <v>53</v>
      </c>
      <c r="K65" s="54" t="s">
        <v>54</v>
      </c>
      <c r="L65" s="54" t="s">
        <v>55</v>
      </c>
      <c r="M65" s="54" t="s">
        <v>56</v>
      </c>
      <c r="N65" s="54" t="s">
        <v>39</v>
      </c>
      <c r="O65" s="172" t="s">
        <v>151</v>
      </c>
      <c r="Q65" s="283"/>
      <c r="R65" s="284"/>
      <c r="S65" s="54" t="s">
        <v>46</v>
      </c>
      <c r="T65" s="54" t="s">
        <v>47</v>
      </c>
      <c r="U65" s="55" t="s">
        <v>48</v>
      </c>
      <c r="V65" s="54" t="s">
        <v>49</v>
      </c>
      <c r="W65" s="54" t="s">
        <v>50</v>
      </c>
      <c r="X65" s="54" t="s">
        <v>51</v>
      </c>
      <c r="Y65" s="54" t="s">
        <v>52</v>
      </c>
      <c r="Z65" s="54" t="s">
        <v>53</v>
      </c>
      <c r="AA65" s="54" t="s">
        <v>54</v>
      </c>
      <c r="AB65" s="54" t="s">
        <v>55</v>
      </c>
      <c r="AC65" s="54" t="s">
        <v>56</v>
      </c>
      <c r="AD65" s="54" t="s">
        <v>39</v>
      </c>
      <c r="AE65" s="172" t="s">
        <v>151</v>
      </c>
      <c r="AF65" s="62"/>
    </row>
    <row r="66" spans="1:32" ht="14.15" customHeight="1" x14ac:dyDescent="0.2">
      <c r="A66" s="280" t="str">
        <f>"Land use category in year " &amp; TEXT($B$8+2,0)</f>
        <v>Land use category in year 2020</v>
      </c>
      <c r="B66" s="54" t="s">
        <v>46</v>
      </c>
      <c r="C66" s="197">
        <f>$C62*C$16</f>
        <v>0</v>
      </c>
      <c r="D66" s="197">
        <f t="shared" ref="D66:N66" si="174">$C62*D$16</f>
        <v>0</v>
      </c>
      <c r="E66" s="197">
        <f t="shared" si="174"/>
        <v>0</v>
      </c>
      <c r="F66" s="197">
        <f t="shared" si="174"/>
        <v>0</v>
      </c>
      <c r="G66" s="197">
        <f t="shared" si="174"/>
        <v>0</v>
      </c>
      <c r="H66" s="197">
        <f t="shared" si="174"/>
        <v>0</v>
      </c>
      <c r="I66" s="197">
        <f t="shared" si="174"/>
        <v>0</v>
      </c>
      <c r="J66" s="197">
        <f t="shared" si="174"/>
        <v>0</v>
      </c>
      <c r="K66" s="197">
        <f t="shared" si="174"/>
        <v>0</v>
      </c>
      <c r="L66" s="197">
        <f t="shared" si="174"/>
        <v>0</v>
      </c>
      <c r="M66" s="197">
        <f t="shared" si="174"/>
        <v>0</v>
      </c>
      <c r="N66" s="197">
        <f t="shared" si="174"/>
        <v>0</v>
      </c>
      <c r="O66" s="198">
        <f>SUM(C66:N66)</f>
        <v>0</v>
      </c>
      <c r="Q66" s="280" t="str">
        <f>"Land use category in year " &amp; TEXT($B$8+2,0)</f>
        <v>Land use category in year 2020</v>
      </c>
      <c r="R66" s="54" t="s">
        <v>46</v>
      </c>
      <c r="S66" s="199">
        <f>IF(ISNUMBER(S$16),C66*S$16,0)</f>
        <v>0</v>
      </c>
      <c r="T66" s="199">
        <f t="shared" ref="T66" si="175">IF(ISNUMBER(T$16),D66*T$16,0)</f>
        <v>0</v>
      </c>
      <c r="U66" s="199">
        <f t="shared" ref="U66" si="176">IF(ISNUMBER(U$16),E66*U$16,0)</f>
        <v>0</v>
      </c>
      <c r="V66" s="199">
        <f t="shared" ref="V66" si="177">IF(ISNUMBER(V$16),F66*V$16,0)</f>
        <v>0</v>
      </c>
      <c r="W66" s="199">
        <f t="shared" ref="W66" si="178">IF(ISNUMBER(W$16),G66*W$16,0)</f>
        <v>0</v>
      </c>
      <c r="X66" s="199">
        <f t="shared" ref="X66" si="179">IF(ISNUMBER(X$16),H66*X$16,0)</f>
        <v>0</v>
      </c>
      <c r="Y66" s="199">
        <f t="shared" ref="Y66" si="180">IF(ISNUMBER(Y$16),I66*Y$16,0)</f>
        <v>0</v>
      </c>
      <c r="Z66" s="199">
        <f t="shared" ref="Z66" si="181">IF(ISNUMBER(Z$16),J66*Z$16,0)</f>
        <v>0</v>
      </c>
      <c r="AA66" s="199">
        <f t="shared" ref="AA66" si="182">IF(ISNUMBER(AA$16),K66*AA$16,0)</f>
        <v>0</v>
      </c>
      <c r="AB66" s="199">
        <f t="shared" ref="AB66" si="183">IF(ISNUMBER(AB$16),L66*AB$16,0)</f>
        <v>0</v>
      </c>
      <c r="AC66" s="199">
        <f t="shared" ref="AC66" si="184">IF(ISNUMBER(AC$16),M66*AC$16,0)</f>
        <v>0</v>
      </c>
      <c r="AD66" s="199">
        <f t="shared" ref="AD66" si="185">IF(ISNUMBER(AD$16),N66*AD$16,0)</f>
        <v>0</v>
      </c>
      <c r="AE66" s="198">
        <f>SUMIF(S66:AD66,"&gt;0",S66:AD66)</f>
        <v>0</v>
      </c>
      <c r="AF66" s="62"/>
    </row>
    <row r="67" spans="1:32" ht="28" x14ac:dyDescent="0.2">
      <c r="A67" s="280"/>
      <c r="B67" s="54" t="s">
        <v>47</v>
      </c>
      <c r="C67" s="197">
        <f>$D62*C$17</f>
        <v>0</v>
      </c>
      <c r="D67" s="197">
        <f t="shared" ref="D67:N67" si="186">$D62*D$17</f>
        <v>0</v>
      </c>
      <c r="E67" s="197">
        <f t="shared" si="186"/>
        <v>0</v>
      </c>
      <c r="F67" s="197">
        <f t="shared" si="186"/>
        <v>0</v>
      </c>
      <c r="G67" s="197">
        <f t="shared" si="186"/>
        <v>0</v>
      </c>
      <c r="H67" s="197">
        <f t="shared" si="186"/>
        <v>0</v>
      </c>
      <c r="I67" s="197">
        <f t="shared" si="186"/>
        <v>0</v>
      </c>
      <c r="J67" s="197">
        <f t="shared" si="186"/>
        <v>0</v>
      </c>
      <c r="K67" s="197">
        <f t="shared" si="186"/>
        <v>0</v>
      </c>
      <c r="L67" s="197">
        <f t="shared" si="186"/>
        <v>0</v>
      </c>
      <c r="M67" s="197">
        <f t="shared" si="186"/>
        <v>0</v>
      </c>
      <c r="N67" s="197">
        <f t="shared" si="186"/>
        <v>0</v>
      </c>
      <c r="O67" s="198">
        <f t="shared" ref="O67:O77" si="187">SUM(C67:N67)</f>
        <v>0</v>
      </c>
      <c r="Q67" s="280"/>
      <c r="R67" s="54" t="s">
        <v>47</v>
      </c>
      <c r="S67" s="199">
        <f>IF(ISNUMBER(S$17),C67*S$17,0)</f>
        <v>0</v>
      </c>
      <c r="T67" s="199">
        <f t="shared" ref="T67" si="188">IF(ISNUMBER(T$17),D67*T$17,0)</f>
        <v>0</v>
      </c>
      <c r="U67" s="199">
        <f t="shared" ref="U67" si="189">IF(ISNUMBER(U$17),E67*U$17,0)</f>
        <v>0</v>
      </c>
      <c r="V67" s="199">
        <f t="shared" ref="V67" si="190">IF(ISNUMBER(V$17),F67*V$17,0)</f>
        <v>0</v>
      </c>
      <c r="W67" s="199">
        <f t="shared" ref="W67" si="191">IF(ISNUMBER(W$17),G67*W$17,0)</f>
        <v>0</v>
      </c>
      <c r="X67" s="199">
        <f t="shared" ref="X67" si="192">IF(ISNUMBER(X$17),H67*X$17,0)</f>
        <v>0</v>
      </c>
      <c r="Y67" s="199">
        <f t="shared" ref="Y67" si="193">IF(ISNUMBER(Y$17),I67*Y$17,0)</f>
        <v>0</v>
      </c>
      <c r="Z67" s="199">
        <f t="shared" ref="Z67" si="194">IF(ISNUMBER(Z$17),J67*Z$17,0)</f>
        <v>0</v>
      </c>
      <c r="AA67" s="199">
        <f t="shared" ref="AA67" si="195">IF(ISNUMBER(AA$17),K67*AA$17,0)</f>
        <v>0</v>
      </c>
      <c r="AB67" s="199">
        <f t="shared" ref="AB67" si="196">IF(ISNUMBER(AB$17),L67*AB$17,0)</f>
        <v>0</v>
      </c>
      <c r="AC67" s="199">
        <f t="shared" ref="AC67" si="197">IF(ISNUMBER(AC$17),M67*AC$17,0)</f>
        <v>0</v>
      </c>
      <c r="AD67" s="199">
        <f t="shared" ref="AD67" si="198">IF(ISNUMBER(AD$17),N67*AD$17,0)</f>
        <v>0</v>
      </c>
      <c r="AE67" s="198">
        <f t="shared" ref="AE67:AE77" si="199">SUMIF(S67:AD67,"&gt;0",S67:AD67)</f>
        <v>0</v>
      </c>
      <c r="AF67" s="62"/>
    </row>
    <row r="68" spans="1:32" x14ac:dyDescent="0.2">
      <c r="A68" s="280"/>
      <c r="B68" s="55" t="s">
        <v>48</v>
      </c>
      <c r="C68" s="197">
        <f>$E62*C$18</f>
        <v>0</v>
      </c>
      <c r="D68" s="197">
        <f t="shared" ref="D68:N68" si="200">$E62*D$18</f>
        <v>0</v>
      </c>
      <c r="E68" s="197">
        <f t="shared" si="200"/>
        <v>0</v>
      </c>
      <c r="F68" s="197">
        <f t="shared" si="200"/>
        <v>0</v>
      </c>
      <c r="G68" s="197">
        <f t="shared" si="200"/>
        <v>0</v>
      </c>
      <c r="H68" s="197">
        <f t="shared" si="200"/>
        <v>0</v>
      </c>
      <c r="I68" s="197">
        <f t="shared" si="200"/>
        <v>0</v>
      </c>
      <c r="J68" s="197">
        <f t="shared" si="200"/>
        <v>0</v>
      </c>
      <c r="K68" s="197">
        <f t="shared" si="200"/>
        <v>0</v>
      </c>
      <c r="L68" s="197">
        <f t="shared" si="200"/>
        <v>0</v>
      </c>
      <c r="M68" s="197">
        <f t="shared" si="200"/>
        <v>0</v>
      </c>
      <c r="N68" s="197">
        <f t="shared" si="200"/>
        <v>0</v>
      </c>
      <c r="O68" s="198">
        <f t="shared" si="187"/>
        <v>0</v>
      </c>
      <c r="Q68" s="280"/>
      <c r="R68" s="55" t="s">
        <v>48</v>
      </c>
      <c r="S68" s="199">
        <f>IF(ISNUMBER(S$18),C68*S$18,0)</f>
        <v>0</v>
      </c>
      <c r="T68" s="199">
        <f t="shared" ref="T68" si="201">IF(ISNUMBER(T$18),D68*T$18,0)</f>
        <v>0</v>
      </c>
      <c r="U68" s="199">
        <f t="shared" ref="U68" si="202">IF(ISNUMBER(U$18),E68*U$18,0)</f>
        <v>0</v>
      </c>
      <c r="V68" s="199">
        <f t="shared" ref="V68" si="203">IF(ISNUMBER(V$18),F68*V$18,0)</f>
        <v>0</v>
      </c>
      <c r="W68" s="199">
        <f t="shared" ref="W68" si="204">IF(ISNUMBER(W$18),G68*W$18,0)</f>
        <v>0</v>
      </c>
      <c r="X68" s="199">
        <f t="shared" ref="X68" si="205">IF(ISNUMBER(X$18),H68*X$18,0)</f>
        <v>0</v>
      </c>
      <c r="Y68" s="199">
        <f t="shared" ref="Y68" si="206">IF(ISNUMBER(Y$18),I68*Y$18,0)</f>
        <v>0</v>
      </c>
      <c r="Z68" s="199">
        <f t="shared" ref="Z68" si="207">IF(ISNUMBER(Z$18),J68*Z$18,0)</f>
        <v>0</v>
      </c>
      <c r="AA68" s="199">
        <f t="shared" ref="AA68" si="208">IF(ISNUMBER(AA$18),K68*AA$18,0)</f>
        <v>0</v>
      </c>
      <c r="AB68" s="199">
        <f t="shared" ref="AB68" si="209">IF(ISNUMBER(AB$18),L68*AB$18,0)</f>
        <v>0</v>
      </c>
      <c r="AC68" s="199">
        <f t="shared" ref="AC68" si="210">IF(ISNUMBER(AC$18),M68*AC$18,0)</f>
        <v>0</v>
      </c>
      <c r="AD68" s="199">
        <f t="shared" ref="AD68" si="211">IF(ISNUMBER(AD$18),N68*AD$18,0)</f>
        <v>0</v>
      </c>
      <c r="AE68" s="198">
        <f t="shared" si="199"/>
        <v>0</v>
      </c>
      <c r="AF68" s="62"/>
    </row>
    <row r="69" spans="1:32" x14ac:dyDescent="0.2">
      <c r="A69" s="280"/>
      <c r="B69" s="54" t="s">
        <v>49</v>
      </c>
      <c r="C69" s="197">
        <f>$F62*C$19</f>
        <v>0</v>
      </c>
      <c r="D69" s="197">
        <f t="shared" ref="D69:N69" si="212">$F62*D$19</f>
        <v>0</v>
      </c>
      <c r="E69" s="197">
        <f t="shared" si="212"/>
        <v>0</v>
      </c>
      <c r="F69" s="197">
        <f t="shared" si="212"/>
        <v>0</v>
      </c>
      <c r="G69" s="197">
        <f t="shared" si="212"/>
        <v>0</v>
      </c>
      <c r="H69" s="197">
        <f t="shared" si="212"/>
        <v>0</v>
      </c>
      <c r="I69" s="197">
        <f t="shared" si="212"/>
        <v>0</v>
      </c>
      <c r="J69" s="197">
        <f t="shared" si="212"/>
        <v>0</v>
      </c>
      <c r="K69" s="197">
        <f t="shared" si="212"/>
        <v>0</v>
      </c>
      <c r="L69" s="197">
        <f t="shared" si="212"/>
        <v>0</v>
      </c>
      <c r="M69" s="197">
        <f t="shared" si="212"/>
        <v>0</v>
      </c>
      <c r="N69" s="197">
        <f t="shared" si="212"/>
        <v>0</v>
      </c>
      <c r="O69" s="198">
        <f t="shared" si="187"/>
        <v>0</v>
      </c>
      <c r="Q69" s="280"/>
      <c r="R69" s="54" t="s">
        <v>49</v>
      </c>
      <c r="S69" s="199">
        <f>IF(ISNUMBER(S$19),C69*S$19,0)</f>
        <v>0</v>
      </c>
      <c r="T69" s="199">
        <f t="shared" ref="T69" si="213">IF(ISNUMBER(T$19),D69*T$19,0)</f>
        <v>0</v>
      </c>
      <c r="U69" s="199">
        <f t="shared" ref="U69" si="214">IF(ISNUMBER(U$19),E69*U$19,0)</f>
        <v>0</v>
      </c>
      <c r="V69" s="199">
        <f t="shared" ref="V69" si="215">IF(ISNUMBER(V$19),F69*V$19,0)</f>
        <v>0</v>
      </c>
      <c r="W69" s="199">
        <f t="shared" ref="W69" si="216">IF(ISNUMBER(W$19),G69*W$19,0)</f>
        <v>0</v>
      </c>
      <c r="X69" s="199">
        <f t="shared" ref="X69" si="217">IF(ISNUMBER(X$19),H69*X$19,0)</f>
        <v>0</v>
      </c>
      <c r="Y69" s="199">
        <f t="shared" ref="Y69" si="218">IF(ISNUMBER(Y$19),I69*Y$19,0)</f>
        <v>0</v>
      </c>
      <c r="Z69" s="199">
        <f t="shared" ref="Z69" si="219">IF(ISNUMBER(Z$19),J69*Z$19,0)</f>
        <v>0</v>
      </c>
      <c r="AA69" s="199">
        <f t="shared" ref="AA69" si="220">IF(ISNUMBER(AA$19),K69*AA$19,0)</f>
        <v>0</v>
      </c>
      <c r="AB69" s="199">
        <f t="shared" ref="AB69" si="221">IF(ISNUMBER(AB$19),L69*AB$19,0)</f>
        <v>0</v>
      </c>
      <c r="AC69" s="199">
        <f t="shared" ref="AC69" si="222">IF(ISNUMBER(AC$19),M69*AC$19,0)</f>
        <v>0</v>
      </c>
      <c r="AD69" s="199">
        <f t="shared" ref="AD69" si="223">IF(ISNUMBER(AD$19),N69*AD$19,0)</f>
        <v>0</v>
      </c>
      <c r="AE69" s="198">
        <f t="shared" si="199"/>
        <v>0</v>
      </c>
      <c r="AF69" s="62"/>
    </row>
    <row r="70" spans="1:32" x14ac:dyDescent="0.2">
      <c r="A70" s="280"/>
      <c r="B70" s="172" t="s">
        <v>50</v>
      </c>
      <c r="C70" s="197">
        <f>$G62*C$20</f>
        <v>0</v>
      </c>
      <c r="D70" s="197">
        <f t="shared" ref="D70:N70" si="224">$G62*D$20</f>
        <v>0</v>
      </c>
      <c r="E70" s="197">
        <f t="shared" si="224"/>
        <v>0</v>
      </c>
      <c r="F70" s="197">
        <f t="shared" si="224"/>
        <v>0</v>
      </c>
      <c r="G70" s="197">
        <f t="shared" si="224"/>
        <v>0</v>
      </c>
      <c r="H70" s="197">
        <f t="shared" si="224"/>
        <v>0</v>
      </c>
      <c r="I70" s="197">
        <f t="shared" si="224"/>
        <v>0</v>
      </c>
      <c r="J70" s="197">
        <f t="shared" si="224"/>
        <v>0</v>
      </c>
      <c r="K70" s="197">
        <f t="shared" si="224"/>
        <v>0</v>
      </c>
      <c r="L70" s="197">
        <f t="shared" si="224"/>
        <v>0</v>
      </c>
      <c r="M70" s="197">
        <f t="shared" si="224"/>
        <v>0</v>
      </c>
      <c r="N70" s="197">
        <f t="shared" si="224"/>
        <v>0</v>
      </c>
      <c r="O70" s="198">
        <f t="shared" si="187"/>
        <v>0</v>
      </c>
      <c r="Q70" s="280"/>
      <c r="R70" s="172" t="s">
        <v>50</v>
      </c>
      <c r="S70" s="199">
        <f>IF(ISNUMBER(S$20),C70*S$20,0)</f>
        <v>0</v>
      </c>
      <c r="T70" s="199">
        <f t="shared" ref="T70" si="225">IF(ISNUMBER(T$20),D70*T$20,0)</f>
        <v>0</v>
      </c>
      <c r="U70" s="199">
        <f t="shared" ref="U70" si="226">IF(ISNUMBER(U$20),E70*U$20,0)</f>
        <v>0</v>
      </c>
      <c r="V70" s="199">
        <f t="shared" ref="V70" si="227">IF(ISNUMBER(V$20),F70*V$20,0)</f>
        <v>0</v>
      </c>
      <c r="W70" s="199">
        <f t="shared" ref="W70" si="228">IF(ISNUMBER(W$20),G70*W$20,0)</f>
        <v>0</v>
      </c>
      <c r="X70" s="199">
        <f t="shared" ref="X70" si="229">IF(ISNUMBER(X$20),H70*X$20,0)</f>
        <v>0</v>
      </c>
      <c r="Y70" s="199">
        <f t="shared" ref="Y70" si="230">IF(ISNUMBER(Y$20),I70*Y$20,0)</f>
        <v>0</v>
      </c>
      <c r="Z70" s="199">
        <f t="shared" ref="Z70" si="231">IF(ISNUMBER(Z$20),J70*Z$20,0)</f>
        <v>0</v>
      </c>
      <c r="AA70" s="199">
        <f t="shared" ref="AA70" si="232">IF(ISNUMBER(AA$20),K70*AA$20,0)</f>
        <v>0</v>
      </c>
      <c r="AB70" s="199">
        <f t="shared" ref="AB70" si="233">IF(ISNUMBER(AB$20),L70*AB$20,0)</f>
        <v>0</v>
      </c>
      <c r="AC70" s="199">
        <f t="shared" ref="AC70" si="234">IF(ISNUMBER(AC$20),M70*AC$20,0)</f>
        <v>0</v>
      </c>
      <c r="AD70" s="199">
        <f t="shared" ref="AD70" si="235">IF(ISNUMBER(AD$20),N70*AD$20,0)</f>
        <v>0</v>
      </c>
      <c r="AE70" s="198">
        <f t="shared" si="199"/>
        <v>0</v>
      </c>
      <c r="AF70" s="62"/>
    </row>
    <row r="71" spans="1:32" x14ac:dyDescent="0.2">
      <c r="A71" s="280"/>
      <c r="B71" s="172" t="s">
        <v>51</v>
      </c>
      <c r="C71" s="197">
        <f>$H62*C$21</f>
        <v>0</v>
      </c>
      <c r="D71" s="197">
        <f t="shared" ref="D71:N71" si="236">$H62*D$21</f>
        <v>0</v>
      </c>
      <c r="E71" s="197">
        <f t="shared" si="236"/>
        <v>0</v>
      </c>
      <c r="F71" s="197">
        <f t="shared" si="236"/>
        <v>0</v>
      </c>
      <c r="G71" s="197">
        <f t="shared" si="236"/>
        <v>0</v>
      </c>
      <c r="H71" s="197">
        <f t="shared" si="236"/>
        <v>0</v>
      </c>
      <c r="I71" s="197">
        <f t="shared" si="236"/>
        <v>0</v>
      </c>
      <c r="J71" s="197">
        <f t="shared" si="236"/>
        <v>0</v>
      </c>
      <c r="K71" s="197">
        <f t="shared" si="236"/>
        <v>0</v>
      </c>
      <c r="L71" s="197">
        <f t="shared" si="236"/>
        <v>0</v>
      </c>
      <c r="M71" s="197">
        <f t="shared" si="236"/>
        <v>0</v>
      </c>
      <c r="N71" s="197">
        <f t="shared" si="236"/>
        <v>0</v>
      </c>
      <c r="O71" s="198">
        <f t="shared" si="187"/>
        <v>0</v>
      </c>
      <c r="Q71" s="280"/>
      <c r="R71" s="172" t="s">
        <v>51</v>
      </c>
      <c r="S71" s="199">
        <f>IF(ISNUMBER(S$21),C71*S$21,0)</f>
        <v>0</v>
      </c>
      <c r="T71" s="199">
        <f t="shared" ref="T71" si="237">IF(ISNUMBER(T$21),D71*T$21,0)</f>
        <v>0</v>
      </c>
      <c r="U71" s="199">
        <f t="shared" ref="U71" si="238">IF(ISNUMBER(U$21),E71*U$21,0)</f>
        <v>0</v>
      </c>
      <c r="V71" s="199">
        <f t="shared" ref="V71" si="239">IF(ISNUMBER(V$21),F71*V$21,0)</f>
        <v>0</v>
      </c>
      <c r="W71" s="199">
        <f t="shared" ref="W71" si="240">IF(ISNUMBER(W$21),G71*W$21,0)</f>
        <v>0</v>
      </c>
      <c r="X71" s="199">
        <f t="shared" ref="X71" si="241">IF(ISNUMBER(X$21),H71*X$21,0)</f>
        <v>0</v>
      </c>
      <c r="Y71" s="199">
        <f t="shared" ref="Y71" si="242">IF(ISNUMBER(Y$21),I71*Y$21,0)</f>
        <v>0</v>
      </c>
      <c r="Z71" s="199">
        <f t="shared" ref="Z71" si="243">IF(ISNUMBER(Z$21),J71*Z$21,0)</f>
        <v>0</v>
      </c>
      <c r="AA71" s="199">
        <f t="shared" ref="AA71" si="244">IF(ISNUMBER(AA$21),K71*AA$21,0)</f>
        <v>0</v>
      </c>
      <c r="AB71" s="199">
        <f t="shared" ref="AB71" si="245">IF(ISNUMBER(AB$21),L71*AB$21,0)</f>
        <v>0</v>
      </c>
      <c r="AC71" s="199">
        <f t="shared" ref="AC71" si="246">IF(ISNUMBER(AC$21),M71*AC$21,0)</f>
        <v>0</v>
      </c>
      <c r="AD71" s="199">
        <f t="shared" ref="AD71" si="247">IF(ISNUMBER(AD$21),N71*AD$21,0)</f>
        <v>0</v>
      </c>
      <c r="AE71" s="198">
        <f t="shared" si="199"/>
        <v>0</v>
      </c>
      <c r="AF71" s="62"/>
    </row>
    <row r="72" spans="1:32" x14ac:dyDescent="0.2">
      <c r="A72" s="280"/>
      <c r="B72" s="172" t="s">
        <v>52</v>
      </c>
      <c r="C72" s="197">
        <f>$I62*C$22</f>
        <v>0</v>
      </c>
      <c r="D72" s="197">
        <f t="shared" ref="D72:N72" si="248">$I62*D$22</f>
        <v>0</v>
      </c>
      <c r="E72" s="197">
        <f t="shared" si="248"/>
        <v>0</v>
      </c>
      <c r="F72" s="197">
        <f t="shared" si="248"/>
        <v>0</v>
      </c>
      <c r="G72" s="197">
        <f t="shared" si="248"/>
        <v>0</v>
      </c>
      <c r="H72" s="197">
        <f t="shared" si="248"/>
        <v>0</v>
      </c>
      <c r="I72" s="197">
        <f t="shared" si="248"/>
        <v>0</v>
      </c>
      <c r="J72" s="197">
        <f t="shared" si="248"/>
        <v>0</v>
      </c>
      <c r="K72" s="197">
        <f t="shared" si="248"/>
        <v>0</v>
      </c>
      <c r="L72" s="197">
        <f t="shared" si="248"/>
        <v>0</v>
      </c>
      <c r="M72" s="197">
        <f t="shared" si="248"/>
        <v>0</v>
      </c>
      <c r="N72" s="197">
        <f t="shared" si="248"/>
        <v>0</v>
      </c>
      <c r="O72" s="198">
        <f t="shared" si="187"/>
        <v>0</v>
      </c>
      <c r="Q72" s="280"/>
      <c r="R72" s="172" t="s">
        <v>52</v>
      </c>
      <c r="S72" s="199">
        <f>IF(ISNUMBER(S$22),C72*S$22,0)</f>
        <v>0</v>
      </c>
      <c r="T72" s="199">
        <f t="shared" ref="T72" si="249">IF(ISNUMBER(T$22),D72*T$22,0)</f>
        <v>0</v>
      </c>
      <c r="U72" s="199">
        <f t="shared" ref="U72" si="250">IF(ISNUMBER(U$22),E72*U$22,0)</f>
        <v>0</v>
      </c>
      <c r="V72" s="199">
        <f t="shared" ref="V72" si="251">IF(ISNUMBER(V$22),F72*V$22,0)</f>
        <v>0</v>
      </c>
      <c r="W72" s="199">
        <f t="shared" ref="W72" si="252">IF(ISNUMBER(W$22),G72*W$22,0)</f>
        <v>0</v>
      </c>
      <c r="X72" s="199">
        <f t="shared" ref="X72" si="253">IF(ISNUMBER(X$22),H72*X$22,0)</f>
        <v>0</v>
      </c>
      <c r="Y72" s="199">
        <f t="shared" ref="Y72" si="254">IF(ISNUMBER(Y$22),I72*Y$22,0)</f>
        <v>0</v>
      </c>
      <c r="Z72" s="199">
        <f t="shared" ref="Z72" si="255">IF(ISNUMBER(Z$22),J72*Z$22,0)</f>
        <v>0</v>
      </c>
      <c r="AA72" s="199">
        <f t="shared" ref="AA72" si="256">IF(ISNUMBER(AA$22),K72*AA$22,0)</f>
        <v>0</v>
      </c>
      <c r="AB72" s="199">
        <f t="shared" ref="AB72" si="257">IF(ISNUMBER(AB$22),L72*AB$22,0)</f>
        <v>0</v>
      </c>
      <c r="AC72" s="199">
        <f t="shared" ref="AC72" si="258">IF(ISNUMBER(AC$22),M72*AC$22,0)</f>
        <v>0</v>
      </c>
      <c r="AD72" s="199">
        <f t="shared" ref="AD72" si="259">IF(ISNUMBER(AD$22),N72*AD$22,0)</f>
        <v>0</v>
      </c>
      <c r="AE72" s="198">
        <f t="shared" si="199"/>
        <v>0</v>
      </c>
      <c r="AF72" s="62"/>
    </row>
    <row r="73" spans="1:32" x14ac:dyDescent="0.2">
      <c r="A73" s="280"/>
      <c r="B73" s="172" t="s">
        <v>53</v>
      </c>
      <c r="C73" s="197">
        <f>$J62*C$23</f>
        <v>0</v>
      </c>
      <c r="D73" s="197">
        <f t="shared" ref="D73:N73" si="260">$J62*D$23</f>
        <v>0</v>
      </c>
      <c r="E73" s="197">
        <f t="shared" si="260"/>
        <v>0</v>
      </c>
      <c r="F73" s="197">
        <f t="shared" si="260"/>
        <v>0</v>
      </c>
      <c r="G73" s="197">
        <f t="shared" si="260"/>
        <v>0</v>
      </c>
      <c r="H73" s="197">
        <f t="shared" si="260"/>
        <v>0</v>
      </c>
      <c r="I73" s="197">
        <f t="shared" si="260"/>
        <v>0</v>
      </c>
      <c r="J73" s="197">
        <f t="shared" si="260"/>
        <v>0</v>
      </c>
      <c r="K73" s="197">
        <f t="shared" si="260"/>
        <v>0</v>
      </c>
      <c r="L73" s="197">
        <f t="shared" si="260"/>
        <v>0</v>
      </c>
      <c r="M73" s="197">
        <f t="shared" si="260"/>
        <v>0</v>
      </c>
      <c r="N73" s="197">
        <f t="shared" si="260"/>
        <v>0</v>
      </c>
      <c r="O73" s="198">
        <f t="shared" si="187"/>
        <v>0</v>
      </c>
      <c r="Q73" s="280"/>
      <c r="R73" s="172" t="s">
        <v>53</v>
      </c>
      <c r="S73" s="199">
        <f>IF(ISNUMBER(S$23),C73*S$23,0)</f>
        <v>0</v>
      </c>
      <c r="T73" s="199">
        <f t="shared" ref="T73" si="261">IF(ISNUMBER(T$23),D73*T$23,0)</f>
        <v>0</v>
      </c>
      <c r="U73" s="199">
        <f t="shared" ref="U73" si="262">IF(ISNUMBER(U$23),E73*U$23,0)</f>
        <v>0</v>
      </c>
      <c r="V73" s="199">
        <f t="shared" ref="V73" si="263">IF(ISNUMBER(V$23),F73*V$23,0)</f>
        <v>0</v>
      </c>
      <c r="W73" s="199">
        <f t="shared" ref="W73" si="264">IF(ISNUMBER(W$23),G73*W$23,0)</f>
        <v>0</v>
      </c>
      <c r="X73" s="199">
        <f t="shared" ref="X73" si="265">IF(ISNUMBER(X$23),H73*X$23,0)</f>
        <v>0</v>
      </c>
      <c r="Y73" s="199">
        <f t="shared" ref="Y73" si="266">IF(ISNUMBER(Y$23),I73*Y$23,0)</f>
        <v>0</v>
      </c>
      <c r="Z73" s="199">
        <f t="shared" ref="Z73" si="267">IF(ISNUMBER(Z$23),J73*Z$23,0)</f>
        <v>0</v>
      </c>
      <c r="AA73" s="199">
        <f t="shared" ref="AA73" si="268">IF(ISNUMBER(AA$23),K73*AA$23,0)</f>
        <v>0</v>
      </c>
      <c r="AB73" s="199">
        <f t="shared" ref="AB73" si="269">IF(ISNUMBER(AB$23),L73*AB$23,0)</f>
        <v>0</v>
      </c>
      <c r="AC73" s="199">
        <f t="shared" ref="AC73" si="270">IF(ISNUMBER(AC$23),M73*AC$23,0)</f>
        <v>0</v>
      </c>
      <c r="AD73" s="199">
        <f t="shared" ref="AD73" si="271">IF(ISNUMBER(AD$23),N73*AD$23,0)</f>
        <v>0</v>
      </c>
      <c r="AE73" s="198">
        <f t="shared" si="199"/>
        <v>0</v>
      </c>
      <c r="AF73" s="62"/>
    </row>
    <row r="74" spans="1:32" x14ac:dyDescent="0.2">
      <c r="A74" s="280"/>
      <c r="B74" s="172" t="s">
        <v>54</v>
      </c>
      <c r="C74" s="197">
        <f>$K62*C$24</f>
        <v>0</v>
      </c>
      <c r="D74" s="197">
        <f t="shared" ref="D74:N74" si="272">$K62*D$24</f>
        <v>0</v>
      </c>
      <c r="E74" s="197">
        <f t="shared" si="272"/>
        <v>0</v>
      </c>
      <c r="F74" s="197">
        <f t="shared" si="272"/>
        <v>0</v>
      </c>
      <c r="G74" s="197">
        <f t="shared" si="272"/>
        <v>0</v>
      </c>
      <c r="H74" s="197">
        <f t="shared" si="272"/>
        <v>0</v>
      </c>
      <c r="I74" s="197">
        <f t="shared" si="272"/>
        <v>0</v>
      </c>
      <c r="J74" s="197">
        <f t="shared" si="272"/>
        <v>0</v>
      </c>
      <c r="K74" s="197">
        <f t="shared" si="272"/>
        <v>0</v>
      </c>
      <c r="L74" s="197">
        <f t="shared" si="272"/>
        <v>0</v>
      </c>
      <c r="M74" s="197">
        <f t="shared" si="272"/>
        <v>0</v>
      </c>
      <c r="N74" s="197">
        <f t="shared" si="272"/>
        <v>0</v>
      </c>
      <c r="O74" s="198">
        <f t="shared" si="187"/>
        <v>0</v>
      </c>
      <c r="Q74" s="280"/>
      <c r="R74" s="172" t="s">
        <v>54</v>
      </c>
      <c r="S74" s="199">
        <f>IF(ISNUMBER(S$24),C74*S$24,0)</f>
        <v>0</v>
      </c>
      <c r="T74" s="199">
        <f t="shared" ref="T74" si="273">IF(ISNUMBER(T$24),D74*T$24,0)</f>
        <v>0</v>
      </c>
      <c r="U74" s="199">
        <f t="shared" ref="U74" si="274">IF(ISNUMBER(U$24),E74*U$24,0)</f>
        <v>0</v>
      </c>
      <c r="V74" s="199">
        <f t="shared" ref="V74" si="275">IF(ISNUMBER(V$24),F74*V$24,0)</f>
        <v>0</v>
      </c>
      <c r="W74" s="199">
        <f t="shared" ref="W74" si="276">IF(ISNUMBER(W$24),G74*W$24,0)</f>
        <v>0</v>
      </c>
      <c r="X74" s="199">
        <f t="shared" ref="X74" si="277">IF(ISNUMBER(X$24),H74*X$24,0)</f>
        <v>0</v>
      </c>
      <c r="Y74" s="199">
        <f t="shared" ref="Y74" si="278">IF(ISNUMBER(Y$24),I74*Y$24,0)</f>
        <v>0</v>
      </c>
      <c r="Z74" s="199">
        <f t="shared" ref="Z74" si="279">IF(ISNUMBER(Z$24),J74*Z$24,0)</f>
        <v>0</v>
      </c>
      <c r="AA74" s="199">
        <f t="shared" ref="AA74" si="280">IF(ISNUMBER(AA$24),K74*AA$24,0)</f>
        <v>0</v>
      </c>
      <c r="AB74" s="199">
        <f t="shared" ref="AB74" si="281">IF(ISNUMBER(AB$24),L74*AB$24,0)</f>
        <v>0</v>
      </c>
      <c r="AC74" s="199">
        <f t="shared" ref="AC74" si="282">IF(ISNUMBER(AC$24),M74*AC$24,0)</f>
        <v>0</v>
      </c>
      <c r="AD74" s="199">
        <f t="shared" ref="AD74" si="283">IF(ISNUMBER(AD$24),N74*AD$24,0)</f>
        <v>0</v>
      </c>
      <c r="AE74" s="198">
        <f t="shared" si="199"/>
        <v>0</v>
      </c>
      <c r="AF74" s="62"/>
    </row>
    <row r="75" spans="1:32" x14ac:dyDescent="0.2">
      <c r="A75" s="280"/>
      <c r="B75" s="172" t="s">
        <v>55</v>
      </c>
      <c r="C75" s="197">
        <f>$L62*C$25</f>
        <v>0</v>
      </c>
      <c r="D75" s="197">
        <f t="shared" ref="D75:N75" si="284">$L62*D$25</f>
        <v>0</v>
      </c>
      <c r="E75" s="197">
        <f t="shared" si="284"/>
        <v>0</v>
      </c>
      <c r="F75" s="197">
        <f t="shared" si="284"/>
        <v>0</v>
      </c>
      <c r="G75" s="197">
        <f t="shared" si="284"/>
        <v>0</v>
      </c>
      <c r="H75" s="197">
        <f t="shared" si="284"/>
        <v>0</v>
      </c>
      <c r="I75" s="197">
        <f t="shared" si="284"/>
        <v>0</v>
      </c>
      <c r="J75" s="197">
        <f t="shared" si="284"/>
        <v>0</v>
      </c>
      <c r="K75" s="197">
        <f t="shared" si="284"/>
        <v>0</v>
      </c>
      <c r="L75" s="197">
        <f t="shared" si="284"/>
        <v>0</v>
      </c>
      <c r="M75" s="197">
        <f t="shared" si="284"/>
        <v>0</v>
      </c>
      <c r="N75" s="197">
        <f t="shared" si="284"/>
        <v>0</v>
      </c>
      <c r="O75" s="198">
        <f t="shared" si="187"/>
        <v>0</v>
      </c>
      <c r="Q75" s="280"/>
      <c r="R75" s="172" t="s">
        <v>55</v>
      </c>
      <c r="S75" s="199">
        <f>IF(ISNUMBER(S$25),C75*S$25,0)</f>
        <v>0</v>
      </c>
      <c r="T75" s="199">
        <f t="shared" ref="T75" si="285">IF(ISNUMBER(T$25),D75*T$25,0)</f>
        <v>0</v>
      </c>
      <c r="U75" s="199">
        <f t="shared" ref="U75" si="286">IF(ISNUMBER(U$25),E75*U$25,0)</f>
        <v>0</v>
      </c>
      <c r="V75" s="199">
        <f t="shared" ref="V75" si="287">IF(ISNUMBER(V$25),F75*V$25,0)</f>
        <v>0</v>
      </c>
      <c r="W75" s="199">
        <f t="shared" ref="W75" si="288">IF(ISNUMBER(W$25),G75*W$25,0)</f>
        <v>0</v>
      </c>
      <c r="X75" s="199">
        <f t="shared" ref="X75" si="289">IF(ISNUMBER(X$25),H75*X$25,0)</f>
        <v>0</v>
      </c>
      <c r="Y75" s="199">
        <f t="shared" ref="Y75" si="290">IF(ISNUMBER(Y$25),I75*Y$25,0)</f>
        <v>0</v>
      </c>
      <c r="Z75" s="199">
        <f t="shared" ref="Z75" si="291">IF(ISNUMBER(Z$25),J75*Z$25,0)</f>
        <v>0</v>
      </c>
      <c r="AA75" s="199">
        <f t="shared" ref="AA75" si="292">IF(ISNUMBER(AA$25),K75*AA$25,0)</f>
        <v>0</v>
      </c>
      <c r="AB75" s="199">
        <f t="shared" ref="AB75" si="293">IF(ISNUMBER(AB$25),L75*AB$25,0)</f>
        <v>0</v>
      </c>
      <c r="AC75" s="199">
        <f t="shared" ref="AC75" si="294">IF(ISNUMBER(AC$25),M75*AC$25,0)</f>
        <v>0</v>
      </c>
      <c r="AD75" s="199">
        <f t="shared" ref="AD75" si="295">IF(ISNUMBER(AD$25),N75*AD$25,0)</f>
        <v>0</v>
      </c>
      <c r="AE75" s="198">
        <f t="shared" si="199"/>
        <v>0</v>
      </c>
      <c r="AF75" s="62"/>
    </row>
    <row r="76" spans="1:32" x14ac:dyDescent="0.2">
      <c r="A76" s="280"/>
      <c r="B76" s="172" t="s">
        <v>56</v>
      </c>
      <c r="C76" s="197">
        <f>$M62*C$26</f>
        <v>0</v>
      </c>
      <c r="D76" s="197">
        <f t="shared" ref="D76:N76" si="296">$M62*D$26</f>
        <v>0</v>
      </c>
      <c r="E76" s="197">
        <f t="shared" si="296"/>
        <v>0</v>
      </c>
      <c r="F76" s="197">
        <f t="shared" si="296"/>
        <v>0</v>
      </c>
      <c r="G76" s="197">
        <f t="shared" si="296"/>
        <v>0</v>
      </c>
      <c r="H76" s="197">
        <f t="shared" si="296"/>
        <v>0</v>
      </c>
      <c r="I76" s="197">
        <f t="shared" si="296"/>
        <v>0</v>
      </c>
      <c r="J76" s="197">
        <f t="shared" si="296"/>
        <v>0</v>
      </c>
      <c r="K76" s="197">
        <f t="shared" si="296"/>
        <v>0</v>
      </c>
      <c r="L76" s="197">
        <f t="shared" si="296"/>
        <v>0</v>
      </c>
      <c r="M76" s="197">
        <f t="shared" si="296"/>
        <v>0</v>
      </c>
      <c r="N76" s="197">
        <f t="shared" si="296"/>
        <v>0</v>
      </c>
      <c r="O76" s="198">
        <f t="shared" si="187"/>
        <v>0</v>
      </c>
      <c r="Q76" s="280"/>
      <c r="R76" s="172" t="s">
        <v>56</v>
      </c>
      <c r="S76" s="199">
        <f>IF(ISNUMBER(S$26),C76*S$26,0)</f>
        <v>0</v>
      </c>
      <c r="T76" s="199">
        <f t="shared" ref="T76" si="297">IF(ISNUMBER(T$26),D76*T$26,0)</f>
        <v>0</v>
      </c>
      <c r="U76" s="199">
        <f t="shared" ref="U76" si="298">IF(ISNUMBER(U$26),E76*U$26,0)</f>
        <v>0</v>
      </c>
      <c r="V76" s="199">
        <f t="shared" ref="V76" si="299">IF(ISNUMBER(V$26),F76*V$26,0)</f>
        <v>0</v>
      </c>
      <c r="W76" s="199">
        <f t="shared" ref="W76" si="300">IF(ISNUMBER(W$26),G76*W$26,0)</f>
        <v>0</v>
      </c>
      <c r="X76" s="199">
        <f t="shared" ref="X76" si="301">IF(ISNUMBER(X$26),H76*X$26,0)</f>
        <v>0</v>
      </c>
      <c r="Y76" s="199">
        <f t="shared" ref="Y76" si="302">IF(ISNUMBER(Y$26),I76*Y$26,0)</f>
        <v>0</v>
      </c>
      <c r="Z76" s="199">
        <f t="shared" ref="Z76" si="303">IF(ISNUMBER(Z$26),J76*Z$26,0)</f>
        <v>0</v>
      </c>
      <c r="AA76" s="199">
        <f t="shared" ref="AA76" si="304">IF(ISNUMBER(AA$26),K76*AA$26,0)</f>
        <v>0</v>
      </c>
      <c r="AB76" s="199">
        <f t="shared" ref="AB76" si="305">IF(ISNUMBER(AB$26),L76*AB$26,0)</f>
        <v>0</v>
      </c>
      <c r="AC76" s="199">
        <f t="shared" ref="AC76" si="306">IF(ISNUMBER(AC$26),M76*AC$26,0)</f>
        <v>0</v>
      </c>
      <c r="AD76" s="199">
        <f t="shared" ref="AD76" si="307">IF(ISNUMBER(AD$26),N76*AD$26,0)</f>
        <v>0</v>
      </c>
      <c r="AE76" s="198">
        <f t="shared" si="199"/>
        <v>0</v>
      </c>
      <c r="AF76" s="62"/>
    </row>
    <row r="77" spans="1:32" x14ac:dyDescent="0.2">
      <c r="A77" s="280"/>
      <c r="B77" s="172" t="s">
        <v>147</v>
      </c>
      <c r="C77" s="197">
        <f>$N62*C$27</f>
        <v>0</v>
      </c>
      <c r="D77" s="197">
        <f t="shared" ref="D77:N77" si="308">$N62*D$27</f>
        <v>0</v>
      </c>
      <c r="E77" s="197">
        <f t="shared" si="308"/>
        <v>0</v>
      </c>
      <c r="F77" s="197">
        <f t="shared" si="308"/>
        <v>0</v>
      </c>
      <c r="G77" s="197">
        <f t="shared" si="308"/>
        <v>0</v>
      </c>
      <c r="H77" s="197">
        <f t="shared" si="308"/>
        <v>0</v>
      </c>
      <c r="I77" s="197">
        <f t="shared" si="308"/>
        <v>0</v>
      </c>
      <c r="J77" s="197">
        <f t="shared" si="308"/>
        <v>0</v>
      </c>
      <c r="K77" s="197">
        <f t="shared" si="308"/>
        <v>0</v>
      </c>
      <c r="L77" s="197">
        <f t="shared" si="308"/>
        <v>0</v>
      </c>
      <c r="M77" s="197">
        <f t="shared" si="308"/>
        <v>0</v>
      </c>
      <c r="N77" s="197">
        <f t="shared" si="308"/>
        <v>0</v>
      </c>
      <c r="O77" s="198">
        <f t="shared" si="187"/>
        <v>0</v>
      </c>
      <c r="Q77" s="280"/>
      <c r="R77" s="172" t="s">
        <v>147</v>
      </c>
      <c r="S77" s="199">
        <f>IF(ISNUMBER(S$27),C77*S$27,0)</f>
        <v>0</v>
      </c>
      <c r="T77" s="199">
        <f t="shared" ref="T77" si="309">IF(ISNUMBER(T$27),D77*T$27,0)</f>
        <v>0</v>
      </c>
      <c r="U77" s="199">
        <f t="shared" ref="U77" si="310">IF(ISNUMBER(U$27),E77*U$27,0)</f>
        <v>0</v>
      </c>
      <c r="V77" s="199">
        <f t="shared" ref="V77" si="311">IF(ISNUMBER(V$27),F77*V$27,0)</f>
        <v>0</v>
      </c>
      <c r="W77" s="199">
        <f t="shared" ref="W77" si="312">IF(ISNUMBER(W$27),G77*W$27,0)</f>
        <v>0</v>
      </c>
      <c r="X77" s="199">
        <f t="shared" ref="X77" si="313">IF(ISNUMBER(X$27),H77*X$27,0)</f>
        <v>0</v>
      </c>
      <c r="Y77" s="199">
        <f t="shared" ref="Y77" si="314">IF(ISNUMBER(Y$27),I77*Y$27,0)</f>
        <v>0</v>
      </c>
      <c r="Z77" s="199">
        <f t="shared" ref="Z77" si="315">IF(ISNUMBER(Z$27),J77*Z$27,0)</f>
        <v>0</v>
      </c>
      <c r="AA77" s="199">
        <f t="shared" ref="AA77" si="316">IF(ISNUMBER(AA$27),K77*AA$27,0)</f>
        <v>0</v>
      </c>
      <c r="AB77" s="199">
        <f t="shared" ref="AB77" si="317">IF(ISNUMBER(AB$27),L77*AB$27,0)</f>
        <v>0</v>
      </c>
      <c r="AC77" s="199">
        <f t="shared" ref="AC77" si="318">IF(ISNUMBER(AC$27),M77*AC$27,0)</f>
        <v>0</v>
      </c>
      <c r="AD77" s="199">
        <f t="shared" ref="AD77" si="319">IF(ISNUMBER(AD$27),N77*AD$27,0)</f>
        <v>0</v>
      </c>
      <c r="AE77" s="198">
        <f t="shared" si="199"/>
        <v>0</v>
      </c>
      <c r="AF77" s="62"/>
    </row>
    <row r="78" spans="1:32" x14ac:dyDescent="0.2">
      <c r="A78" s="280"/>
      <c r="B78" s="54" t="s">
        <v>57</v>
      </c>
      <c r="C78" s="197">
        <f>+SUM(C66:C77)</f>
        <v>0</v>
      </c>
      <c r="D78" s="197">
        <f t="shared" ref="D78:N78" si="320">+SUM(D66:D77)</f>
        <v>0</v>
      </c>
      <c r="E78" s="197">
        <f t="shared" si="320"/>
        <v>0</v>
      </c>
      <c r="F78" s="197">
        <f t="shared" si="320"/>
        <v>0</v>
      </c>
      <c r="G78" s="197">
        <f t="shared" si="320"/>
        <v>0</v>
      </c>
      <c r="H78" s="197">
        <f t="shared" si="320"/>
        <v>0</v>
      </c>
      <c r="I78" s="197">
        <f t="shared" si="320"/>
        <v>0</v>
      </c>
      <c r="J78" s="197">
        <f t="shared" si="320"/>
        <v>0</v>
      </c>
      <c r="K78" s="197">
        <f t="shared" si="320"/>
        <v>0</v>
      </c>
      <c r="L78" s="197">
        <f t="shared" si="320"/>
        <v>0</v>
      </c>
      <c r="M78" s="197">
        <f t="shared" si="320"/>
        <v>0</v>
      </c>
      <c r="N78" s="197">
        <f t="shared" si="320"/>
        <v>0</v>
      </c>
      <c r="O78" s="198"/>
      <c r="Q78" s="280"/>
      <c r="R78" s="54" t="s">
        <v>57</v>
      </c>
      <c r="S78" s="197"/>
      <c r="T78" s="197"/>
      <c r="U78" s="197"/>
      <c r="V78" s="197"/>
      <c r="W78" s="197"/>
      <c r="X78" s="197"/>
      <c r="Y78" s="197"/>
      <c r="Z78" s="197"/>
      <c r="AA78" s="197"/>
      <c r="AB78" s="197"/>
      <c r="AC78" s="197"/>
      <c r="AD78" s="197"/>
      <c r="AE78" s="198">
        <f>SUM(AE66:AE77)</f>
        <v>0</v>
      </c>
      <c r="AF78" s="200">
        <f>AE78*44/12</f>
        <v>0</v>
      </c>
    </row>
    <row r="79" spans="1:32" x14ac:dyDescent="0.2">
      <c r="S79" s="50"/>
      <c r="T79" s="50"/>
      <c r="U79" s="50"/>
      <c r="V79" s="50"/>
      <c r="W79" s="50"/>
      <c r="X79" s="50"/>
      <c r="Y79" s="50"/>
      <c r="Z79" s="50"/>
      <c r="AA79" s="50"/>
      <c r="AB79" s="50"/>
      <c r="AC79" s="50"/>
      <c r="AD79" s="50"/>
      <c r="AE79" s="50"/>
    </row>
    <row r="80" spans="1:32" ht="14.15" customHeight="1" x14ac:dyDescent="0.2">
      <c r="A80" s="281" t="str">
        <f xml:space="preserve"> "Year " &amp; TEXT($B$8+4,0)</f>
        <v>Year 2022</v>
      </c>
      <c r="B80" s="282"/>
      <c r="C80" s="261" t="str">
        <f>"Land use category in year " &amp; TEXT($B$8+4,0)</f>
        <v>Land use category in year 2022</v>
      </c>
      <c r="D80" s="261"/>
      <c r="E80" s="261"/>
      <c r="F80" s="261"/>
      <c r="G80" s="261"/>
      <c r="H80" s="261"/>
      <c r="I80" s="261"/>
      <c r="J80" s="261"/>
      <c r="K80" s="261"/>
      <c r="L80" s="261"/>
      <c r="M80" s="261"/>
      <c r="N80" s="261"/>
      <c r="O80" s="261"/>
      <c r="Q80" s="281" t="str">
        <f xml:space="preserve"> "Year " &amp; TEXT($B$8+4,0)</f>
        <v>Year 2022</v>
      </c>
      <c r="R80" s="282"/>
      <c r="S80" s="261" t="str">
        <f>"Land use category in year " &amp; TEXT($B$8+4,0)</f>
        <v>Land use category in year 2022</v>
      </c>
      <c r="T80" s="261"/>
      <c r="U80" s="261"/>
      <c r="V80" s="261"/>
      <c r="W80" s="261"/>
      <c r="X80" s="261"/>
      <c r="Y80" s="261"/>
      <c r="Z80" s="261"/>
      <c r="AA80" s="261"/>
      <c r="AB80" s="261"/>
      <c r="AC80" s="261"/>
      <c r="AD80" s="261"/>
      <c r="AE80" s="261"/>
      <c r="AF80" s="62"/>
    </row>
    <row r="81" spans="1:32" ht="42" x14ac:dyDescent="0.2">
      <c r="A81" s="283"/>
      <c r="B81" s="284"/>
      <c r="C81" s="54" t="s">
        <v>46</v>
      </c>
      <c r="D81" s="54" t="s">
        <v>47</v>
      </c>
      <c r="E81" s="55" t="s">
        <v>48</v>
      </c>
      <c r="F81" s="54" t="s">
        <v>49</v>
      </c>
      <c r="G81" s="54" t="s">
        <v>50</v>
      </c>
      <c r="H81" s="54" t="s">
        <v>51</v>
      </c>
      <c r="I81" s="54" t="s">
        <v>52</v>
      </c>
      <c r="J81" s="54" t="s">
        <v>53</v>
      </c>
      <c r="K81" s="54" t="s">
        <v>54</v>
      </c>
      <c r="L81" s="54" t="s">
        <v>55</v>
      </c>
      <c r="M81" s="54" t="s">
        <v>56</v>
      </c>
      <c r="N81" s="54" t="s">
        <v>39</v>
      </c>
      <c r="O81" s="172" t="s">
        <v>151</v>
      </c>
      <c r="Q81" s="283"/>
      <c r="R81" s="284"/>
      <c r="S81" s="54" t="s">
        <v>46</v>
      </c>
      <c r="T81" s="54" t="s">
        <v>47</v>
      </c>
      <c r="U81" s="55" t="s">
        <v>48</v>
      </c>
      <c r="V81" s="54" t="s">
        <v>49</v>
      </c>
      <c r="W81" s="54" t="s">
        <v>50</v>
      </c>
      <c r="X81" s="54" t="s">
        <v>51</v>
      </c>
      <c r="Y81" s="54" t="s">
        <v>52</v>
      </c>
      <c r="Z81" s="54" t="s">
        <v>53</v>
      </c>
      <c r="AA81" s="54" t="s">
        <v>54</v>
      </c>
      <c r="AB81" s="54" t="s">
        <v>55</v>
      </c>
      <c r="AC81" s="54" t="s">
        <v>56</v>
      </c>
      <c r="AD81" s="54" t="s">
        <v>39</v>
      </c>
      <c r="AE81" s="172" t="s">
        <v>151</v>
      </c>
      <c r="AF81" s="62"/>
    </row>
    <row r="82" spans="1:32" ht="14.15" customHeight="1" x14ac:dyDescent="0.2">
      <c r="A82" s="280" t="str">
        <f>"Land use category in year " &amp; TEXT($B$8+3,0)</f>
        <v>Land use category in year 2021</v>
      </c>
      <c r="B82" s="54" t="s">
        <v>46</v>
      </c>
      <c r="C82" s="197">
        <f>$C78*C$16</f>
        <v>0</v>
      </c>
      <c r="D82" s="197">
        <f t="shared" ref="D82:N82" si="321">$C78*D$16</f>
        <v>0</v>
      </c>
      <c r="E82" s="197">
        <f t="shared" si="321"/>
        <v>0</v>
      </c>
      <c r="F82" s="197">
        <f t="shared" si="321"/>
        <v>0</v>
      </c>
      <c r="G82" s="197">
        <f t="shared" si="321"/>
        <v>0</v>
      </c>
      <c r="H82" s="197">
        <f t="shared" si="321"/>
        <v>0</v>
      </c>
      <c r="I82" s="197">
        <f t="shared" si="321"/>
        <v>0</v>
      </c>
      <c r="J82" s="197">
        <f t="shared" si="321"/>
        <v>0</v>
      </c>
      <c r="K82" s="197">
        <f t="shared" si="321"/>
        <v>0</v>
      </c>
      <c r="L82" s="197">
        <f t="shared" si="321"/>
        <v>0</v>
      </c>
      <c r="M82" s="197">
        <f t="shared" si="321"/>
        <v>0</v>
      </c>
      <c r="N82" s="197">
        <f t="shared" si="321"/>
        <v>0</v>
      </c>
      <c r="O82" s="198">
        <f>SUM(C82:N82)</f>
        <v>0</v>
      </c>
      <c r="Q82" s="280" t="str">
        <f>"Land use category in year " &amp; TEXT($B$8+3,0)</f>
        <v>Land use category in year 2021</v>
      </c>
      <c r="R82" s="54" t="s">
        <v>46</v>
      </c>
      <c r="S82" s="199">
        <f>IF(ISNUMBER(S$16),C82*S$16,0)</f>
        <v>0</v>
      </c>
      <c r="T82" s="199">
        <f t="shared" ref="T82" si="322">IF(ISNUMBER(T$16),D82*T$16,0)</f>
        <v>0</v>
      </c>
      <c r="U82" s="199">
        <f t="shared" ref="U82" si="323">IF(ISNUMBER(U$16),E82*U$16,0)</f>
        <v>0</v>
      </c>
      <c r="V82" s="199">
        <f t="shared" ref="V82" si="324">IF(ISNUMBER(V$16),F82*V$16,0)</f>
        <v>0</v>
      </c>
      <c r="W82" s="199">
        <f t="shared" ref="W82" si="325">IF(ISNUMBER(W$16),G82*W$16,0)</f>
        <v>0</v>
      </c>
      <c r="X82" s="199">
        <f t="shared" ref="X82" si="326">IF(ISNUMBER(X$16),H82*X$16,0)</f>
        <v>0</v>
      </c>
      <c r="Y82" s="199">
        <f t="shared" ref="Y82" si="327">IF(ISNUMBER(Y$16),I82*Y$16,0)</f>
        <v>0</v>
      </c>
      <c r="Z82" s="199">
        <f t="shared" ref="Z82" si="328">IF(ISNUMBER(Z$16),J82*Z$16,0)</f>
        <v>0</v>
      </c>
      <c r="AA82" s="199">
        <f t="shared" ref="AA82" si="329">IF(ISNUMBER(AA$16),K82*AA$16,0)</f>
        <v>0</v>
      </c>
      <c r="AB82" s="199">
        <f t="shared" ref="AB82" si="330">IF(ISNUMBER(AB$16),L82*AB$16,0)</f>
        <v>0</v>
      </c>
      <c r="AC82" s="199">
        <f t="shared" ref="AC82" si="331">IF(ISNUMBER(AC$16),M82*AC$16,0)</f>
        <v>0</v>
      </c>
      <c r="AD82" s="199">
        <f t="shared" ref="AD82" si="332">IF(ISNUMBER(AD$16),N82*AD$16,0)</f>
        <v>0</v>
      </c>
      <c r="AE82" s="198">
        <f>SUMIF(S82:AD82,"&gt;0",S82:AD82)</f>
        <v>0</v>
      </c>
      <c r="AF82" s="62"/>
    </row>
    <row r="83" spans="1:32" ht="28" x14ac:dyDescent="0.2">
      <c r="A83" s="280"/>
      <c r="B83" s="54" t="s">
        <v>47</v>
      </c>
      <c r="C83" s="197">
        <f>$D78*C$17</f>
        <v>0</v>
      </c>
      <c r="D83" s="197">
        <f t="shared" ref="D83:N83" si="333">$D78*D$17</f>
        <v>0</v>
      </c>
      <c r="E83" s="197">
        <f t="shared" si="333"/>
        <v>0</v>
      </c>
      <c r="F83" s="197">
        <f t="shared" si="333"/>
        <v>0</v>
      </c>
      <c r="G83" s="197">
        <f t="shared" si="333"/>
        <v>0</v>
      </c>
      <c r="H83" s="197">
        <f t="shared" si="333"/>
        <v>0</v>
      </c>
      <c r="I83" s="197">
        <f t="shared" si="333"/>
        <v>0</v>
      </c>
      <c r="J83" s="197">
        <f t="shared" si="333"/>
        <v>0</v>
      </c>
      <c r="K83" s="197">
        <f t="shared" si="333"/>
        <v>0</v>
      </c>
      <c r="L83" s="197">
        <f t="shared" si="333"/>
        <v>0</v>
      </c>
      <c r="M83" s="197">
        <f t="shared" si="333"/>
        <v>0</v>
      </c>
      <c r="N83" s="197">
        <f t="shared" si="333"/>
        <v>0</v>
      </c>
      <c r="O83" s="198">
        <f t="shared" ref="O83:O93" si="334">SUM(C83:N83)</f>
        <v>0</v>
      </c>
      <c r="Q83" s="280"/>
      <c r="R83" s="54" t="s">
        <v>47</v>
      </c>
      <c r="S83" s="199">
        <f>IF(ISNUMBER(S$17),C83*S$17,0)</f>
        <v>0</v>
      </c>
      <c r="T83" s="199">
        <f t="shared" ref="T83" si="335">IF(ISNUMBER(T$17),D83*T$17,0)</f>
        <v>0</v>
      </c>
      <c r="U83" s="199">
        <f t="shared" ref="U83" si="336">IF(ISNUMBER(U$17),E83*U$17,0)</f>
        <v>0</v>
      </c>
      <c r="V83" s="199">
        <f t="shared" ref="V83" si="337">IF(ISNUMBER(V$17),F83*V$17,0)</f>
        <v>0</v>
      </c>
      <c r="W83" s="199">
        <f t="shared" ref="W83" si="338">IF(ISNUMBER(W$17),G83*W$17,0)</f>
        <v>0</v>
      </c>
      <c r="X83" s="199">
        <f t="shared" ref="X83" si="339">IF(ISNUMBER(X$17),H83*X$17,0)</f>
        <v>0</v>
      </c>
      <c r="Y83" s="199">
        <f t="shared" ref="Y83" si="340">IF(ISNUMBER(Y$17),I83*Y$17,0)</f>
        <v>0</v>
      </c>
      <c r="Z83" s="199">
        <f t="shared" ref="Z83" si="341">IF(ISNUMBER(Z$17),J83*Z$17,0)</f>
        <v>0</v>
      </c>
      <c r="AA83" s="199">
        <f t="shared" ref="AA83" si="342">IF(ISNUMBER(AA$17),K83*AA$17,0)</f>
        <v>0</v>
      </c>
      <c r="AB83" s="199">
        <f t="shared" ref="AB83" si="343">IF(ISNUMBER(AB$17),L83*AB$17,0)</f>
        <v>0</v>
      </c>
      <c r="AC83" s="199">
        <f t="shared" ref="AC83" si="344">IF(ISNUMBER(AC$17),M83*AC$17,0)</f>
        <v>0</v>
      </c>
      <c r="AD83" s="199">
        <f t="shared" ref="AD83" si="345">IF(ISNUMBER(AD$17),N83*AD$17,0)</f>
        <v>0</v>
      </c>
      <c r="AE83" s="198">
        <f t="shared" ref="AE83:AE93" si="346">SUMIF(S83:AD83,"&gt;0",S83:AD83)</f>
        <v>0</v>
      </c>
      <c r="AF83" s="62"/>
    </row>
    <row r="84" spans="1:32" x14ac:dyDescent="0.2">
      <c r="A84" s="280"/>
      <c r="B84" s="55" t="s">
        <v>48</v>
      </c>
      <c r="C84" s="197">
        <f>$E78*C$18</f>
        <v>0</v>
      </c>
      <c r="D84" s="197">
        <f t="shared" ref="D84:N84" si="347">$E78*D$18</f>
        <v>0</v>
      </c>
      <c r="E84" s="197">
        <f t="shared" si="347"/>
        <v>0</v>
      </c>
      <c r="F84" s="197">
        <f t="shared" si="347"/>
        <v>0</v>
      </c>
      <c r="G84" s="197">
        <f t="shared" si="347"/>
        <v>0</v>
      </c>
      <c r="H84" s="197">
        <f t="shared" si="347"/>
        <v>0</v>
      </c>
      <c r="I84" s="197">
        <f t="shared" si="347"/>
        <v>0</v>
      </c>
      <c r="J84" s="197">
        <f t="shared" si="347"/>
        <v>0</v>
      </c>
      <c r="K84" s="197">
        <f t="shared" si="347"/>
        <v>0</v>
      </c>
      <c r="L84" s="197">
        <f t="shared" si="347"/>
        <v>0</v>
      </c>
      <c r="M84" s="197">
        <f t="shared" si="347"/>
        <v>0</v>
      </c>
      <c r="N84" s="197">
        <f t="shared" si="347"/>
        <v>0</v>
      </c>
      <c r="O84" s="198">
        <f t="shared" si="334"/>
        <v>0</v>
      </c>
      <c r="Q84" s="280"/>
      <c r="R84" s="55" t="s">
        <v>48</v>
      </c>
      <c r="S84" s="199">
        <f>IF(ISNUMBER(S$18),C84*S$18,0)</f>
        <v>0</v>
      </c>
      <c r="T84" s="199">
        <f t="shared" ref="T84" si="348">IF(ISNUMBER(T$18),D84*T$18,0)</f>
        <v>0</v>
      </c>
      <c r="U84" s="199">
        <f t="shared" ref="U84" si="349">IF(ISNUMBER(U$18),E84*U$18,0)</f>
        <v>0</v>
      </c>
      <c r="V84" s="199">
        <f t="shared" ref="V84" si="350">IF(ISNUMBER(V$18),F84*V$18,0)</f>
        <v>0</v>
      </c>
      <c r="W84" s="199">
        <f t="shared" ref="W84" si="351">IF(ISNUMBER(W$18),G84*W$18,0)</f>
        <v>0</v>
      </c>
      <c r="X84" s="199">
        <f t="shared" ref="X84" si="352">IF(ISNUMBER(X$18),H84*X$18,0)</f>
        <v>0</v>
      </c>
      <c r="Y84" s="199">
        <f t="shared" ref="Y84" si="353">IF(ISNUMBER(Y$18),I84*Y$18,0)</f>
        <v>0</v>
      </c>
      <c r="Z84" s="199">
        <f t="shared" ref="Z84" si="354">IF(ISNUMBER(Z$18),J84*Z$18,0)</f>
        <v>0</v>
      </c>
      <c r="AA84" s="199">
        <f t="shared" ref="AA84" si="355">IF(ISNUMBER(AA$18),K84*AA$18,0)</f>
        <v>0</v>
      </c>
      <c r="AB84" s="199">
        <f t="shared" ref="AB84" si="356">IF(ISNUMBER(AB$18),L84*AB$18,0)</f>
        <v>0</v>
      </c>
      <c r="AC84" s="199">
        <f t="shared" ref="AC84" si="357">IF(ISNUMBER(AC$18),M84*AC$18,0)</f>
        <v>0</v>
      </c>
      <c r="AD84" s="199">
        <f t="shared" ref="AD84" si="358">IF(ISNUMBER(AD$18),N84*AD$18,0)</f>
        <v>0</v>
      </c>
      <c r="AE84" s="198">
        <f t="shared" si="346"/>
        <v>0</v>
      </c>
      <c r="AF84" s="62"/>
    </row>
    <row r="85" spans="1:32" x14ac:dyDescent="0.2">
      <c r="A85" s="280"/>
      <c r="B85" s="54" t="s">
        <v>49</v>
      </c>
      <c r="C85" s="197">
        <f>$F78*C$19</f>
        <v>0</v>
      </c>
      <c r="D85" s="197">
        <f t="shared" ref="D85:N85" si="359">$F78*D$19</f>
        <v>0</v>
      </c>
      <c r="E85" s="197">
        <f t="shared" si="359"/>
        <v>0</v>
      </c>
      <c r="F85" s="197">
        <f t="shared" si="359"/>
        <v>0</v>
      </c>
      <c r="G85" s="197">
        <f t="shared" si="359"/>
        <v>0</v>
      </c>
      <c r="H85" s="197">
        <f t="shared" si="359"/>
        <v>0</v>
      </c>
      <c r="I85" s="197">
        <f t="shared" si="359"/>
        <v>0</v>
      </c>
      <c r="J85" s="197">
        <f t="shared" si="359"/>
        <v>0</v>
      </c>
      <c r="K85" s="197">
        <f t="shared" si="359"/>
        <v>0</v>
      </c>
      <c r="L85" s="197">
        <f t="shared" si="359"/>
        <v>0</v>
      </c>
      <c r="M85" s="197">
        <f t="shared" si="359"/>
        <v>0</v>
      </c>
      <c r="N85" s="197">
        <f t="shared" si="359"/>
        <v>0</v>
      </c>
      <c r="O85" s="198">
        <f t="shared" si="334"/>
        <v>0</v>
      </c>
      <c r="Q85" s="280"/>
      <c r="R85" s="54" t="s">
        <v>49</v>
      </c>
      <c r="S85" s="199">
        <f>IF(ISNUMBER(S$19),C85*S$19,0)</f>
        <v>0</v>
      </c>
      <c r="T85" s="199">
        <f t="shared" ref="T85" si="360">IF(ISNUMBER(T$19),D85*T$19,0)</f>
        <v>0</v>
      </c>
      <c r="U85" s="199">
        <f t="shared" ref="U85" si="361">IF(ISNUMBER(U$19),E85*U$19,0)</f>
        <v>0</v>
      </c>
      <c r="V85" s="199">
        <f t="shared" ref="V85" si="362">IF(ISNUMBER(V$19),F85*V$19,0)</f>
        <v>0</v>
      </c>
      <c r="W85" s="199">
        <f t="shared" ref="W85" si="363">IF(ISNUMBER(W$19),G85*W$19,0)</f>
        <v>0</v>
      </c>
      <c r="X85" s="199">
        <f t="shared" ref="X85" si="364">IF(ISNUMBER(X$19),H85*X$19,0)</f>
        <v>0</v>
      </c>
      <c r="Y85" s="199">
        <f t="shared" ref="Y85" si="365">IF(ISNUMBER(Y$19),I85*Y$19,0)</f>
        <v>0</v>
      </c>
      <c r="Z85" s="199">
        <f t="shared" ref="Z85" si="366">IF(ISNUMBER(Z$19),J85*Z$19,0)</f>
        <v>0</v>
      </c>
      <c r="AA85" s="199">
        <f t="shared" ref="AA85" si="367">IF(ISNUMBER(AA$19),K85*AA$19,0)</f>
        <v>0</v>
      </c>
      <c r="AB85" s="199">
        <f t="shared" ref="AB85" si="368">IF(ISNUMBER(AB$19),L85*AB$19,0)</f>
        <v>0</v>
      </c>
      <c r="AC85" s="199">
        <f t="shared" ref="AC85" si="369">IF(ISNUMBER(AC$19),M85*AC$19,0)</f>
        <v>0</v>
      </c>
      <c r="AD85" s="199">
        <f t="shared" ref="AD85" si="370">IF(ISNUMBER(AD$19),N85*AD$19,0)</f>
        <v>0</v>
      </c>
      <c r="AE85" s="198">
        <f t="shared" si="346"/>
        <v>0</v>
      </c>
      <c r="AF85" s="62"/>
    </row>
    <row r="86" spans="1:32" x14ac:dyDescent="0.2">
      <c r="A86" s="280"/>
      <c r="B86" s="172" t="s">
        <v>50</v>
      </c>
      <c r="C86" s="197">
        <f>$G78*C$20</f>
        <v>0</v>
      </c>
      <c r="D86" s="197">
        <f t="shared" ref="D86:N86" si="371">$G78*D$20</f>
        <v>0</v>
      </c>
      <c r="E86" s="197">
        <f t="shared" si="371"/>
        <v>0</v>
      </c>
      <c r="F86" s="197">
        <f t="shared" si="371"/>
        <v>0</v>
      </c>
      <c r="G86" s="197">
        <f t="shared" si="371"/>
        <v>0</v>
      </c>
      <c r="H86" s="197">
        <f t="shared" si="371"/>
        <v>0</v>
      </c>
      <c r="I86" s="197">
        <f t="shared" si="371"/>
        <v>0</v>
      </c>
      <c r="J86" s="197">
        <f t="shared" si="371"/>
        <v>0</v>
      </c>
      <c r="K86" s="197">
        <f t="shared" si="371"/>
        <v>0</v>
      </c>
      <c r="L86" s="197">
        <f t="shared" si="371"/>
        <v>0</v>
      </c>
      <c r="M86" s="197">
        <f t="shared" si="371"/>
        <v>0</v>
      </c>
      <c r="N86" s="197">
        <f t="shared" si="371"/>
        <v>0</v>
      </c>
      <c r="O86" s="198">
        <f t="shared" si="334"/>
        <v>0</v>
      </c>
      <c r="Q86" s="280"/>
      <c r="R86" s="172" t="s">
        <v>50</v>
      </c>
      <c r="S86" s="199">
        <f>IF(ISNUMBER(S$20),C86*S$20,0)</f>
        <v>0</v>
      </c>
      <c r="T86" s="199">
        <f t="shared" ref="T86" si="372">IF(ISNUMBER(T$20),D86*T$20,0)</f>
        <v>0</v>
      </c>
      <c r="U86" s="199">
        <f t="shared" ref="U86" si="373">IF(ISNUMBER(U$20),E86*U$20,0)</f>
        <v>0</v>
      </c>
      <c r="V86" s="199">
        <f t="shared" ref="V86" si="374">IF(ISNUMBER(V$20),F86*V$20,0)</f>
        <v>0</v>
      </c>
      <c r="W86" s="199">
        <f t="shared" ref="W86" si="375">IF(ISNUMBER(W$20),G86*W$20,0)</f>
        <v>0</v>
      </c>
      <c r="X86" s="199">
        <f t="shared" ref="X86" si="376">IF(ISNUMBER(X$20),H86*X$20,0)</f>
        <v>0</v>
      </c>
      <c r="Y86" s="199">
        <f t="shared" ref="Y86" si="377">IF(ISNUMBER(Y$20),I86*Y$20,0)</f>
        <v>0</v>
      </c>
      <c r="Z86" s="199">
        <f t="shared" ref="Z86" si="378">IF(ISNUMBER(Z$20),J86*Z$20,0)</f>
        <v>0</v>
      </c>
      <c r="AA86" s="199">
        <f t="shared" ref="AA86" si="379">IF(ISNUMBER(AA$20),K86*AA$20,0)</f>
        <v>0</v>
      </c>
      <c r="AB86" s="199">
        <f t="shared" ref="AB86" si="380">IF(ISNUMBER(AB$20),L86*AB$20,0)</f>
        <v>0</v>
      </c>
      <c r="AC86" s="199">
        <f t="shared" ref="AC86" si="381">IF(ISNUMBER(AC$20),M86*AC$20,0)</f>
        <v>0</v>
      </c>
      <c r="AD86" s="199">
        <f t="shared" ref="AD86" si="382">IF(ISNUMBER(AD$20),N86*AD$20,0)</f>
        <v>0</v>
      </c>
      <c r="AE86" s="198">
        <f t="shared" si="346"/>
        <v>0</v>
      </c>
      <c r="AF86" s="62"/>
    </row>
    <row r="87" spans="1:32" x14ac:dyDescent="0.2">
      <c r="A87" s="280"/>
      <c r="B87" s="172" t="s">
        <v>51</v>
      </c>
      <c r="C87" s="197">
        <f>$H78*C$21</f>
        <v>0</v>
      </c>
      <c r="D87" s="197">
        <f t="shared" ref="D87:N87" si="383">$H78*D$21</f>
        <v>0</v>
      </c>
      <c r="E87" s="197">
        <f t="shared" si="383"/>
        <v>0</v>
      </c>
      <c r="F87" s="197">
        <f t="shared" si="383"/>
        <v>0</v>
      </c>
      <c r="G87" s="197">
        <f t="shared" si="383"/>
        <v>0</v>
      </c>
      <c r="H87" s="197">
        <f t="shared" si="383"/>
        <v>0</v>
      </c>
      <c r="I87" s="197">
        <f t="shared" si="383"/>
        <v>0</v>
      </c>
      <c r="J87" s="197">
        <f t="shared" si="383"/>
        <v>0</v>
      </c>
      <c r="K87" s="197">
        <f t="shared" si="383"/>
        <v>0</v>
      </c>
      <c r="L87" s="197">
        <f t="shared" si="383"/>
        <v>0</v>
      </c>
      <c r="M87" s="197">
        <f t="shared" si="383"/>
        <v>0</v>
      </c>
      <c r="N87" s="197">
        <f t="shared" si="383"/>
        <v>0</v>
      </c>
      <c r="O87" s="198">
        <f t="shared" si="334"/>
        <v>0</v>
      </c>
      <c r="Q87" s="280"/>
      <c r="R87" s="172" t="s">
        <v>51</v>
      </c>
      <c r="S87" s="199">
        <f>IF(ISNUMBER(S$21),C87*S$21,0)</f>
        <v>0</v>
      </c>
      <c r="T87" s="199">
        <f t="shared" ref="T87" si="384">IF(ISNUMBER(T$21),D87*T$21,0)</f>
        <v>0</v>
      </c>
      <c r="U87" s="199">
        <f t="shared" ref="U87" si="385">IF(ISNUMBER(U$21),E87*U$21,0)</f>
        <v>0</v>
      </c>
      <c r="V87" s="199">
        <f t="shared" ref="V87" si="386">IF(ISNUMBER(V$21),F87*V$21,0)</f>
        <v>0</v>
      </c>
      <c r="W87" s="199">
        <f t="shared" ref="W87" si="387">IF(ISNUMBER(W$21),G87*W$21,0)</f>
        <v>0</v>
      </c>
      <c r="X87" s="199">
        <f t="shared" ref="X87" si="388">IF(ISNUMBER(X$21),H87*X$21,0)</f>
        <v>0</v>
      </c>
      <c r="Y87" s="199">
        <f t="shared" ref="Y87" si="389">IF(ISNUMBER(Y$21),I87*Y$21,0)</f>
        <v>0</v>
      </c>
      <c r="Z87" s="199">
        <f t="shared" ref="Z87" si="390">IF(ISNUMBER(Z$21),J87*Z$21,0)</f>
        <v>0</v>
      </c>
      <c r="AA87" s="199">
        <f t="shared" ref="AA87" si="391">IF(ISNUMBER(AA$21),K87*AA$21,0)</f>
        <v>0</v>
      </c>
      <c r="AB87" s="199">
        <f t="shared" ref="AB87" si="392">IF(ISNUMBER(AB$21),L87*AB$21,0)</f>
        <v>0</v>
      </c>
      <c r="AC87" s="199">
        <f t="shared" ref="AC87" si="393">IF(ISNUMBER(AC$21),M87*AC$21,0)</f>
        <v>0</v>
      </c>
      <c r="AD87" s="199">
        <f t="shared" ref="AD87" si="394">IF(ISNUMBER(AD$21),N87*AD$21,0)</f>
        <v>0</v>
      </c>
      <c r="AE87" s="198">
        <f t="shared" si="346"/>
        <v>0</v>
      </c>
      <c r="AF87" s="62"/>
    </row>
    <row r="88" spans="1:32" x14ac:dyDescent="0.2">
      <c r="A88" s="280"/>
      <c r="B88" s="172" t="s">
        <v>52</v>
      </c>
      <c r="C88" s="197">
        <f>$I78*C$22</f>
        <v>0</v>
      </c>
      <c r="D88" s="197">
        <f t="shared" ref="D88:N88" si="395">$I78*D$22</f>
        <v>0</v>
      </c>
      <c r="E88" s="197">
        <f t="shared" si="395"/>
        <v>0</v>
      </c>
      <c r="F88" s="197">
        <f t="shared" si="395"/>
        <v>0</v>
      </c>
      <c r="G88" s="197">
        <f t="shared" si="395"/>
        <v>0</v>
      </c>
      <c r="H88" s="197">
        <f t="shared" si="395"/>
        <v>0</v>
      </c>
      <c r="I88" s="197">
        <f t="shared" si="395"/>
        <v>0</v>
      </c>
      <c r="J88" s="197">
        <f t="shared" si="395"/>
        <v>0</v>
      </c>
      <c r="K88" s="197">
        <f t="shared" si="395"/>
        <v>0</v>
      </c>
      <c r="L88" s="197">
        <f t="shared" si="395"/>
        <v>0</v>
      </c>
      <c r="M88" s="197">
        <f t="shared" si="395"/>
        <v>0</v>
      </c>
      <c r="N88" s="197">
        <f t="shared" si="395"/>
        <v>0</v>
      </c>
      <c r="O88" s="198">
        <f t="shared" si="334"/>
        <v>0</v>
      </c>
      <c r="Q88" s="280"/>
      <c r="R88" s="172" t="s">
        <v>52</v>
      </c>
      <c r="S88" s="199">
        <f>IF(ISNUMBER(S$22),C88*S$22,0)</f>
        <v>0</v>
      </c>
      <c r="T88" s="199">
        <f t="shared" ref="T88" si="396">IF(ISNUMBER(T$22),D88*T$22,0)</f>
        <v>0</v>
      </c>
      <c r="U88" s="199">
        <f t="shared" ref="U88" si="397">IF(ISNUMBER(U$22),E88*U$22,0)</f>
        <v>0</v>
      </c>
      <c r="V88" s="199">
        <f t="shared" ref="V88" si="398">IF(ISNUMBER(V$22),F88*V$22,0)</f>
        <v>0</v>
      </c>
      <c r="W88" s="199">
        <f t="shared" ref="W88" si="399">IF(ISNUMBER(W$22),G88*W$22,0)</f>
        <v>0</v>
      </c>
      <c r="X88" s="199">
        <f t="shared" ref="X88" si="400">IF(ISNUMBER(X$22),H88*X$22,0)</f>
        <v>0</v>
      </c>
      <c r="Y88" s="199">
        <f t="shared" ref="Y88" si="401">IF(ISNUMBER(Y$22),I88*Y$22,0)</f>
        <v>0</v>
      </c>
      <c r="Z88" s="199">
        <f t="shared" ref="Z88" si="402">IF(ISNUMBER(Z$22),J88*Z$22,0)</f>
        <v>0</v>
      </c>
      <c r="AA88" s="199">
        <f t="shared" ref="AA88" si="403">IF(ISNUMBER(AA$22),K88*AA$22,0)</f>
        <v>0</v>
      </c>
      <c r="AB88" s="199">
        <f t="shared" ref="AB88" si="404">IF(ISNUMBER(AB$22),L88*AB$22,0)</f>
        <v>0</v>
      </c>
      <c r="AC88" s="199">
        <f t="shared" ref="AC88" si="405">IF(ISNUMBER(AC$22),M88*AC$22,0)</f>
        <v>0</v>
      </c>
      <c r="AD88" s="199">
        <f t="shared" ref="AD88" si="406">IF(ISNUMBER(AD$22),N88*AD$22,0)</f>
        <v>0</v>
      </c>
      <c r="AE88" s="198">
        <f t="shared" si="346"/>
        <v>0</v>
      </c>
      <c r="AF88" s="62"/>
    </row>
    <row r="89" spans="1:32" x14ac:dyDescent="0.2">
      <c r="A89" s="280"/>
      <c r="B89" s="172" t="s">
        <v>53</v>
      </c>
      <c r="C89" s="197">
        <f>$J78*C$23</f>
        <v>0</v>
      </c>
      <c r="D89" s="197">
        <f t="shared" ref="D89:N89" si="407">$J78*D$23</f>
        <v>0</v>
      </c>
      <c r="E89" s="197">
        <f t="shared" si="407"/>
        <v>0</v>
      </c>
      <c r="F89" s="197">
        <f t="shared" si="407"/>
        <v>0</v>
      </c>
      <c r="G89" s="197">
        <f t="shared" si="407"/>
        <v>0</v>
      </c>
      <c r="H89" s="197">
        <f t="shared" si="407"/>
        <v>0</v>
      </c>
      <c r="I89" s="197">
        <f t="shared" si="407"/>
        <v>0</v>
      </c>
      <c r="J89" s="197">
        <f t="shared" si="407"/>
        <v>0</v>
      </c>
      <c r="K89" s="197">
        <f t="shared" si="407"/>
        <v>0</v>
      </c>
      <c r="L89" s="197">
        <f t="shared" si="407"/>
        <v>0</v>
      </c>
      <c r="M89" s="197">
        <f t="shared" si="407"/>
        <v>0</v>
      </c>
      <c r="N89" s="197">
        <f t="shared" si="407"/>
        <v>0</v>
      </c>
      <c r="O89" s="198">
        <f t="shared" si="334"/>
        <v>0</v>
      </c>
      <c r="Q89" s="280"/>
      <c r="R89" s="172" t="s">
        <v>53</v>
      </c>
      <c r="S89" s="199">
        <f>IF(ISNUMBER(S$23),C89*S$23,0)</f>
        <v>0</v>
      </c>
      <c r="T89" s="199">
        <f t="shared" ref="T89" si="408">IF(ISNUMBER(T$23),D89*T$23,0)</f>
        <v>0</v>
      </c>
      <c r="U89" s="199">
        <f t="shared" ref="U89" si="409">IF(ISNUMBER(U$23),E89*U$23,0)</f>
        <v>0</v>
      </c>
      <c r="V89" s="199">
        <f t="shared" ref="V89" si="410">IF(ISNUMBER(V$23),F89*V$23,0)</f>
        <v>0</v>
      </c>
      <c r="W89" s="199">
        <f t="shared" ref="W89" si="411">IF(ISNUMBER(W$23),G89*W$23,0)</f>
        <v>0</v>
      </c>
      <c r="X89" s="199">
        <f t="shared" ref="X89" si="412">IF(ISNUMBER(X$23),H89*X$23,0)</f>
        <v>0</v>
      </c>
      <c r="Y89" s="199">
        <f t="shared" ref="Y89" si="413">IF(ISNUMBER(Y$23),I89*Y$23,0)</f>
        <v>0</v>
      </c>
      <c r="Z89" s="199">
        <f t="shared" ref="Z89" si="414">IF(ISNUMBER(Z$23),J89*Z$23,0)</f>
        <v>0</v>
      </c>
      <c r="AA89" s="199">
        <f t="shared" ref="AA89" si="415">IF(ISNUMBER(AA$23),K89*AA$23,0)</f>
        <v>0</v>
      </c>
      <c r="AB89" s="199">
        <f t="shared" ref="AB89" si="416">IF(ISNUMBER(AB$23),L89*AB$23,0)</f>
        <v>0</v>
      </c>
      <c r="AC89" s="199">
        <f t="shared" ref="AC89" si="417">IF(ISNUMBER(AC$23),M89*AC$23,0)</f>
        <v>0</v>
      </c>
      <c r="AD89" s="199">
        <f t="shared" ref="AD89" si="418">IF(ISNUMBER(AD$23),N89*AD$23,0)</f>
        <v>0</v>
      </c>
      <c r="AE89" s="198">
        <f t="shared" si="346"/>
        <v>0</v>
      </c>
      <c r="AF89" s="62"/>
    </row>
    <row r="90" spans="1:32" x14ac:dyDescent="0.2">
      <c r="A90" s="280"/>
      <c r="B90" s="172" t="s">
        <v>54</v>
      </c>
      <c r="C90" s="197">
        <f>$K78*C$24</f>
        <v>0</v>
      </c>
      <c r="D90" s="197">
        <f t="shared" ref="D90:N90" si="419">$K78*D$24</f>
        <v>0</v>
      </c>
      <c r="E90" s="197">
        <f t="shared" si="419"/>
        <v>0</v>
      </c>
      <c r="F90" s="197">
        <f t="shared" si="419"/>
        <v>0</v>
      </c>
      <c r="G90" s="197">
        <f t="shared" si="419"/>
        <v>0</v>
      </c>
      <c r="H90" s="197">
        <f t="shared" si="419"/>
        <v>0</v>
      </c>
      <c r="I90" s="197">
        <f t="shared" si="419"/>
        <v>0</v>
      </c>
      <c r="J90" s="197">
        <f t="shared" si="419"/>
        <v>0</v>
      </c>
      <c r="K90" s="197">
        <f t="shared" si="419"/>
        <v>0</v>
      </c>
      <c r="L90" s="197">
        <f t="shared" si="419"/>
        <v>0</v>
      </c>
      <c r="M90" s="197">
        <f t="shared" si="419"/>
        <v>0</v>
      </c>
      <c r="N90" s="197">
        <f t="shared" si="419"/>
        <v>0</v>
      </c>
      <c r="O90" s="198">
        <f t="shared" si="334"/>
        <v>0</v>
      </c>
      <c r="Q90" s="280"/>
      <c r="R90" s="172" t="s">
        <v>54</v>
      </c>
      <c r="S90" s="199">
        <f>IF(ISNUMBER(S$24),C90*S$24,0)</f>
        <v>0</v>
      </c>
      <c r="T90" s="199">
        <f t="shared" ref="T90" si="420">IF(ISNUMBER(T$24),D90*T$24,0)</f>
        <v>0</v>
      </c>
      <c r="U90" s="199">
        <f t="shared" ref="U90" si="421">IF(ISNUMBER(U$24),E90*U$24,0)</f>
        <v>0</v>
      </c>
      <c r="V90" s="199">
        <f t="shared" ref="V90" si="422">IF(ISNUMBER(V$24),F90*V$24,0)</f>
        <v>0</v>
      </c>
      <c r="W90" s="199">
        <f t="shared" ref="W90" si="423">IF(ISNUMBER(W$24),G90*W$24,0)</f>
        <v>0</v>
      </c>
      <c r="X90" s="199">
        <f t="shared" ref="X90" si="424">IF(ISNUMBER(X$24),H90*X$24,0)</f>
        <v>0</v>
      </c>
      <c r="Y90" s="199">
        <f t="shared" ref="Y90" si="425">IF(ISNUMBER(Y$24),I90*Y$24,0)</f>
        <v>0</v>
      </c>
      <c r="Z90" s="199">
        <f t="shared" ref="Z90" si="426">IF(ISNUMBER(Z$24),J90*Z$24,0)</f>
        <v>0</v>
      </c>
      <c r="AA90" s="199">
        <f t="shared" ref="AA90" si="427">IF(ISNUMBER(AA$24),K90*AA$24,0)</f>
        <v>0</v>
      </c>
      <c r="AB90" s="199">
        <f t="shared" ref="AB90" si="428">IF(ISNUMBER(AB$24),L90*AB$24,0)</f>
        <v>0</v>
      </c>
      <c r="AC90" s="199">
        <f t="shared" ref="AC90" si="429">IF(ISNUMBER(AC$24),M90*AC$24,0)</f>
        <v>0</v>
      </c>
      <c r="AD90" s="199">
        <f t="shared" ref="AD90" si="430">IF(ISNUMBER(AD$24),N90*AD$24,0)</f>
        <v>0</v>
      </c>
      <c r="AE90" s="198">
        <f t="shared" si="346"/>
        <v>0</v>
      </c>
      <c r="AF90" s="62"/>
    </row>
    <row r="91" spans="1:32" x14ac:dyDescent="0.2">
      <c r="A91" s="280"/>
      <c r="B91" s="172" t="s">
        <v>55</v>
      </c>
      <c r="C91" s="197">
        <f>$L78*C$25</f>
        <v>0</v>
      </c>
      <c r="D91" s="197">
        <f t="shared" ref="D91:N91" si="431">$L78*D$25</f>
        <v>0</v>
      </c>
      <c r="E91" s="197">
        <f t="shared" si="431"/>
        <v>0</v>
      </c>
      <c r="F91" s="197">
        <f t="shared" si="431"/>
        <v>0</v>
      </c>
      <c r="G91" s="197">
        <f t="shared" si="431"/>
        <v>0</v>
      </c>
      <c r="H91" s="197">
        <f t="shared" si="431"/>
        <v>0</v>
      </c>
      <c r="I91" s="197">
        <f t="shared" si="431"/>
        <v>0</v>
      </c>
      <c r="J91" s="197">
        <f t="shared" si="431"/>
        <v>0</v>
      </c>
      <c r="K91" s="197">
        <f t="shared" si="431"/>
        <v>0</v>
      </c>
      <c r="L91" s="197">
        <f t="shared" si="431"/>
        <v>0</v>
      </c>
      <c r="M91" s="197">
        <f t="shared" si="431"/>
        <v>0</v>
      </c>
      <c r="N91" s="197">
        <f t="shared" si="431"/>
        <v>0</v>
      </c>
      <c r="O91" s="198">
        <f t="shared" si="334"/>
        <v>0</v>
      </c>
      <c r="Q91" s="280"/>
      <c r="R91" s="172" t="s">
        <v>55</v>
      </c>
      <c r="S91" s="199">
        <f>IF(ISNUMBER(S$25),C91*S$25,0)</f>
        <v>0</v>
      </c>
      <c r="T91" s="199">
        <f t="shared" ref="T91" si="432">IF(ISNUMBER(T$25),D91*T$25,0)</f>
        <v>0</v>
      </c>
      <c r="U91" s="199">
        <f t="shared" ref="U91" si="433">IF(ISNUMBER(U$25),E91*U$25,0)</f>
        <v>0</v>
      </c>
      <c r="V91" s="199">
        <f t="shared" ref="V91" si="434">IF(ISNUMBER(V$25),F91*V$25,0)</f>
        <v>0</v>
      </c>
      <c r="W91" s="199">
        <f t="shared" ref="W91" si="435">IF(ISNUMBER(W$25),G91*W$25,0)</f>
        <v>0</v>
      </c>
      <c r="X91" s="199">
        <f t="shared" ref="X91" si="436">IF(ISNUMBER(X$25),H91*X$25,0)</f>
        <v>0</v>
      </c>
      <c r="Y91" s="199">
        <f t="shared" ref="Y91" si="437">IF(ISNUMBER(Y$25),I91*Y$25,0)</f>
        <v>0</v>
      </c>
      <c r="Z91" s="199">
        <f t="shared" ref="Z91" si="438">IF(ISNUMBER(Z$25),J91*Z$25,0)</f>
        <v>0</v>
      </c>
      <c r="AA91" s="199">
        <f t="shared" ref="AA91" si="439">IF(ISNUMBER(AA$25),K91*AA$25,0)</f>
        <v>0</v>
      </c>
      <c r="AB91" s="199">
        <f t="shared" ref="AB91" si="440">IF(ISNUMBER(AB$25),L91*AB$25,0)</f>
        <v>0</v>
      </c>
      <c r="AC91" s="199">
        <f t="shared" ref="AC91" si="441">IF(ISNUMBER(AC$25),M91*AC$25,0)</f>
        <v>0</v>
      </c>
      <c r="AD91" s="199">
        <f t="shared" ref="AD91" si="442">IF(ISNUMBER(AD$25),N91*AD$25,0)</f>
        <v>0</v>
      </c>
      <c r="AE91" s="198">
        <f t="shared" si="346"/>
        <v>0</v>
      </c>
      <c r="AF91" s="62"/>
    </row>
    <row r="92" spans="1:32" x14ac:dyDescent="0.2">
      <c r="A92" s="280"/>
      <c r="B92" s="172" t="s">
        <v>56</v>
      </c>
      <c r="C92" s="197">
        <f>$M78*C$26</f>
        <v>0</v>
      </c>
      <c r="D92" s="197">
        <f t="shared" ref="D92:N92" si="443">$M78*D$26</f>
        <v>0</v>
      </c>
      <c r="E92" s="197">
        <f t="shared" si="443"/>
        <v>0</v>
      </c>
      <c r="F92" s="197">
        <f t="shared" si="443"/>
        <v>0</v>
      </c>
      <c r="G92" s="197">
        <f t="shared" si="443"/>
        <v>0</v>
      </c>
      <c r="H92" s="197">
        <f t="shared" si="443"/>
        <v>0</v>
      </c>
      <c r="I92" s="197">
        <f t="shared" si="443"/>
        <v>0</v>
      </c>
      <c r="J92" s="197">
        <f t="shared" si="443"/>
        <v>0</v>
      </c>
      <c r="K92" s="197">
        <f t="shared" si="443"/>
        <v>0</v>
      </c>
      <c r="L92" s="197">
        <f t="shared" si="443"/>
        <v>0</v>
      </c>
      <c r="M92" s="197">
        <f t="shared" si="443"/>
        <v>0</v>
      </c>
      <c r="N92" s="197">
        <f t="shared" si="443"/>
        <v>0</v>
      </c>
      <c r="O92" s="198">
        <f t="shared" si="334"/>
        <v>0</v>
      </c>
      <c r="Q92" s="280"/>
      <c r="R92" s="172" t="s">
        <v>56</v>
      </c>
      <c r="S92" s="199">
        <f>IF(ISNUMBER(S$26),C92*S$26,0)</f>
        <v>0</v>
      </c>
      <c r="T92" s="199">
        <f t="shared" ref="T92" si="444">IF(ISNUMBER(T$26),D92*T$26,0)</f>
        <v>0</v>
      </c>
      <c r="U92" s="199">
        <f t="shared" ref="U92" si="445">IF(ISNUMBER(U$26),E92*U$26,0)</f>
        <v>0</v>
      </c>
      <c r="V92" s="199">
        <f t="shared" ref="V92" si="446">IF(ISNUMBER(V$26),F92*V$26,0)</f>
        <v>0</v>
      </c>
      <c r="W92" s="199">
        <f t="shared" ref="W92" si="447">IF(ISNUMBER(W$26),G92*W$26,0)</f>
        <v>0</v>
      </c>
      <c r="X92" s="199">
        <f t="shared" ref="X92" si="448">IF(ISNUMBER(X$26),H92*X$26,0)</f>
        <v>0</v>
      </c>
      <c r="Y92" s="199">
        <f t="shared" ref="Y92" si="449">IF(ISNUMBER(Y$26),I92*Y$26,0)</f>
        <v>0</v>
      </c>
      <c r="Z92" s="199">
        <f t="shared" ref="Z92" si="450">IF(ISNUMBER(Z$26),J92*Z$26,0)</f>
        <v>0</v>
      </c>
      <c r="AA92" s="199">
        <f t="shared" ref="AA92" si="451">IF(ISNUMBER(AA$26),K92*AA$26,0)</f>
        <v>0</v>
      </c>
      <c r="AB92" s="199">
        <f t="shared" ref="AB92" si="452">IF(ISNUMBER(AB$26),L92*AB$26,0)</f>
        <v>0</v>
      </c>
      <c r="AC92" s="199">
        <f t="shared" ref="AC92" si="453">IF(ISNUMBER(AC$26),M92*AC$26,0)</f>
        <v>0</v>
      </c>
      <c r="AD92" s="199">
        <f t="shared" ref="AD92" si="454">IF(ISNUMBER(AD$26),N92*AD$26,0)</f>
        <v>0</v>
      </c>
      <c r="AE92" s="198">
        <f t="shared" si="346"/>
        <v>0</v>
      </c>
      <c r="AF92" s="62"/>
    </row>
    <row r="93" spans="1:32" x14ac:dyDescent="0.2">
      <c r="A93" s="280"/>
      <c r="B93" s="172" t="s">
        <v>147</v>
      </c>
      <c r="C93" s="197">
        <f>$N78*C$27</f>
        <v>0</v>
      </c>
      <c r="D93" s="197">
        <f t="shared" ref="D93:N93" si="455">$N78*D$27</f>
        <v>0</v>
      </c>
      <c r="E93" s="197">
        <f t="shared" si="455"/>
        <v>0</v>
      </c>
      <c r="F93" s="197">
        <f t="shared" si="455"/>
        <v>0</v>
      </c>
      <c r="G93" s="197">
        <f t="shared" si="455"/>
        <v>0</v>
      </c>
      <c r="H93" s="197">
        <f t="shared" si="455"/>
        <v>0</v>
      </c>
      <c r="I93" s="197">
        <f t="shared" si="455"/>
        <v>0</v>
      </c>
      <c r="J93" s="197">
        <f t="shared" si="455"/>
        <v>0</v>
      </c>
      <c r="K93" s="197">
        <f t="shared" si="455"/>
        <v>0</v>
      </c>
      <c r="L93" s="197">
        <f t="shared" si="455"/>
        <v>0</v>
      </c>
      <c r="M93" s="197">
        <f t="shared" si="455"/>
        <v>0</v>
      </c>
      <c r="N93" s="197">
        <f t="shared" si="455"/>
        <v>0</v>
      </c>
      <c r="O93" s="198">
        <f t="shared" si="334"/>
        <v>0</v>
      </c>
      <c r="Q93" s="280"/>
      <c r="R93" s="172" t="s">
        <v>147</v>
      </c>
      <c r="S93" s="199">
        <f>IF(ISNUMBER(S$27),C93*S$27,0)</f>
        <v>0</v>
      </c>
      <c r="T93" s="199">
        <f t="shared" ref="T93" si="456">IF(ISNUMBER(T$27),D93*T$27,0)</f>
        <v>0</v>
      </c>
      <c r="U93" s="199">
        <f t="shared" ref="U93" si="457">IF(ISNUMBER(U$27),E93*U$27,0)</f>
        <v>0</v>
      </c>
      <c r="V93" s="199">
        <f t="shared" ref="V93" si="458">IF(ISNUMBER(V$27),F93*V$27,0)</f>
        <v>0</v>
      </c>
      <c r="W93" s="199">
        <f t="shared" ref="W93" si="459">IF(ISNUMBER(W$27),G93*W$27,0)</f>
        <v>0</v>
      </c>
      <c r="X93" s="199">
        <f t="shared" ref="X93" si="460">IF(ISNUMBER(X$27),H93*X$27,0)</f>
        <v>0</v>
      </c>
      <c r="Y93" s="199">
        <f t="shared" ref="Y93" si="461">IF(ISNUMBER(Y$27),I93*Y$27,0)</f>
        <v>0</v>
      </c>
      <c r="Z93" s="199">
        <f t="shared" ref="Z93" si="462">IF(ISNUMBER(Z$27),J93*Z$27,0)</f>
        <v>0</v>
      </c>
      <c r="AA93" s="199">
        <f t="shared" ref="AA93" si="463">IF(ISNUMBER(AA$27),K93*AA$27,0)</f>
        <v>0</v>
      </c>
      <c r="AB93" s="199">
        <f t="shared" ref="AB93" si="464">IF(ISNUMBER(AB$27),L93*AB$27,0)</f>
        <v>0</v>
      </c>
      <c r="AC93" s="199">
        <f t="shared" ref="AC93" si="465">IF(ISNUMBER(AC$27),M93*AC$27,0)</f>
        <v>0</v>
      </c>
      <c r="AD93" s="199">
        <f t="shared" ref="AD93" si="466">IF(ISNUMBER(AD$27),N93*AD$27,0)</f>
        <v>0</v>
      </c>
      <c r="AE93" s="198">
        <f t="shared" si="346"/>
        <v>0</v>
      </c>
      <c r="AF93" s="62"/>
    </row>
    <row r="94" spans="1:32" x14ac:dyDescent="0.2">
      <c r="A94" s="280"/>
      <c r="B94" s="54" t="s">
        <v>57</v>
      </c>
      <c r="C94" s="197">
        <f>+SUM(C82:C93)</f>
        <v>0</v>
      </c>
      <c r="D94" s="197">
        <f t="shared" ref="D94:N94" si="467">+SUM(D82:D93)</f>
        <v>0</v>
      </c>
      <c r="E94" s="197">
        <f t="shared" si="467"/>
        <v>0</v>
      </c>
      <c r="F94" s="197">
        <f t="shared" si="467"/>
        <v>0</v>
      </c>
      <c r="G94" s="197">
        <f t="shared" si="467"/>
        <v>0</v>
      </c>
      <c r="H94" s="197">
        <f t="shared" si="467"/>
        <v>0</v>
      </c>
      <c r="I94" s="197">
        <f t="shared" si="467"/>
        <v>0</v>
      </c>
      <c r="J94" s="197">
        <f t="shared" si="467"/>
        <v>0</v>
      </c>
      <c r="K94" s="197">
        <f t="shared" si="467"/>
        <v>0</v>
      </c>
      <c r="L94" s="197">
        <f t="shared" si="467"/>
        <v>0</v>
      </c>
      <c r="M94" s="197">
        <f t="shared" si="467"/>
        <v>0</v>
      </c>
      <c r="N94" s="197">
        <f t="shared" si="467"/>
        <v>0</v>
      </c>
      <c r="O94" s="198"/>
      <c r="Q94" s="280"/>
      <c r="R94" s="54" t="s">
        <v>57</v>
      </c>
      <c r="S94" s="197"/>
      <c r="T94" s="197"/>
      <c r="U94" s="197"/>
      <c r="V94" s="197"/>
      <c r="W94" s="197"/>
      <c r="X94" s="197"/>
      <c r="Y94" s="197"/>
      <c r="Z94" s="197"/>
      <c r="AA94" s="197"/>
      <c r="AB94" s="197"/>
      <c r="AC94" s="197"/>
      <c r="AD94" s="197"/>
      <c r="AE94" s="198">
        <f>SUM(AE82:AE93)</f>
        <v>0</v>
      </c>
      <c r="AF94" s="200">
        <f>AE94*44/12</f>
        <v>0</v>
      </c>
    </row>
    <row r="95" spans="1:32" x14ac:dyDescent="0.2">
      <c r="S95" s="50"/>
      <c r="T95" s="50"/>
      <c r="U95" s="50"/>
      <c r="V95" s="50"/>
      <c r="W95" s="50"/>
      <c r="X95" s="50"/>
      <c r="Y95" s="50"/>
      <c r="Z95" s="50"/>
      <c r="AA95" s="50"/>
      <c r="AB95" s="50"/>
      <c r="AC95" s="50"/>
      <c r="AD95" s="50"/>
      <c r="AE95" s="50"/>
    </row>
    <row r="96" spans="1:32" ht="14.15" customHeight="1" x14ac:dyDescent="0.2">
      <c r="A96" s="281" t="str">
        <f xml:space="preserve"> "Year " &amp; TEXT($B$8+5,0)</f>
        <v>Year 2023</v>
      </c>
      <c r="B96" s="282"/>
      <c r="C96" s="261" t="str">
        <f>"Land use category in year " &amp; TEXT($B$8+5,0)</f>
        <v>Land use category in year 2023</v>
      </c>
      <c r="D96" s="261"/>
      <c r="E96" s="261"/>
      <c r="F96" s="261"/>
      <c r="G96" s="261"/>
      <c r="H96" s="261"/>
      <c r="I96" s="261"/>
      <c r="J96" s="261"/>
      <c r="K96" s="261"/>
      <c r="L96" s="261"/>
      <c r="M96" s="261"/>
      <c r="N96" s="261"/>
      <c r="O96" s="261"/>
      <c r="Q96" s="281" t="str">
        <f xml:space="preserve"> "Year " &amp; TEXT($B$8+5,0)</f>
        <v>Year 2023</v>
      </c>
      <c r="R96" s="282"/>
      <c r="S96" s="261" t="str">
        <f>"Land use category in year " &amp; TEXT($B$8+5,0)</f>
        <v>Land use category in year 2023</v>
      </c>
      <c r="T96" s="261"/>
      <c r="U96" s="261"/>
      <c r="V96" s="261"/>
      <c r="W96" s="261"/>
      <c r="X96" s="261"/>
      <c r="Y96" s="261"/>
      <c r="Z96" s="261"/>
      <c r="AA96" s="261"/>
      <c r="AB96" s="261"/>
      <c r="AC96" s="261"/>
      <c r="AD96" s="261"/>
      <c r="AE96" s="261"/>
      <c r="AF96" s="62"/>
    </row>
    <row r="97" spans="1:32" ht="42" x14ac:dyDescent="0.2">
      <c r="A97" s="283"/>
      <c r="B97" s="284"/>
      <c r="C97" s="54" t="s">
        <v>46</v>
      </c>
      <c r="D97" s="54" t="s">
        <v>47</v>
      </c>
      <c r="E97" s="55" t="s">
        <v>48</v>
      </c>
      <c r="F97" s="54" t="s">
        <v>49</v>
      </c>
      <c r="G97" s="54" t="s">
        <v>50</v>
      </c>
      <c r="H97" s="54" t="s">
        <v>51</v>
      </c>
      <c r="I97" s="54" t="s">
        <v>52</v>
      </c>
      <c r="J97" s="54" t="s">
        <v>53</v>
      </c>
      <c r="K97" s="54" t="s">
        <v>54</v>
      </c>
      <c r="L97" s="54" t="s">
        <v>55</v>
      </c>
      <c r="M97" s="54" t="s">
        <v>56</v>
      </c>
      <c r="N97" s="54" t="s">
        <v>39</v>
      </c>
      <c r="O97" s="172" t="s">
        <v>151</v>
      </c>
      <c r="Q97" s="283"/>
      <c r="R97" s="284"/>
      <c r="S97" s="54" t="s">
        <v>46</v>
      </c>
      <c r="T97" s="54" t="s">
        <v>47</v>
      </c>
      <c r="U97" s="55" t="s">
        <v>48</v>
      </c>
      <c r="V97" s="54" t="s">
        <v>49</v>
      </c>
      <c r="W97" s="54" t="s">
        <v>50</v>
      </c>
      <c r="X97" s="54" t="s">
        <v>51</v>
      </c>
      <c r="Y97" s="54" t="s">
        <v>52</v>
      </c>
      <c r="Z97" s="54" t="s">
        <v>53</v>
      </c>
      <c r="AA97" s="54" t="s">
        <v>54</v>
      </c>
      <c r="AB97" s="54" t="s">
        <v>55</v>
      </c>
      <c r="AC97" s="54" t="s">
        <v>56</v>
      </c>
      <c r="AD97" s="54" t="s">
        <v>39</v>
      </c>
      <c r="AE97" s="172" t="s">
        <v>151</v>
      </c>
      <c r="AF97" s="62"/>
    </row>
    <row r="98" spans="1:32" ht="14.15" customHeight="1" x14ac:dyDescent="0.2">
      <c r="A98" s="280" t="str">
        <f>"Land use category in year " &amp; TEXT($B$8+4,0)</f>
        <v>Land use category in year 2022</v>
      </c>
      <c r="B98" s="54" t="s">
        <v>46</v>
      </c>
      <c r="C98" s="197">
        <f>$C94*C$16</f>
        <v>0</v>
      </c>
      <c r="D98" s="197">
        <f t="shared" ref="D98:N98" si="468">$C94*D$16</f>
        <v>0</v>
      </c>
      <c r="E98" s="197">
        <f t="shared" si="468"/>
        <v>0</v>
      </c>
      <c r="F98" s="197">
        <f t="shared" si="468"/>
        <v>0</v>
      </c>
      <c r="G98" s="197">
        <f t="shared" si="468"/>
        <v>0</v>
      </c>
      <c r="H98" s="197">
        <f t="shared" si="468"/>
        <v>0</v>
      </c>
      <c r="I98" s="197">
        <f t="shared" si="468"/>
        <v>0</v>
      </c>
      <c r="J98" s="197">
        <f t="shared" si="468"/>
        <v>0</v>
      </c>
      <c r="K98" s="197">
        <f t="shared" si="468"/>
        <v>0</v>
      </c>
      <c r="L98" s="197">
        <f t="shared" si="468"/>
        <v>0</v>
      </c>
      <c r="M98" s="197">
        <f t="shared" si="468"/>
        <v>0</v>
      </c>
      <c r="N98" s="197">
        <f t="shared" si="468"/>
        <v>0</v>
      </c>
      <c r="O98" s="198">
        <f>SUM(C98:N98)</f>
        <v>0</v>
      </c>
      <c r="Q98" s="280" t="str">
        <f>"Land use category in year " &amp; TEXT($B$8+4,0)</f>
        <v>Land use category in year 2022</v>
      </c>
      <c r="R98" s="54" t="s">
        <v>46</v>
      </c>
      <c r="S98" s="199">
        <f>IF(ISNUMBER(S$16),C98*S$16,0)</f>
        <v>0</v>
      </c>
      <c r="T98" s="199">
        <f t="shared" ref="T98" si="469">IF(ISNUMBER(T$16),D98*T$16,0)</f>
        <v>0</v>
      </c>
      <c r="U98" s="199">
        <f t="shared" ref="U98" si="470">IF(ISNUMBER(U$16),E98*U$16,0)</f>
        <v>0</v>
      </c>
      <c r="V98" s="199">
        <f t="shared" ref="V98" si="471">IF(ISNUMBER(V$16),F98*V$16,0)</f>
        <v>0</v>
      </c>
      <c r="W98" s="199">
        <f t="shared" ref="W98" si="472">IF(ISNUMBER(W$16),G98*W$16,0)</f>
        <v>0</v>
      </c>
      <c r="X98" s="199">
        <f t="shared" ref="X98" si="473">IF(ISNUMBER(X$16),H98*X$16,0)</f>
        <v>0</v>
      </c>
      <c r="Y98" s="199">
        <f t="shared" ref="Y98" si="474">IF(ISNUMBER(Y$16),I98*Y$16,0)</f>
        <v>0</v>
      </c>
      <c r="Z98" s="199">
        <f t="shared" ref="Z98" si="475">IF(ISNUMBER(Z$16),J98*Z$16,0)</f>
        <v>0</v>
      </c>
      <c r="AA98" s="199">
        <f t="shared" ref="AA98" si="476">IF(ISNUMBER(AA$16),K98*AA$16,0)</f>
        <v>0</v>
      </c>
      <c r="AB98" s="199">
        <f t="shared" ref="AB98" si="477">IF(ISNUMBER(AB$16),L98*AB$16,0)</f>
        <v>0</v>
      </c>
      <c r="AC98" s="199">
        <f t="shared" ref="AC98" si="478">IF(ISNUMBER(AC$16),M98*AC$16,0)</f>
        <v>0</v>
      </c>
      <c r="AD98" s="199">
        <f t="shared" ref="AD98" si="479">IF(ISNUMBER(AD$16),N98*AD$16,0)</f>
        <v>0</v>
      </c>
      <c r="AE98" s="198">
        <f>SUMIF(S98:AD98,"&gt;0",S98:AD98)</f>
        <v>0</v>
      </c>
      <c r="AF98" s="62"/>
    </row>
    <row r="99" spans="1:32" ht="28" x14ac:dyDescent="0.2">
      <c r="A99" s="280"/>
      <c r="B99" s="54" t="s">
        <v>47</v>
      </c>
      <c r="C99" s="197">
        <f>$D94*C$17</f>
        <v>0</v>
      </c>
      <c r="D99" s="197">
        <f t="shared" ref="D99:N99" si="480">$D94*D$17</f>
        <v>0</v>
      </c>
      <c r="E99" s="197">
        <f t="shared" si="480"/>
        <v>0</v>
      </c>
      <c r="F99" s="197">
        <f t="shared" si="480"/>
        <v>0</v>
      </c>
      <c r="G99" s="197">
        <f t="shared" si="480"/>
        <v>0</v>
      </c>
      <c r="H99" s="197">
        <f t="shared" si="480"/>
        <v>0</v>
      </c>
      <c r="I99" s="197">
        <f t="shared" si="480"/>
        <v>0</v>
      </c>
      <c r="J99" s="197">
        <f t="shared" si="480"/>
        <v>0</v>
      </c>
      <c r="K99" s="197">
        <f t="shared" si="480"/>
        <v>0</v>
      </c>
      <c r="L99" s="197">
        <f t="shared" si="480"/>
        <v>0</v>
      </c>
      <c r="M99" s="197">
        <f t="shared" si="480"/>
        <v>0</v>
      </c>
      <c r="N99" s="197">
        <f t="shared" si="480"/>
        <v>0</v>
      </c>
      <c r="O99" s="198">
        <f t="shared" ref="O99:O109" si="481">SUM(C99:N99)</f>
        <v>0</v>
      </c>
      <c r="Q99" s="280"/>
      <c r="R99" s="54" t="s">
        <v>47</v>
      </c>
      <c r="S99" s="199">
        <f>IF(ISNUMBER(S$17),C99*S$17,0)</f>
        <v>0</v>
      </c>
      <c r="T99" s="199">
        <f t="shared" ref="T99" si="482">IF(ISNUMBER(T$17),D99*T$17,0)</f>
        <v>0</v>
      </c>
      <c r="U99" s="199">
        <f t="shared" ref="U99" si="483">IF(ISNUMBER(U$17),E99*U$17,0)</f>
        <v>0</v>
      </c>
      <c r="V99" s="199">
        <f t="shared" ref="V99" si="484">IF(ISNUMBER(V$17),F99*V$17,0)</f>
        <v>0</v>
      </c>
      <c r="W99" s="199">
        <f t="shared" ref="W99" si="485">IF(ISNUMBER(W$17),G99*W$17,0)</f>
        <v>0</v>
      </c>
      <c r="X99" s="199">
        <f t="shared" ref="X99" si="486">IF(ISNUMBER(X$17),H99*X$17,0)</f>
        <v>0</v>
      </c>
      <c r="Y99" s="199">
        <f t="shared" ref="Y99" si="487">IF(ISNUMBER(Y$17),I99*Y$17,0)</f>
        <v>0</v>
      </c>
      <c r="Z99" s="199">
        <f t="shared" ref="Z99" si="488">IF(ISNUMBER(Z$17),J99*Z$17,0)</f>
        <v>0</v>
      </c>
      <c r="AA99" s="199">
        <f t="shared" ref="AA99" si="489">IF(ISNUMBER(AA$17),K99*AA$17,0)</f>
        <v>0</v>
      </c>
      <c r="AB99" s="199">
        <f t="shared" ref="AB99" si="490">IF(ISNUMBER(AB$17),L99*AB$17,0)</f>
        <v>0</v>
      </c>
      <c r="AC99" s="199">
        <f t="shared" ref="AC99" si="491">IF(ISNUMBER(AC$17),M99*AC$17,0)</f>
        <v>0</v>
      </c>
      <c r="AD99" s="199">
        <f t="shared" ref="AD99" si="492">IF(ISNUMBER(AD$17),N99*AD$17,0)</f>
        <v>0</v>
      </c>
      <c r="AE99" s="198">
        <f t="shared" ref="AE99:AE109" si="493">SUMIF(S99:AD99,"&gt;0",S99:AD99)</f>
        <v>0</v>
      </c>
      <c r="AF99" s="62"/>
    </row>
    <row r="100" spans="1:32" x14ac:dyDescent="0.2">
      <c r="A100" s="280"/>
      <c r="B100" s="55" t="s">
        <v>48</v>
      </c>
      <c r="C100" s="197">
        <f>$E94*C$18</f>
        <v>0</v>
      </c>
      <c r="D100" s="197">
        <f t="shared" ref="D100:N100" si="494">$E94*D$18</f>
        <v>0</v>
      </c>
      <c r="E100" s="197">
        <f t="shared" si="494"/>
        <v>0</v>
      </c>
      <c r="F100" s="197">
        <f t="shared" si="494"/>
        <v>0</v>
      </c>
      <c r="G100" s="197">
        <f t="shared" si="494"/>
        <v>0</v>
      </c>
      <c r="H100" s="197">
        <f t="shared" si="494"/>
        <v>0</v>
      </c>
      <c r="I100" s="197">
        <f t="shared" si="494"/>
        <v>0</v>
      </c>
      <c r="J100" s="197">
        <f t="shared" si="494"/>
        <v>0</v>
      </c>
      <c r="K100" s="197">
        <f t="shared" si="494"/>
        <v>0</v>
      </c>
      <c r="L100" s="197">
        <f t="shared" si="494"/>
        <v>0</v>
      </c>
      <c r="M100" s="197">
        <f t="shared" si="494"/>
        <v>0</v>
      </c>
      <c r="N100" s="197">
        <f t="shared" si="494"/>
        <v>0</v>
      </c>
      <c r="O100" s="198">
        <f t="shared" si="481"/>
        <v>0</v>
      </c>
      <c r="Q100" s="280"/>
      <c r="R100" s="55" t="s">
        <v>48</v>
      </c>
      <c r="S100" s="199">
        <f>IF(ISNUMBER(S$18),C100*S$18,0)</f>
        <v>0</v>
      </c>
      <c r="T100" s="199">
        <f t="shared" ref="T100" si="495">IF(ISNUMBER(T$18),D100*T$18,0)</f>
        <v>0</v>
      </c>
      <c r="U100" s="199">
        <f t="shared" ref="U100" si="496">IF(ISNUMBER(U$18),E100*U$18,0)</f>
        <v>0</v>
      </c>
      <c r="V100" s="199">
        <f t="shared" ref="V100" si="497">IF(ISNUMBER(V$18),F100*V$18,0)</f>
        <v>0</v>
      </c>
      <c r="W100" s="199">
        <f t="shared" ref="W100" si="498">IF(ISNUMBER(W$18),G100*W$18,0)</f>
        <v>0</v>
      </c>
      <c r="X100" s="199">
        <f t="shared" ref="X100" si="499">IF(ISNUMBER(X$18),H100*X$18,0)</f>
        <v>0</v>
      </c>
      <c r="Y100" s="199">
        <f t="shared" ref="Y100" si="500">IF(ISNUMBER(Y$18),I100*Y$18,0)</f>
        <v>0</v>
      </c>
      <c r="Z100" s="199">
        <f t="shared" ref="Z100" si="501">IF(ISNUMBER(Z$18),J100*Z$18,0)</f>
        <v>0</v>
      </c>
      <c r="AA100" s="199">
        <f t="shared" ref="AA100" si="502">IF(ISNUMBER(AA$18),K100*AA$18,0)</f>
        <v>0</v>
      </c>
      <c r="AB100" s="199">
        <f t="shared" ref="AB100" si="503">IF(ISNUMBER(AB$18),L100*AB$18,0)</f>
        <v>0</v>
      </c>
      <c r="AC100" s="199">
        <f t="shared" ref="AC100" si="504">IF(ISNUMBER(AC$18),M100*AC$18,0)</f>
        <v>0</v>
      </c>
      <c r="AD100" s="199">
        <f t="shared" ref="AD100" si="505">IF(ISNUMBER(AD$18),N100*AD$18,0)</f>
        <v>0</v>
      </c>
      <c r="AE100" s="198">
        <f t="shared" si="493"/>
        <v>0</v>
      </c>
      <c r="AF100" s="62"/>
    </row>
    <row r="101" spans="1:32" x14ac:dyDescent="0.2">
      <c r="A101" s="280"/>
      <c r="B101" s="54" t="s">
        <v>49</v>
      </c>
      <c r="C101" s="197">
        <f>$F94*C$19</f>
        <v>0</v>
      </c>
      <c r="D101" s="197">
        <f t="shared" ref="D101:N101" si="506">$F94*D$19</f>
        <v>0</v>
      </c>
      <c r="E101" s="197">
        <f t="shared" si="506"/>
        <v>0</v>
      </c>
      <c r="F101" s="197">
        <f t="shared" si="506"/>
        <v>0</v>
      </c>
      <c r="G101" s="197">
        <f t="shared" si="506"/>
        <v>0</v>
      </c>
      <c r="H101" s="197">
        <f t="shared" si="506"/>
        <v>0</v>
      </c>
      <c r="I101" s="197">
        <f t="shared" si="506"/>
        <v>0</v>
      </c>
      <c r="J101" s="197">
        <f t="shared" si="506"/>
        <v>0</v>
      </c>
      <c r="K101" s="197">
        <f t="shared" si="506"/>
        <v>0</v>
      </c>
      <c r="L101" s="197">
        <f t="shared" si="506"/>
        <v>0</v>
      </c>
      <c r="M101" s="197">
        <f t="shared" si="506"/>
        <v>0</v>
      </c>
      <c r="N101" s="197">
        <f t="shared" si="506"/>
        <v>0</v>
      </c>
      <c r="O101" s="198">
        <f t="shared" si="481"/>
        <v>0</v>
      </c>
      <c r="Q101" s="280"/>
      <c r="R101" s="54" t="s">
        <v>49</v>
      </c>
      <c r="S101" s="199">
        <f>IF(ISNUMBER(S$19),C101*S$19,0)</f>
        <v>0</v>
      </c>
      <c r="T101" s="199">
        <f t="shared" ref="T101" si="507">IF(ISNUMBER(T$19),D101*T$19,0)</f>
        <v>0</v>
      </c>
      <c r="U101" s="199">
        <f t="shared" ref="U101" si="508">IF(ISNUMBER(U$19),E101*U$19,0)</f>
        <v>0</v>
      </c>
      <c r="V101" s="199">
        <f t="shared" ref="V101" si="509">IF(ISNUMBER(V$19),F101*V$19,0)</f>
        <v>0</v>
      </c>
      <c r="W101" s="199">
        <f t="shared" ref="W101" si="510">IF(ISNUMBER(W$19),G101*W$19,0)</f>
        <v>0</v>
      </c>
      <c r="X101" s="199">
        <f t="shared" ref="X101" si="511">IF(ISNUMBER(X$19),H101*X$19,0)</f>
        <v>0</v>
      </c>
      <c r="Y101" s="199">
        <f t="shared" ref="Y101" si="512">IF(ISNUMBER(Y$19),I101*Y$19,0)</f>
        <v>0</v>
      </c>
      <c r="Z101" s="199">
        <f t="shared" ref="Z101" si="513">IF(ISNUMBER(Z$19),J101*Z$19,0)</f>
        <v>0</v>
      </c>
      <c r="AA101" s="199">
        <f t="shared" ref="AA101" si="514">IF(ISNUMBER(AA$19),K101*AA$19,0)</f>
        <v>0</v>
      </c>
      <c r="AB101" s="199">
        <f t="shared" ref="AB101" si="515">IF(ISNUMBER(AB$19),L101*AB$19,0)</f>
        <v>0</v>
      </c>
      <c r="AC101" s="199">
        <f t="shared" ref="AC101" si="516">IF(ISNUMBER(AC$19),M101*AC$19,0)</f>
        <v>0</v>
      </c>
      <c r="AD101" s="199">
        <f t="shared" ref="AD101" si="517">IF(ISNUMBER(AD$19),N101*AD$19,0)</f>
        <v>0</v>
      </c>
      <c r="AE101" s="198">
        <f t="shared" si="493"/>
        <v>0</v>
      </c>
      <c r="AF101" s="62"/>
    </row>
    <row r="102" spans="1:32" x14ac:dyDescent="0.2">
      <c r="A102" s="280"/>
      <c r="B102" s="172" t="s">
        <v>50</v>
      </c>
      <c r="C102" s="197">
        <f>$G94*C$20</f>
        <v>0</v>
      </c>
      <c r="D102" s="197">
        <f t="shared" ref="D102:N102" si="518">$G94*D$20</f>
        <v>0</v>
      </c>
      <c r="E102" s="197">
        <f t="shared" si="518"/>
        <v>0</v>
      </c>
      <c r="F102" s="197">
        <f t="shared" si="518"/>
        <v>0</v>
      </c>
      <c r="G102" s="197">
        <f t="shared" si="518"/>
        <v>0</v>
      </c>
      <c r="H102" s="197">
        <f t="shared" si="518"/>
        <v>0</v>
      </c>
      <c r="I102" s="197">
        <f t="shared" si="518"/>
        <v>0</v>
      </c>
      <c r="J102" s="197">
        <f t="shared" si="518"/>
        <v>0</v>
      </c>
      <c r="K102" s="197">
        <f t="shared" si="518"/>
        <v>0</v>
      </c>
      <c r="L102" s="197">
        <f t="shared" si="518"/>
        <v>0</v>
      </c>
      <c r="M102" s="197">
        <f t="shared" si="518"/>
        <v>0</v>
      </c>
      <c r="N102" s="197">
        <f t="shared" si="518"/>
        <v>0</v>
      </c>
      <c r="O102" s="198">
        <f t="shared" si="481"/>
        <v>0</v>
      </c>
      <c r="Q102" s="280"/>
      <c r="R102" s="172" t="s">
        <v>50</v>
      </c>
      <c r="S102" s="199">
        <f>IF(ISNUMBER(S$20),C102*S$20,0)</f>
        <v>0</v>
      </c>
      <c r="T102" s="199">
        <f t="shared" ref="T102" si="519">IF(ISNUMBER(T$20),D102*T$20,0)</f>
        <v>0</v>
      </c>
      <c r="U102" s="199">
        <f t="shared" ref="U102" si="520">IF(ISNUMBER(U$20),E102*U$20,0)</f>
        <v>0</v>
      </c>
      <c r="V102" s="199">
        <f t="shared" ref="V102" si="521">IF(ISNUMBER(V$20),F102*V$20,0)</f>
        <v>0</v>
      </c>
      <c r="W102" s="199">
        <f t="shared" ref="W102" si="522">IF(ISNUMBER(W$20),G102*W$20,0)</f>
        <v>0</v>
      </c>
      <c r="X102" s="199">
        <f t="shared" ref="X102" si="523">IF(ISNUMBER(X$20),H102*X$20,0)</f>
        <v>0</v>
      </c>
      <c r="Y102" s="199">
        <f t="shared" ref="Y102" si="524">IF(ISNUMBER(Y$20),I102*Y$20,0)</f>
        <v>0</v>
      </c>
      <c r="Z102" s="199">
        <f t="shared" ref="Z102" si="525">IF(ISNUMBER(Z$20),J102*Z$20,0)</f>
        <v>0</v>
      </c>
      <c r="AA102" s="199">
        <f t="shared" ref="AA102" si="526">IF(ISNUMBER(AA$20),K102*AA$20,0)</f>
        <v>0</v>
      </c>
      <c r="AB102" s="199">
        <f t="shared" ref="AB102" si="527">IF(ISNUMBER(AB$20),L102*AB$20,0)</f>
        <v>0</v>
      </c>
      <c r="AC102" s="199">
        <f t="shared" ref="AC102" si="528">IF(ISNUMBER(AC$20),M102*AC$20,0)</f>
        <v>0</v>
      </c>
      <c r="AD102" s="199">
        <f t="shared" ref="AD102" si="529">IF(ISNUMBER(AD$20),N102*AD$20,0)</f>
        <v>0</v>
      </c>
      <c r="AE102" s="198">
        <f t="shared" si="493"/>
        <v>0</v>
      </c>
      <c r="AF102" s="62"/>
    </row>
    <row r="103" spans="1:32" x14ac:dyDescent="0.2">
      <c r="A103" s="280"/>
      <c r="B103" s="172" t="s">
        <v>51</v>
      </c>
      <c r="C103" s="197">
        <f>$H94*C$21</f>
        <v>0</v>
      </c>
      <c r="D103" s="197">
        <f t="shared" ref="D103:N103" si="530">$H94*D$21</f>
        <v>0</v>
      </c>
      <c r="E103" s="197">
        <f t="shared" si="530"/>
        <v>0</v>
      </c>
      <c r="F103" s="197">
        <f t="shared" si="530"/>
        <v>0</v>
      </c>
      <c r="G103" s="197">
        <f t="shared" si="530"/>
        <v>0</v>
      </c>
      <c r="H103" s="197">
        <f t="shared" si="530"/>
        <v>0</v>
      </c>
      <c r="I103" s="197">
        <f t="shared" si="530"/>
        <v>0</v>
      </c>
      <c r="J103" s="197">
        <f t="shared" si="530"/>
        <v>0</v>
      </c>
      <c r="K103" s="197">
        <f t="shared" si="530"/>
        <v>0</v>
      </c>
      <c r="L103" s="197">
        <f t="shared" si="530"/>
        <v>0</v>
      </c>
      <c r="M103" s="197">
        <f t="shared" si="530"/>
        <v>0</v>
      </c>
      <c r="N103" s="197">
        <f t="shared" si="530"/>
        <v>0</v>
      </c>
      <c r="O103" s="198">
        <f t="shared" si="481"/>
        <v>0</v>
      </c>
      <c r="Q103" s="280"/>
      <c r="R103" s="172" t="s">
        <v>51</v>
      </c>
      <c r="S103" s="199">
        <f>IF(ISNUMBER(S$21),C103*S$21,0)</f>
        <v>0</v>
      </c>
      <c r="T103" s="199">
        <f t="shared" ref="T103" si="531">IF(ISNUMBER(T$21),D103*T$21,0)</f>
        <v>0</v>
      </c>
      <c r="U103" s="199">
        <f t="shared" ref="U103" si="532">IF(ISNUMBER(U$21),E103*U$21,0)</f>
        <v>0</v>
      </c>
      <c r="V103" s="199">
        <f t="shared" ref="V103" si="533">IF(ISNUMBER(V$21),F103*V$21,0)</f>
        <v>0</v>
      </c>
      <c r="W103" s="199">
        <f t="shared" ref="W103" si="534">IF(ISNUMBER(W$21),G103*W$21,0)</f>
        <v>0</v>
      </c>
      <c r="X103" s="199">
        <f t="shared" ref="X103" si="535">IF(ISNUMBER(X$21),H103*X$21,0)</f>
        <v>0</v>
      </c>
      <c r="Y103" s="199">
        <f t="shared" ref="Y103" si="536">IF(ISNUMBER(Y$21),I103*Y$21,0)</f>
        <v>0</v>
      </c>
      <c r="Z103" s="199">
        <f t="shared" ref="Z103" si="537">IF(ISNUMBER(Z$21),J103*Z$21,0)</f>
        <v>0</v>
      </c>
      <c r="AA103" s="199">
        <f t="shared" ref="AA103" si="538">IF(ISNUMBER(AA$21),K103*AA$21,0)</f>
        <v>0</v>
      </c>
      <c r="AB103" s="199">
        <f t="shared" ref="AB103" si="539">IF(ISNUMBER(AB$21),L103*AB$21,0)</f>
        <v>0</v>
      </c>
      <c r="AC103" s="199">
        <f t="shared" ref="AC103" si="540">IF(ISNUMBER(AC$21),M103*AC$21,0)</f>
        <v>0</v>
      </c>
      <c r="AD103" s="199">
        <f t="shared" ref="AD103" si="541">IF(ISNUMBER(AD$21),N103*AD$21,0)</f>
        <v>0</v>
      </c>
      <c r="AE103" s="198">
        <f t="shared" si="493"/>
        <v>0</v>
      </c>
      <c r="AF103" s="62"/>
    </row>
    <row r="104" spans="1:32" x14ac:dyDescent="0.2">
      <c r="A104" s="280"/>
      <c r="B104" s="172" t="s">
        <v>52</v>
      </c>
      <c r="C104" s="197">
        <f>$I94*C$22</f>
        <v>0</v>
      </c>
      <c r="D104" s="197">
        <f t="shared" ref="D104:N104" si="542">$I94*D$22</f>
        <v>0</v>
      </c>
      <c r="E104" s="197">
        <f t="shared" si="542"/>
        <v>0</v>
      </c>
      <c r="F104" s="197">
        <f t="shared" si="542"/>
        <v>0</v>
      </c>
      <c r="G104" s="197">
        <f t="shared" si="542"/>
        <v>0</v>
      </c>
      <c r="H104" s="197">
        <f t="shared" si="542"/>
        <v>0</v>
      </c>
      <c r="I104" s="197">
        <f t="shared" si="542"/>
        <v>0</v>
      </c>
      <c r="J104" s="197">
        <f t="shared" si="542"/>
        <v>0</v>
      </c>
      <c r="K104" s="197">
        <f t="shared" si="542"/>
        <v>0</v>
      </c>
      <c r="L104" s="197">
        <f t="shared" si="542"/>
        <v>0</v>
      </c>
      <c r="M104" s="197">
        <f t="shared" si="542"/>
        <v>0</v>
      </c>
      <c r="N104" s="197">
        <f t="shared" si="542"/>
        <v>0</v>
      </c>
      <c r="O104" s="198">
        <f t="shared" si="481"/>
        <v>0</v>
      </c>
      <c r="Q104" s="280"/>
      <c r="R104" s="172" t="s">
        <v>52</v>
      </c>
      <c r="S104" s="199">
        <f>IF(ISNUMBER(S$22),C104*S$22,0)</f>
        <v>0</v>
      </c>
      <c r="T104" s="199">
        <f t="shared" ref="T104" si="543">IF(ISNUMBER(T$22),D104*T$22,0)</f>
        <v>0</v>
      </c>
      <c r="U104" s="199">
        <f t="shared" ref="U104" si="544">IF(ISNUMBER(U$22),E104*U$22,0)</f>
        <v>0</v>
      </c>
      <c r="V104" s="199">
        <f t="shared" ref="V104" si="545">IF(ISNUMBER(V$22),F104*V$22,0)</f>
        <v>0</v>
      </c>
      <c r="W104" s="199">
        <f t="shared" ref="W104" si="546">IF(ISNUMBER(W$22),G104*W$22,0)</f>
        <v>0</v>
      </c>
      <c r="X104" s="199">
        <f t="shared" ref="X104" si="547">IF(ISNUMBER(X$22),H104*X$22,0)</f>
        <v>0</v>
      </c>
      <c r="Y104" s="199">
        <f t="shared" ref="Y104" si="548">IF(ISNUMBER(Y$22),I104*Y$22,0)</f>
        <v>0</v>
      </c>
      <c r="Z104" s="199">
        <f t="shared" ref="Z104" si="549">IF(ISNUMBER(Z$22),J104*Z$22,0)</f>
        <v>0</v>
      </c>
      <c r="AA104" s="199">
        <f t="shared" ref="AA104" si="550">IF(ISNUMBER(AA$22),K104*AA$22,0)</f>
        <v>0</v>
      </c>
      <c r="AB104" s="199">
        <f t="shared" ref="AB104" si="551">IF(ISNUMBER(AB$22),L104*AB$22,0)</f>
        <v>0</v>
      </c>
      <c r="AC104" s="199">
        <f t="shared" ref="AC104" si="552">IF(ISNUMBER(AC$22),M104*AC$22,0)</f>
        <v>0</v>
      </c>
      <c r="AD104" s="199">
        <f t="shared" ref="AD104" si="553">IF(ISNUMBER(AD$22),N104*AD$22,0)</f>
        <v>0</v>
      </c>
      <c r="AE104" s="198">
        <f t="shared" si="493"/>
        <v>0</v>
      </c>
      <c r="AF104" s="62"/>
    </row>
    <row r="105" spans="1:32" x14ac:dyDescent="0.2">
      <c r="A105" s="280"/>
      <c r="B105" s="172" t="s">
        <v>53</v>
      </c>
      <c r="C105" s="197">
        <f>$J94*C$23</f>
        <v>0</v>
      </c>
      <c r="D105" s="197">
        <f t="shared" ref="D105:N105" si="554">$J94*D$23</f>
        <v>0</v>
      </c>
      <c r="E105" s="197">
        <f t="shared" si="554"/>
        <v>0</v>
      </c>
      <c r="F105" s="197">
        <f t="shared" si="554"/>
        <v>0</v>
      </c>
      <c r="G105" s="197">
        <f t="shared" si="554"/>
        <v>0</v>
      </c>
      <c r="H105" s="197">
        <f t="shared" si="554"/>
        <v>0</v>
      </c>
      <c r="I105" s="197">
        <f t="shared" si="554"/>
        <v>0</v>
      </c>
      <c r="J105" s="197">
        <f t="shared" si="554"/>
        <v>0</v>
      </c>
      <c r="K105" s="197">
        <f t="shared" si="554"/>
        <v>0</v>
      </c>
      <c r="L105" s="197">
        <f t="shared" si="554"/>
        <v>0</v>
      </c>
      <c r="M105" s="197">
        <f t="shared" si="554"/>
        <v>0</v>
      </c>
      <c r="N105" s="197">
        <f t="shared" si="554"/>
        <v>0</v>
      </c>
      <c r="O105" s="198">
        <f t="shared" si="481"/>
        <v>0</v>
      </c>
      <c r="Q105" s="280"/>
      <c r="R105" s="172" t="s">
        <v>53</v>
      </c>
      <c r="S105" s="199">
        <f>IF(ISNUMBER(S$23),C105*S$23,0)</f>
        <v>0</v>
      </c>
      <c r="T105" s="199">
        <f t="shared" ref="T105" si="555">IF(ISNUMBER(T$23),D105*T$23,0)</f>
        <v>0</v>
      </c>
      <c r="U105" s="199">
        <f t="shared" ref="U105" si="556">IF(ISNUMBER(U$23),E105*U$23,0)</f>
        <v>0</v>
      </c>
      <c r="V105" s="199">
        <f t="shared" ref="V105" si="557">IF(ISNUMBER(V$23),F105*V$23,0)</f>
        <v>0</v>
      </c>
      <c r="W105" s="199">
        <f t="shared" ref="W105" si="558">IF(ISNUMBER(W$23),G105*W$23,0)</f>
        <v>0</v>
      </c>
      <c r="X105" s="199">
        <f t="shared" ref="X105" si="559">IF(ISNUMBER(X$23),H105*X$23,0)</f>
        <v>0</v>
      </c>
      <c r="Y105" s="199">
        <f t="shared" ref="Y105" si="560">IF(ISNUMBER(Y$23),I105*Y$23,0)</f>
        <v>0</v>
      </c>
      <c r="Z105" s="199">
        <f t="shared" ref="Z105" si="561">IF(ISNUMBER(Z$23),J105*Z$23,0)</f>
        <v>0</v>
      </c>
      <c r="AA105" s="199">
        <f t="shared" ref="AA105" si="562">IF(ISNUMBER(AA$23),K105*AA$23,0)</f>
        <v>0</v>
      </c>
      <c r="AB105" s="199">
        <f t="shared" ref="AB105" si="563">IF(ISNUMBER(AB$23),L105*AB$23,0)</f>
        <v>0</v>
      </c>
      <c r="AC105" s="199">
        <f t="shared" ref="AC105" si="564">IF(ISNUMBER(AC$23),M105*AC$23,0)</f>
        <v>0</v>
      </c>
      <c r="AD105" s="199">
        <f t="shared" ref="AD105" si="565">IF(ISNUMBER(AD$23),N105*AD$23,0)</f>
        <v>0</v>
      </c>
      <c r="AE105" s="198">
        <f t="shared" si="493"/>
        <v>0</v>
      </c>
      <c r="AF105" s="62"/>
    </row>
    <row r="106" spans="1:32" x14ac:dyDescent="0.2">
      <c r="A106" s="280"/>
      <c r="B106" s="172" t="s">
        <v>54</v>
      </c>
      <c r="C106" s="197">
        <f>$K94*C$24</f>
        <v>0</v>
      </c>
      <c r="D106" s="197">
        <f t="shared" ref="D106:N106" si="566">$K94*D$24</f>
        <v>0</v>
      </c>
      <c r="E106" s="197">
        <f t="shared" si="566"/>
        <v>0</v>
      </c>
      <c r="F106" s="197">
        <f t="shared" si="566"/>
        <v>0</v>
      </c>
      <c r="G106" s="197">
        <f t="shared" si="566"/>
        <v>0</v>
      </c>
      <c r="H106" s="197">
        <f t="shared" si="566"/>
        <v>0</v>
      </c>
      <c r="I106" s="197">
        <f t="shared" si="566"/>
        <v>0</v>
      </c>
      <c r="J106" s="197">
        <f t="shared" si="566"/>
        <v>0</v>
      </c>
      <c r="K106" s="197">
        <f t="shared" si="566"/>
        <v>0</v>
      </c>
      <c r="L106" s="197">
        <f t="shared" si="566"/>
        <v>0</v>
      </c>
      <c r="M106" s="197">
        <f t="shared" si="566"/>
        <v>0</v>
      </c>
      <c r="N106" s="197">
        <f t="shared" si="566"/>
        <v>0</v>
      </c>
      <c r="O106" s="198">
        <f t="shared" si="481"/>
        <v>0</v>
      </c>
      <c r="Q106" s="280"/>
      <c r="R106" s="172" t="s">
        <v>54</v>
      </c>
      <c r="S106" s="199">
        <f>IF(ISNUMBER(S$24),C106*S$24,0)</f>
        <v>0</v>
      </c>
      <c r="T106" s="199">
        <f t="shared" ref="T106" si="567">IF(ISNUMBER(T$24),D106*T$24,0)</f>
        <v>0</v>
      </c>
      <c r="U106" s="199">
        <f t="shared" ref="U106" si="568">IF(ISNUMBER(U$24),E106*U$24,0)</f>
        <v>0</v>
      </c>
      <c r="V106" s="199">
        <f t="shared" ref="V106" si="569">IF(ISNUMBER(V$24),F106*V$24,0)</f>
        <v>0</v>
      </c>
      <c r="W106" s="199">
        <f t="shared" ref="W106" si="570">IF(ISNUMBER(W$24),G106*W$24,0)</f>
        <v>0</v>
      </c>
      <c r="X106" s="199">
        <f t="shared" ref="X106" si="571">IF(ISNUMBER(X$24),H106*X$24,0)</f>
        <v>0</v>
      </c>
      <c r="Y106" s="199">
        <f t="shared" ref="Y106" si="572">IF(ISNUMBER(Y$24),I106*Y$24,0)</f>
        <v>0</v>
      </c>
      <c r="Z106" s="199">
        <f t="shared" ref="Z106" si="573">IF(ISNUMBER(Z$24),J106*Z$24,0)</f>
        <v>0</v>
      </c>
      <c r="AA106" s="199">
        <f t="shared" ref="AA106" si="574">IF(ISNUMBER(AA$24),K106*AA$24,0)</f>
        <v>0</v>
      </c>
      <c r="AB106" s="199">
        <f t="shared" ref="AB106" si="575">IF(ISNUMBER(AB$24),L106*AB$24,0)</f>
        <v>0</v>
      </c>
      <c r="AC106" s="199">
        <f t="shared" ref="AC106" si="576">IF(ISNUMBER(AC$24),M106*AC$24,0)</f>
        <v>0</v>
      </c>
      <c r="AD106" s="199">
        <f t="shared" ref="AD106" si="577">IF(ISNUMBER(AD$24),N106*AD$24,0)</f>
        <v>0</v>
      </c>
      <c r="AE106" s="198">
        <f t="shared" si="493"/>
        <v>0</v>
      </c>
      <c r="AF106" s="62"/>
    </row>
    <row r="107" spans="1:32" x14ac:dyDescent="0.2">
      <c r="A107" s="280"/>
      <c r="B107" s="172" t="s">
        <v>55</v>
      </c>
      <c r="C107" s="197">
        <f>$L94*C$25</f>
        <v>0</v>
      </c>
      <c r="D107" s="197">
        <f t="shared" ref="D107:N107" si="578">$L94*D$25</f>
        <v>0</v>
      </c>
      <c r="E107" s="197">
        <f t="shared" si="578"/>
        <v>0</v>
      </c>
      <c r="F107" s="197">
        <f t="shared" si="578"/>
        <v>0</v>
      </c>
      <c r="G107" s="197">
        <f t="shared" si="578"/>
        <v>0</v>
      </c>
      <c r="H107" s="197">
        <f t="shared" si="578"/>
        <v>0</v>
      </c>
      <c r="I107" s="197">
        <f t="shared" si="578"/>
        <v>0</v>
      </c>
      <c r="J107" s="197">
        <f t="shared" si="578"/>
        <v>0</v>
      </c>
      <c r="K107" s="197">
        <f t="shared" si="578"/>
        <v>0</v>
      </c>
      <c r="L107" s="197">
        <f t="shared" si="578"/>
        <v>0</v>
      </c>
      <c r="M107" s="197">
        <f t="shared" si="578"/>
        <v>0</v>
      </c>
      <c r="N107" s="197">
        <f t="shared" si="578"/>
        <v>0</v>
      </c>
      <c r="O107" s="198">
        <f t="shared" si="481"/>
        <v>0</v>
      </c>
      <c r="Q107" s="280"/>
      <c r="R107" s="172" t="s">
        <v>55</v>
      </c>
      <c r="S107" s="199">
        <f>IF(ISNUMBER(S$25),C107*S$25,0)</f>
        <v>0</v>
      </c>
      <c r="T107" s="199">
        <f t="shared" ref="T107" si="579">IF(ISNUMBER(T$25),D107*T$25,0)</f>
        <v>0</v>
      </c>
      <c r="U107" s="199">
        <f t="shared" ref="U107" si="580">IF(ISNUMBER(U$25),E107*U$25,0)</f>
        <v>0</v>
      </c>
      <c r="V107" s="199">
        <f t="shared" ref="V107" si="581">IF(ISNUMBER(V$25),F107*V$25,0)</f>
        <v>0</v>
      </c>
      <c r="W107" s="199">
        <f t="shared" ref="W107" si="582">IF(ISNUMBER(W$25),G107*W$25,0)</f>
        <v>0</v>
      </c>
      <c r="X107" s="199">
        <f t="shared" ref="X107" si="583">IF(ISNUMBER(X$25),H107*X$25,0)</f>
        <v>0</v>
      </c>
      <c r="Y107" s="199">
        <f t="shared" ref="Y107" si="584">IF(ISNUMBER(Y$25),I107*Y$25,0)</f>
        <v>0</v>
      </c>
      <c r="Z107" s="199">
        <f t="shared" ref="Z107" si="585">IF(ISNUMBER(Z$25),J107*Z$25,0)</f>
        <v>0</v>
      </c>
      <c r="AA107" s="199">
        <f t="shared" ref="AA107" si="586">IF(ISNUMBER(AA$25),K107*AA$25,0)</f>
        <v>0</v>
      </c>
      <c r="AB107" s="199">
        <f t="shared" ref="AB107" si="587">IF(ISNUMBER(AB$25),L107*AB$25,0)</f>
        <v>0</v>
      </c>
      <c r="AC107" s="199">
        <f t="shared" ref="AC107" si="588">IF(ISNUMBER(AC$25),M107*AC$25,0)</f>
        <v>0</v>
      </c>
      <c r="AD107" s="199">
        <f t="shared" ref="AD107" si="589">IF(ISNUMBER(AD$25),N107*AD$25,0)</f>
        <v>0</v>
      </c>
      <c r="AE107" s="198">
        <f t="shared" si="493"/>
        <v>0</v>
      </c>
      <c r="AF107" s="62"/>
    </row>
    <row r="108" spans="1:32" x14ac:dyDescent="0.2">
      <c r="A108" s="280"/>
      <c r="B108" s="172" t="s">
        <v>56</v>
      </c>
      <c r="C108" s="197">
        <f>$M94*C$26</f>
        <v>0</v>
      </c>
      <c r="D108" s="197">
        <f t="shared" ref="D108:N108" si="590">$M94*D$26</f>
        <v>0</v>
      </c>
      <c r="E108" s="197">
        <f t="shared" si="590"/>
        <v>0</v>
      </c>
      <c r="F108" s="197">
        <f t="shared" si="590"/>
        <v>0</v>
      </c>
      <c r="G108" s="197">
        <f t="shared" si="590"/>
        <v>0</v>
      </c>
      <c r="H108" s="197">
        <f t="shared" si="590"/>
        <v>0</v>
      </c>
      <c r="I108" s="197">
        <f t="shared" si="590"/>
        <v>0</v>
      </c>
      <c r="J108" s="197">
        <f t="shared" si="590"/>
        <v>0</v>
      </c>
      <c r="K108" s="197">
        <f t="shared" si="590"/>
        <v>0</v>
      </c>
      <c r="L108" s="197">
        <f t="shared" si="590"/>
        <v>0</v>
      </c>
      <c r="M108" s="197">
        <f t="shared" si="590"/>
        <v>0</v>
      </c>
      <c r="N108" s="197">
        <f t="shared" si="590"/>
        <v>0</v>
      </c>
      <c r="O108" s="198">
        <f t="shared" si="481"/>
        <v>0</v>
      </c>
      <c r="Q108" s="280"/>
      <c r="R108" s="172" t="s">
        <v>56</v>
      </c>
      <c r="S108" s="199">
        <f>IF(ISNUMBER(S$26),C108*S$26,0)</f>
        <v>0</v>
      </c>
      <c r="T108" s="199">
        <f t="shared" ref="T108" si="591">IF(ISNUMBER(T$26),D108*T$26,0)</f>
        <v>0</v>
      </c>
      <c r="U108" s="199">
        <f t="shared" ref="U108" si="592">IF(ISNUMBER(U$26),E108*U$26,0)</f>
        <v>0</v>
      </c>
      <c r="V108" s="199">
        <f t="shared" ref="V108" si="593">IF(ISNUMBER(V$26),F108*V$26,0)</f>
        <v>0</v>
      </c>
      <c r="W108" s="199">
        <f t="shared" ref="W108" si="594">IF(ISNUMBER(W$26),G108*W$26,0)</f>
        <v>0</v>
      </c>
      <c r="X108" s="199">
        <f t="shared" ref="X108" si="595">IF(ISNUMBER(X$26),H108*X$26,0)</f>
        <v>0</v>
      </c>
      <c r="Y108" s="199">
        <f t="shared" ref="Y108" si="596">IF(ISNUMBER(Y$26),I108*Y$26,0)</f>
        <v>0</v>
      </c>
      <c r="Z108" s="199">
        <f t="shared" ref="Z108" si="597">IF(ISNUMBER(Z$26),J108*Z$26,0)</f>
        <v>0</v>
      </c>
      <c r="AA108" s="199">
        <f t="shared" ref="AA108" si="598">IF(ISNUMBER(AA$26),K108*AA$26,0)</f>
        <v>0</v>
      </c>
      <c r="AB108" s="199">
        <f t="shared" ref="AB108" si="599">IF(ISNUMBER(AB$26),L108*AB$26,0)</f>
        <v>0</v>
      </c>
      <c r="AC108" s="199">
        <f t="shared" ref="AC108" si="600">IF(ISNUMBER(AC$26),M108*AC$26,0)</f>
        <v>0</v>
      </c>
      <c r="AD108" s="199">
        <f t="shared" ref="AD108" si="601">IF(ISNUMBER(AD$26),N108*AD$26,0)</f>
        <v>0</v>
      </c>
      <c r="AE108" s="198">
        <f t="shared" si="493"/>
        <v>0</v>
      </c>
      <c r="AF108" s="62"/>
    </row>
    <row r="109" spans="1:32" x14ac:dyDescent="0.2">
      <c r="A109" s="280"/>
      <c r="B109" s="172" t="s">
        <v>147</v>
      </c>
      <c r="C109" s="197">
        <f>$N94*C$27</f>
        <v>0</v>
      </c>
      <c r="D109" s="197">
        <f t="shared" ref="D109:N109" si="602">$N94*D$27</f>
        <v>0</v>
      </c>
      <c r="E109" s="197">
        <f t="shared" si="602"/>
        <v>0</v>
      </c>
      <c r="F109" s="197">
        <f t="shared" si="602"/>
        <v>0</v>
      </c>
      <c r="G109" s="197">
        <f t="shared" si="602"/>
        <v>0</v>
      </c>
      <c r="H109" s="197">
        <f t="shared" si="602"/>
        <v>0</v>
      </c>
      <c r="I109" s="197">
        <f t="shared" si="602"/>
        <v>0</v>
      </c>
      <c r="J109" s="197">
        <f t="shared" si="602"/>
        <v>0</v>
      </c>
      <c r="K109" s="197">
        <f t="shared" si="602"/>
        <v>0</v>
      </c>
      <c r="L109" s="197">
        <f t="shared" si="602"/>
        <v>0</v>
      </c>
      <c r="M109" s="197">
        <f t="shared" si="602"/>
        <v>0</v>
      </c>
      <c r="N109" s="197">
        <f t="shared" si="602"/>
        <v>0</v>
      </c>
      <c r="O109" s="198">
        <f t="shared" si="481"/>
        <v>0</v>
      </c>
      <c r="Q109" s="280"/>
      <c r="R109" s="172" t="s">
        <v>147</v>
      </c>
      <c r="S109" s="199">
        <f>IF(ISNUMBER(S$27),C109*S$27,0)</f>
        <v>0</v>
      </c>
      <c r="T109" s="199">
        <f t="shared" ref="T109" si="603">IF(ISNUMBER(T$27),D109*T$27,0)</f>
        <v>0</v>
      </c>
      <c r="U109" s="199">
        <f t="shared" ref="U109" si="604">IF(ISNUMBER(U$27),E109*U$27,0)</f>
        <v>0</v>
      </c>
      <c r="V109" s="199">
        <f t="shared" ref="V109" si="605">IF(ISNUMBER(V$27),F109*V$27,0)</f>
        <v>0</v>
      </c>
      <c r="W109" s="199">
        <f t="shared" ref="W109" si="606">IF(ISNUMBER(W$27),G109*W$27,0)</f>
        <v>0</v>
      </c>
      <c r="X109" s="199">
        <f t="shared" ref="X109" si="607">IF(ISNUMBER(X$27),H109*X$27,0)</f>
        <v>0</v>
      </c>
      <c r="Y109" s="199">
        <f t="shared" ref="Y109" si="608">IF(ISNUMBER(Y$27),I109*Y$27,0)</f>
        <v>0</v>
      </c>
      <c r="Z109" s="199">
        <f t="shared" ref="Z109" si="609">IF(ISNUMBER(Z$27),J109*Z$27,0)</f>
        <v>0</v>
      </c>
      <c r="AA109" s="199">
        <f t="shared" ref="AA109" si="610">IF(ISNUMBER(AA$27),K109*AA$27,0)</f>
        <v>0</v>
      </c>
      <c r="AB109" s="199">
        <f t="shared" ref="AB109" si="611">IF(ISNUMBER(AB$27),L109*AB$27,0)</f>
        <v>0</v>
      </c>
      <c r="AC109" s="199">
        <f t="shared" ref="AC109" si="612">IF(ISNUMBER(AC$27),M109*AC$27,0)</f>
        <v>0</v>
      </c>
      <c r="AD109" s="199">
        <f t="shared" ref="AD109" si="613">IF(ISNUMBER(AD$27),N109*AD$27,0)</f>
        <v>0</v>
      </c>
      <c r="AE109" s="198">
        <f t="shared" si="493"/>
        <v>0</v>
      </c>
      <c r="AF109" s="62"/>
    </row>
    <row r="110" spans="1:32" x14ac:dyDescent="0.2">
      <c r="A110" s="280"/>
      <c r="B110" s="54" t="s">
        <v>57</v>
      </c>
      <c r="C110" s="197">
        <f>+SUM(C98:C109)</f>
        <v>0</v>
      </c>
      <c r="D110" s="197">
        <f t="shared" ref="D110:N110" si="614">+SUM(D98:D109)</f>
        <v>0</v>
      </c>
      <c r="E110" s="197">
        <f t="shared" si="614"/>
        <v>0</v>
      </c>
      <c r="F110" s="197">
        <f t="shared" si="614"/>
        <v>0</v>
      </c>
      <c r="G110" s="197">
        <f t="shared" si="614"/>
        <v>0</v>
      </c>
      <c r="H110" s="197">
        <f t="shared" si="614"/>
        <v>0</v>
      </c>
      <c r="I110" s="197">
        <f t="shared" si="614"/>
        <v>0</v>
      </c>
      <c r="J110" s="197">
        <f t="shared" si="614"/>
        <v>0</v>
      </c>
      <c r="K110" s="197">
        <f t="shared" si="614"/>
        <v>0</v>
      </c>
      <c r="L110" s="197">
        <f t="shared" si="614"/>
        <v>0</v>
      </c>
      <c r="M110" s="197">
        <f t="shared" si="614"/>
        <v>0</v>
      </c>
      <c r="N110" s="197">
        <f t="shared" si="614"/>
        <v>0</v>
      </c>
      <c r="O110" s="198"/>
      <c r="Q110" s="280"/>
      <c r="R110" s="54" t="s">
        <v>57</v>
      </c>
      <c r="S110" s="197"/>
      <c r="T110" s="197"/>
      <c r="U110" s="197"/>
      <c r="V110" s="197"/>
      <c r="W110" s="197"/>
      <c r="X110" s="197"/>
      <c r="Y110" s="197"/>
      <c r="Z110" s="197"/>
      <c r="AA110" s="197"/>
      <c r="AB110" s="197"/>
      <c r="AC110" s="197"/>
      <c r="AD110" s="197"/>
      <c r="AE110" s="198">
        <f>SUM(AE98:AE109)</f>
        <v>0</v>
      </c>
      <c r="AF110" s="200">
        <f>AE110*44/12</f>
        <v>0</v>
      </c>
    </row>
    <row r="111" spans="1:32" x14ac:dyDescent="0.2">
      <c r="S111" s="50"/>
      <c r="T111" s="50"/>
      <c r="U111" s="50"/>
      <c r="V111" s="50"/>
      <c r="W111" s="50"/>
      <c r="X111" s="50"/>
      <c r="Y111" s="50"/>
      <c r="Z111" s="50"/>
      <c r="AA111" s="50"/>
      <c r="AB111" s="50"/>
      <c r="AC111" s="50"/>
      <c r="AD111" s="50"/>
      <c r="AE111" s="50"/>
    </row>
    <row r="112" spans="1:32" ht="14.15" customHeight="1" x14ac:dyDescent="0.2">
      <c r="A112" s="281" t="str">
        <f xml:space="preserve"> "Year " &amp; TEXT($B$8+6,0)</f>
        <v>Year 2024</v>
      </c>
      <c r="B112" s="282"/>
      <c r="C112" s="261" t="str">
        <f>"Land use category in year " &amp; TEXT($B$8+6,0)</f>
        <v>Land use category in year 2024</v>
      </c>
      <c r="D112" s="261"/>
      <c r="E112" s="261"/>
      <c r="F112" s="261"/>
      <c r="G112" s="261"/>
      <c r="H112" s="261"/>
      <c r="I112" s="261"/>
      <c r="J112" s="261"/>
      <c r="K112" s="261"/>
      <c r="L112" s="261"/>
      <c r="M112" s="261"/>
      <c r="N112" s="261"/>
      <c r="O112" s="261"/>
      <c r="Q112" s="281" t="str">
        <f xml:space="preserve"> "Year " &amp; TEXT($B$8+6,0)</f>
        <v>Year 2024</v>
      </c>
      <c r="R112" s="282"/>
      <c r="S112" s="261" t="str">
        <f>"Land use category in year " &amp; TEXT($B$8+6,0)</f>
        <v>Land use category in year 2024</v>
      </c>
      <c r="T112" s="261"/>
      <c r="U112" s="261"/>
      <c r="V112" s="261"/>
      <c r="W112" s="261"/>
      <c r="X112" s="261"/>
      <c r="Y112" s="261"/>
      <c r="Z112" s="261"/>
      <c r="AA112" s="261"/>
      <c r="AB112" s="261"/>
      <c r="AC112" s="261"/>
      <c r="AD112" s="261"/>
      <c r="AE112" s="261"/>
      <c r="AF112" s="62"/>
    </row>
    <row r="113" spans="1:32" ht="42" x14ac:dyDescent="0.2">
      <c r="A113" s="283"/>
      <c r="B113" s="284"/>
      <c r="C113" s="54" t="s">
        <v>46</v>
      </c>
      <c r="D113" s="54" t="s">
        <v>47</v>
      </c>
      <c r="E113" s="55" t="s">
        <v>48</v>
      </c>
      <c r="F113" s="54" t="s">
        <v>49</v>
      </c>
      <c r="G113" s="54" t="s">
        <v>50</v>
      </c>
      <c r="H113" s="54" t="s">
        <v>51</v>
      </c>
      <c r="I113" s="54" t="s">
        <v>52</v>
      </c>
      <c r="J113" s="54" t="s">
        <v>53</v>
      </c>
      <c r="K113" s="54" t="s">
        <v>54</v>
      </c>
      <c r="L113" s="54" t="s">
        <v>55</v>
      </c>
      <c r="M113" s="54" t="s">
        <v>56</v>
      </c>
      <c r="N113" s="54" t="s">
        <v>39</v>
      </c>
      <c r="O113" s="172" t="s">
        <v>151</v>
      </c>
      <c r="Q113" s="283"/>
      <c r="R113" s="284"/>
      <c r="S113" s="54" t="s">
        <v>46</v>
      </c>
      <c r="T113" s="54" t="s">
        <v>47</v>
      </c>
      <c r="U113" s="55" t="s">
        <v>48</v>
      </c>
      <c r="V113" s="54" t="s">
        <v>49</v>
      </c>
      <c r="W113" s="54" t="s">
        <v>50</v>
      </c>
      <c r="X113" s="54" t="s">
        <v>51</v>
      </c>
      <c r="Y113" s="54" t="s">
        <v>52</v>
      </c>
      <c r="Z113" s="54" t="s">
        <v>53</v>
      </c>
      <c r="AA113" s="54" t="s">
        <v>54</v>
      </c>
      <c r="AB113" s="54" t="s">
        <v>55</v>
      </c>
      <c r="AC113" s="54" t="s">
        <v>56</v>
      </c>
      <c r="AD113" s="54" t="s">
        <v>39</v>
      </c>
      <c r="AE113" s="172" t="s">
        <v>151</v>
      </c>
      <c r="AF113" s="62"/>
    </row>
    <row r="114" spans="1:32" ht="14.15" customHeight="1" x14ac:dyDescent="0.2">
      <c r="A114" s="280" t="str">
        <f>"Land use category in year " &amp; TEXT($B$8+5,0)</f>
        <v>Land use category in year 2023</v>
      </c>
      <c r="B114" s="54" t="s">
        <v>46</v>
      </c>
      <c r="C114" s="197">
        <f>$C110*C$16</f>
        <v>0</v>
      </c>
      <c r="D114" s="197">
        <f t="shared" ref="D114:N114" si="615">$C110*D$16</f>
        <v>0</v>
      </c>
      <c r="E114" s="197">
        <f t="shared" si="615"/>
        <v>0</v>
      </c>
      <c r="F114" s="197">
        <f t="shared" si="615"/>
        <v>0</v>
      </c>
      <c r="G114" s="197">
        <f t="shared" si="615"/>
        <v>0</v>
      </c>
      <c r="H114" s="197">
        <f t="shared" si="615"/>
        <v>0</v>
      </c>
      <c r="I114" s="197">
        <f t="shared" si="615"/>
        <v>0</v>
      </c>
      <c r="J114" s="197">
        <f t="shared" si="615"/>
        <v>0</v>
      </c>
      <c r="K114" s="197">
        <f t="shared" si="615"/>
        <v>0</v>
      </c>
      <c r="L114" s="197">
        <f t="shared" si="615"/>
        <v>0</v>
      </c>
      <c r="M114" s="197">
        <f t="shared" si="615"/>
        <v>0</v>
      </c>
      <c r="N114" s="197">
        <f t="shared" si="615"/>
        <v>0</v>
      </c>
      <c r="O114" s="198">
        <f>SUM(C114:N114)</f>
        <v>0</v>
      </c>
      <c r="Q114" s="280" t="str">
        <f>"Land use category in year " &amp; TEXT($B$8+5,0)</f>
        <v>Land use category in year 2023</v>
      </c>
      <c r="R114" s="54" t="s">
        <v>46</v>
      </c>
      <c r="S114" s="199">
        <f>IF(ISNUMBER(S$16),C114*S$16,0)</f>
        <v>0</v>
      </c>
      <c r="T114" s="199">
        <f t="shared" ref="T114" si="616">IF(ISNUMBER(T$16),D114*T$16,0)</f>
        <v>0</v>
      </c>
      <c r="U114" s="199">
        <f t="shared" ref="U114" si="617">IF(ISNUMBER(U$16),E114*U$16,0)</f>
        <v>0</v>
      </c>
      <c r="V114" s="199">
        <f t="shared" ref="V114" si="618">IF(ISNUMBER(V$16),F114*V$16,0)</f>
        <v>0</v>
      </c>
      <c r="W114" s="199">
        <f t="shared" ref="W114" si="619">IF(ISNUMBER(W$16),G114*W$16,0)</f>
        <v>0</v>
      </c>
      <c r="X114" s="199">
        <f t="shared" ref="X114" si="620">IF(ISNUMBER(X$16),H114*X$16,0)</f>
        <v>0</v>
      </c>
      <c r="Y114" s="199">
        <f t="shared" ref="Y114" si="621">IF(ISNUMBER(Y$16),I114*Y$16,0)</f>
        <v>0</v>
      </c>
      <c r="Z114" s="199">
        <f t="shared" ref="Z114" si="622">IF(ISNUMBER(Z$16),J114*Z$16,0)</f>
        <v>0</v>
      </c>
      <c r="AA114" s="199">
        <f t="shared" ref="AA114" si="623">IF(ISNUMBER(AA$16),K114*AA$16,0)</f>
        <v>0</v>
      </c>
      <c r="AB114" s="199">
        <f t="shared" ref="AB114" si="624">IF(ISNUMBER(AB$16),L114*AB$16,0)</f>
        <v>0</v>
      </c>
      <c r="AC114" s="199">
        <f t="shared" ref="AC114" si="625">IF(ISNUMBER(AC$16),M114*AC$16,0)</f>
        <v>0</v>
      </c>
      <c r="AD114" s="199">
        <f t="shared" ref="AD114" si="626">IF(ISNUMBER(AD$16),N114*AD$16,0)</f>
        <v>0</v>
      </c>
      <c r="AE114" s="198">
        <f>SUMIF(S114:AD114,"&gt;0",S114:AD114)</f>
        <v>0</v>
      </c>
      <c r="AF114" s="62"/>
    </row>
    <row r="115" spans="1:32" ht="28" x14ac:dyDescent="0.2">
      <c r="A115" s="280"/>
      <c r="B115" s="54" t="s">
        <v>47</v>
      </c>
      <c r="C115" s="197">
        <f>$D110*C$17</f>
        <v>0</v>
      </c>
      <c r="D115" s="197">
        <f t="shared" ref="D115:N115" si="627">$D110*D$17</f>
        <v>0</v>
      </c>
      <c r="E115" s="197">
        <f t="shared" si="627"/>
        <v>0</v>
      </c>
      <c r="F115" s="197">
        <f t="shared" si="627"/>
        <v>0</v>
      </c>
      <c r="G115" s="197">
        <f t="shared" si="627"/>
        <v>0</v>
      </c>
      <c r="H115" s="197">
        <f t="shared" si="627"/>
        <v>0</v>
      </c>
      <c r="I115" s="197">
        <f t="shared" si="627"/>
        <v>0</v>
      </c>
      <c r="J115" s="197">
        <f t="shared" si="627"/>
        <v>0</v>
      </c>
      <c r="K115" s="197">
        <f t="shared" si="627"/>
        <v>0</v>
      </c>
      <c r="L115" s="197">
        <f t="shared" si="627"/>
        <v>0</v>
      </c>
      <c r="M115" s="197">
        <f t="shared" si="627"/>
        <v>0</v>
      </c>
      <c r="N115" s="197">
        <f t="shared" si="627"/>
        <v>0</v>
      </c>
      <c r="O115" s="198">
        <f t="shared" ref="O115:O125" si="628">SUM(C115:N115)</f>
        <v>0</v>
      </c>
      <c r="Q115" s="280"/>
      <c r="R115" s="54" t="s">
        <v>47</v>
      </c>
      <c r="S115" s="199">
        <f>IF(ISNUMBER(S$17),C115*S$17,0)</f>
        <v>0</v>
      </c>
      <c r="T115" s="199">
        <f t="shared" ref="T115" si="629">IF(ISNUMBER(T$17),D115*T$17,0)</f>
        <v>0</v>
      </c>
      <c r="U115" s="199">
        <f t="shared" ref="U115" si="630">IF(ISNUMBER(U$17),E115*U$17,0)</f>
        <v>0</v>
      </c>
      <c r="V115" s="199">
        <f t="shared" ref="V115" si="631">IF(ISNUMBER(V$17),F115*V$17,0)</f>
        <v>0</v>
      </c>
      <c r="W115" s="199">
        <f t="shared" ref="W115" si="632">IF(ISNUMBER(W$17),G115*W$17,0)</f>
        <v>0</v>
      </c>
      <c r="X115" s="199">
        <f t="shared" ref="X115" si="633">IF(ISNUMBER(X$17),H115*X$17,0)</f>
        <v>0</v>
      </c>
      <c r="Y115" s="199">
        <f t="shared" ref="Y115" si="634">IF(ISNUMBER(Y$17),I115*Y$17,0)</f>
        <v>0</v>
      </c>
      <c r="Z115" s="199">
        <f t="shared" ref="Z115" si="635">IF(ISNUMBER(Z$17),J115*Z$17,0)</f>
        <v>0</v>
      </c>
      <c r="AA115" s="199">
        <f t="shared" ref="AA115" si="636">IF(ISNUMBER(AA$17),K115*AA$17,0)</f>
        <v>0</v>
      </c>
      <c r="AB115" s="199">
        <f t="shared" ref="AB115" si="637">IF(ISNUMBER(AB$17),L115*AB$17,0)</f>
        <v>0</v>
      </c>
      <c r="AC115" s="199">
        <f t="shared" ref="AC115" si="638">IF(ISNUMBER(AC$17),M115*AC$17,0)</f>
        <v>0</v>
      </c>
      <c r="AD115" s="199">
        <f t="shared" ref="AD115" si="639">IF(ISNUMBER(AD$17),N115*AD$17,0)</f>
        <v>0</v>
      </c>
      <c r="AE115" s="198">
        <f t="shared" ref="AE115:AE125" si="640">SUMIF(S115:AD115,"&gt;0",S115:AD115)</f>
        <v>0</v>
      </c>
      <c r="AF115" s="62"/>
    </row>
    <row r="116" spans="1:32" x14ac:dyDescent="0.2">
      <c r="A116" s="280"/>
      <c r="B116" s="55" t="s">
        <v>48</v>
      </c>
      <c r="C116" s="197">
        <f>$E110*C$18</f>
        <v>0</v>
      </c>
      <c r="D116" s="197">
        <f t="shared" ref="D116:N116" si="641">$E110*D$18</f>
        <v>0</v>
      </c>
      <c r="E116" s="197">
        <f t="shared" si="641"/>
        <v>0</v>
      </c>
      <c r="F116" s="197">
        <f t="shared" si="641"/>
        <v>0</v>
      </c>
      <c r="G116" s="197">
        <f t="shared" si="641"/>
        <v>0</v>
      </c>
      <c r="H116" s="197">
        <f t="shared" si="641"/>
        <v>0</v>
      </c>
      <c r="I116" s="197">
        <f t="shared" si="641"/>
        <v>0</v>
      </c>
      <c r="J116" s="197">
        <f t="shared" si="641"/>
        <v>0</v>
      </c>
      <c r="K116" s="197">
        <f t="shared" si="641"/>
        <v>0</v>
      </c>
      <c r="L116" s="197">
        <f t="shared" si="641"/>
        <v>0</v>
      </c>
      <c r="M116" s="197">
        <f t="shared" si="641"/>
        <v>0</v>
      </c>
      <c r="N116" s="197">
        <f t="shared" si="641"/>
        <v>0</v>
      </c>
      <c r="O116" s="198">
        <f t="shared" si="628"/>
        <v>0</v>
      </c>
      <c r="Q116" s="280"/>
      <c r="R116" s="55" t="s">
        <v>48</v>
      </c>
      <c r="S116" s="199">
        <f>IF(ISNUMBER(S$18),C116*S$18,0)</f>
        <v>0</v>
      </c>
      <c r="T116" s="199">
        <f t="shared" ref="T116" si="642">IF(ISNUMBER(T$18),D116*T$18,0)</f>
        <v>0</v>
      </c>
      <c r="U116" s="199">
        <f t="shared" ref="U116" si="643">IF(ISNUMBER(U$18),E116*U$18,0)</f>
        <v>0</v>
      </c>
      <c r="V116" s="199">
        <f t="shared" ref="V116" si="644">IF(ISNUMBER(V$18),F116*V$18,0)</f>
        <v>0</v>
      </c>
      <c r="W116" s="199">
        <f t="shared" ref="W116" si="645">IF(ISNUMBER(W$18),G116*W$18,0)</f>
        <v>0</v>
      </c>
      <c r="X116" s="199">
        <f t="shared" ref="X116" si="646">IF(ISNUMBER(X$18),H116*X$18,0)</f>
        <v>0</v>
      </c>
      <c r="Y116" s="199">
        <f t="shared" ref="Y116" si="647">IF(ISNUMBER(Y$18),I116*Y$18,0)</f>
        <v>0</v>
      </c>
      <c r="Z116" s="199">
        <f t="shared" ref="Z116" si="648">IF(ISNUMBER(Z$18),J116*Z$18,0)</f>
        <v>0</v>
      </c>
      <c r="AA116" s="199">
        <f t="shared" ref="AA116" si="649">IF(ISNUMBER(AA$18),K116*AA$18,0)</f>
        <v>0</v>
      </c>
      <c r="AB116" s="199">
        <f t="shared" ref="AB116" si="650">IF(ISNUMBER(AB$18),L116*AB$18,0)</f>
        <v>0</v>
      </c>
      <c r="AC116" s="199">
        <f t="shared" ref="AC116" si="651">IF(ISNUMBER(AC$18),M116*AC$18,0)</f>
        <v>0</v>
      </c>
      <c r="AD116" s="199">
        <f t="shared" ref="AD116" si="652">IF(ISNUMBER(AD$18),N116*AD$18,0)</f>
        <v>0</v>
      </c>
      <c r="AE116" s="198">
        <f t="shared" si="640"/>
        <v>0</v>
      </c>
      <c r="AF116" s="62"/>
    </row>
    <row r="117" spans="1:32" x14ac:dyDescent="0.2">
      <c r="A117" s="280"/>
      <c r="B117" s="54" t="s">
        <v>49</v>
      </c>
      <c r="C117" s="197">
        <f>$F110*C$19</f>
        <v>0</v>
      </c>
      <c r="D117" s="197">
        <f t="shared" ref="D117:N117" si="653">$F110*D$19</f>
        <v>0</v>
      </c>
      <c r="E117" s="197">
        <f t="shared" si="653"/>
        <v>0</v>
      </c>
      <c r="F117" s="197">
        <f t="shared" si="653"/>
        <v>0</v>
      </c>
      <c r="G117" s="197">
        <f t="shared" si="653"/>
        <v>0</v>
      </c>
      <c r="H117" s="197">
        <f t="shared" si="653"/>
        <v>0</v>
      </c>
      <c r="I117" s="197">
        <f t="shared" si="653"/>
        <v>0</v>
      </c>
      <c r="J117" s="197">
        <f t="shared" si="653"/>
        <v>0</v>
      </c>
      <c r="K117" s="197">
        <f t="shared" si="653"/>
        <v>0</v>
      </c>
      <c r="L117" s="197">
        <f t="shared" si="653"/>
        <v>0</v>
      </c>
      <c r="M117" s="197">
        <f t="shared" si="653"/>
        <v>0</v>
      </c>
      <c r="N117" s="197">
        <f t="shared" si="653"/>
        <v>0</v>
      </c>
      <c r="O117" s="198">
        <f t="shared" si="628"/>
        <v>0</v>
      </c>
      <c r="Q117" s="280"/>
      <c r="R117" s="54" t="s">
        <v>49</v>
      </c>
      <c r="S117" s="199">
        <f>IF(ISNUMBER(S$19),C117*S$19,0)</f>
        <v>0</v>
      </c>
      <c r="T117" s="199">
        <f t="shared" ref="T117" si="654">IF(ISNUMBER(T$19),D117*T$19,0)</f>
        <v>0</v>
      </c>
      <c r="U117" s="199">
        <f t="shared" ref="U117" si="655">IF(ISNUMBER(U$19),E117*U$19,0)</f>
        <v>0</v>
      </c>
      <c r="V117" s="199">
        <f t="shared" ref="V117" si="656">IF(ISNUMBER(V$19),F117*V$19,0)</f>
        <v>0</v>
      </c>
      <c r="W117" s="199">
        <f t="shared" ref="W117" si="657">IF(ISNUMBER(W$19),G117*W$19,0)</f>
        <v>0</v>
      </c>
      <c r="X117" s="199">
        <f t="shared" ref="X117" si="658">IF(ISNUMBER(X$19),H117*X$19,0)</f>
        <v>0</v>
      </c>
      <c r="Y117" s="199">
        <f t="shared" ref="Y117" si="659">IF(ISNUMBER(Y$19),I117*Y$19,0)</f>
        <v>0</v>
      </c>
      <c r="Z117" s="199">
        <f t="shared" ref="Z117" si="660">IF(ISNUMBER(Z$19),J117*Z$19,0)</f>
        <v>0</v>
      </c>
      <c r="AA117" s="199">
        <f t="shared" ref="AA117" si="661">IF(ISNUMBER(AA$19),K117*AA$19,0)</f>
        <v>0</v>
      </c>
      <c r="AB117" s="199">
        <f t="shared" ref="AB117" si="662">IF(ISNUMBER(AB$19),L117*AB$19,0)</f>
        <v>0</v>
      </c>
      <c r="AC117" s="199">
        <f t="shared" ref="AC117" si="663">IF(ISNUMBER(AC$19),M117*AC$19,0)</f>
        <v>0</v>
      </c>
      <c r="AD117" s="199">
        <f t="shared" ref="AD117" si="664">IF(ISNUMBER(AD$19),N117*AD$19,0)</f>
        <v>0</v>
      </c>
      <c r="AE117" s="198">
        <f t="shared" si="640"/>
        <v>0</v>
      </c>
      <c r="AF117" s="62"/>
    </row>
    <row r="118" spans="1:32" x14ac:dyDescent="0.2">
      <c r="A118" s="280"/>
      <c r="B118" s="172" t="s">
        <v>50</v>
      </c>
      <c r="C118" s="197">
        <f>$G110*C$20</f>
        <v>0</v>
      </c>
      <c r="D118" s="197">
        <f t="shared" ref="D118:N118" si="665">$G110*D$20</f>
        <v>0</v>
      </c>
      <c r="E118" s="197">
        <f t="shared" si="665"/>
        <v>0</v>
      </c>
      <c r="F118" s="197">
        <f t="shared" si="665"/>
        <v>0</v>
      </c>
      <c r="G118" s="197">
        <f t="shared" si="665"/>
        <v>0</v>
      </c>
      <c r="H118" s="197">
        <f t="shared" si="665"/>
        <v>0</v>
      </c>
      <c r="I118" s="197">
        <f t="shared" si="665"/>
        <v>0</v>
      </c>
      <c r="J118" s="197">
        <f t="shared" si="665"/>
        <v>0</v>
      </c>
      <c r="K118" s="197">
        <f t="shared" si="665"/>
        <v>0</v>
      </c>
      <c r="L118" s="197">
        <f t="shared" si="665"/>
        <v>0</v>
      </c>
      <c r="M118" s="197">
        <f t="shared" si="665"/>
        <v>0</v>
      </c>
      <c r="N118" s="197">
        <f t="shared" si="665"/>
        <v>0</v>
      </c>
      <c r="O118" s="198">
        <f t="shared" si="628"/>
        <v>0</v>
      </c>
      <c r="Q118" s="280"/>
      <c r="R118" s="172" t="s">
        <v>50</v>
      </c>
      <c r="S118" s="199">
        <f>IF(ISNUMBER(S$20),C118*S$20,0)</f>
        <v>0</v>
      </c>
      <c r="T118" s="199">
        <f t="shared" ref="T118" si="666">IF(ISNUMBER(T$20),D118*T$20,0)</f>
        <v>0</v>
      </c>
      <c r="U118" s="199">
        <f t="shared" ref="U118" si="667">IF(ISNUMBER(U$20),E118*U$20,0)</f>
        <v>0</v>
      </c>
      <c r="V118" s="199">
        <f t="shared" ref="V118" si="668">IF(ISNUMBER(V$20),F118*V$20,0)</f>
        <v>0</v>
      </c>
      <c r="W118" s="199">
        <f t="shared" ref="W118" si="669">IF(ISNUMBER(W$20),G118*W$20,0)</f>
        <v>0</v>
      </c>
      <c r="X118" s="199">
        <f t="shared" ref="X118" si="670">IF(ISNUMBER(X$20),H118*X$20,0)</f>
        <v>0</v>
      </c>
      <c r="Y118" s="199">
        <f t="shared" ref="Y118" si="671">IF(ISNUMBER(Y$20),I118*Y$20,0)</f>
        <v>0</v>
      </c>
      <c r="Z118" s="199">
        <f t="shared" ref="Z118" si="672">IF(ISNUMBER(Z$20),J118*Z$20,0)</f>
        <v>0</v>
      </c>
      <c r="AA118" s="199">
        <f t="shared" ref="AA118" si="673">IF(ISNUMBER(AA$20),K118*AA$20,0)</f>
        <v>0</v>
      </c>
      <c r="AB118" s="199">
        <f t="shared" ref="AB118" si="674">IF(ISNUMBER(AB$20),L118*AB$20,0)</f>
        <v>0</v>
      </c>
      <c r="AC118" s="199">
        <f t="shared" ref="AC118" si="675">IF(ISNUMBER(AC$20),M118*AC$20,0)</f>
        <v>0</v>
      </c>
      <c r="AD118" s="199">
        <f t="shared" ref="AD118" si="676">IF(ISNUMBER(AD$20),N118*AD$20,0)</f>
        <v>0</v>
      </c>
      <c r="AE118" s="198">
        <f t="shared" si="640"/>
        <v>0</v>
      </c>
      <c r="AF118" s="62"/>
    </row>
    <row r="119" spans="1:32" x14ac:dyDescent="0.2">
      <c r="A119" s="280"/>
      <c r="B119" s="172" t="s">
        <v>51</v>
      </c>
      <c r="C119" s="197">
        <f>$H110*C$21</f>
        <v>0</v>
      </c>
      <c r="D119" s="197">
        <f t="shared" ref="D119:N119" si="677">$H110*D$21</f>
        <v>0</v>
      </c>
      <c r="E119" s="197">
        <f t="shared" si="677"/>
        <v>0</v>
      </c>
      <c r="F119" s="197">
        <f t="shared" si="677"/>
        <v>0</v>
      </c>
      <c r="G119" s="197">
        <f t="shared" si="677"/>
        <v>0</v>
      </c>
      <c r="H119" s="197">
        <f t="shared" si="677"/>
        <v>0</v>
      </c>
      <c r="I119" s="197">
        <f t="shared" si="677"/>
        <v>0</v>
      </c>
      <c r="J119" s="197">
        <f t="shared" si="677"/>
        <v>0</v>
      </c>
      <c r="K119" s="197">
        <f t="shared" si="677"/>
        <v>0</v>
      </c>
      <c r="L119" s="197">
        <f t="shared" si="677"/>
        <v>0</v>
      </c>
      <c r="M119" s="197">
        <f t="shared" si="677"/>
        <v>0</v>
      </c>
      <c r="N119" s="197">
        <f t="shared" si="677"/>
        <v>0</v>
      </c>
      <c r="O119" s="198">
        <f t="shared" si="628"/>
        <v>0</v>
      </c>
      <c r="Q119" s="280"/>
      <c r="R119" s="172" t="s">
        <v>51</v>
      </c>
      <c r="S119" s="199">
        <f>IF(ISNUMBER(S$21),C119*S$21,0)</f>
        <v>0</v>
      </c>
      <c r="T119" s="199">
        <f t="shared" ref="T119" si="678">IF(ISNUMBER(T$21),D119*T$21,0)</f>
        <v>0</v>
      </c>
      <c r="U119" s="199">
        <f t="shared" ref="U119" si="679">IF(ISNUMBER(U$21),E119*U$21,0)</f>
        <v>0</v>
      </c>
      <c r="V119" s="199">
        <f t="shared" ref="V119" si="680">IF(ISNUMBER(V$21),F119*V$21,0)</f>
        <v>0</v>
      </c>
      <c r="W119" s="199">
        <f t="shared" ref="W119" si="681">IF(ISNUMBER(W$21),G119*W$21,0)</f>
        <v>0</v>
      </c>
      <c r="X119" s="199">
        <f t="shared" ref="X119" si="682">IF(ISNUMBER(X$21),H119*X$21,0)</f>
        <v>0</v>
      </c>
      <c r="Y119" s="199">
        <f t="shared" ref="Y119" si="683">IF(ISNUMBER(Y$21),I119*Y$21,0)</f>
        <v>0</v>
      </c>
      <c r="Z119" s="199">
        <f t="shared" ref="Z119" si="684">IF(ISNUMBER(Z$21),J119*Z$21,0)</f>
        <v>0</v>
      </c>
      <c r="AA119" s="199">
        <f t="shared" ref="AA119" si="685">IF(ISNUMBER(AA$21),K119*AA$21,0)</f>
        <v>0</v>
      </c>
      <c r="AB119" s="199">
        <f t="shared" ref="AB119" si="686">IF(ISNUMBER(AB$21),L119*AB$21,0)</f>
        <v>0</v>
      </c>
      <c r="AC119" s="199">
        <f t="shared" ref="AC119" si="687">IF(ISNUMBER(AC$21),M119*AC$21,0)</f>
        <v>0</v>
      </c>
      <c r="AD119" s="199">
        <f t="shared" ref="AD119" si="688">IF(ISNUMBER(AD$21),N119*AD$21,0)</f>
        <v>0</v>
      </c>
      <c r="AE119" s="198">
        <f t="shared" si="640"/>
        <v>0</v>
      </c>
      <c r="AF119" s="62"/>
    </row>
    <row r="120" spans="1:32" x14ac:dyDescent="0.2">
      <c r="A120" s="280"/>
      <c r="B120" s="172" t="s">
        <v>52</v>
      </c>
      <c r="C120" s="197">
        <f>$I110*C$22</f>
        <v>0</v>
      </c>
      <c r="D120" s="197">
        <f t="shared" ref="D120:N120" si="689">$I110*D$22</f>
        <v>0</v>
      </c>
      <c r="E120" s="197">
        <f t="shared" si="689"/>
        <v>0</v>
      </c>
      <c r="F120" s="197">
        <f t="shared" si="689"/>
        <v>0</v>
      </c>
      <c r="G120" s="197">
        <f t="shared" si="689"/>
        <v>0</v>
      </c>
      <c r="H120" s="197">
        <f t="shared" si="689"/>
        <v>0</v>
      </c>
      <c r="I120" s="197">
        <f t="shared" si="689"/>
        <v>0</v>
      </c>
      <c r="J120" s="197">
        <f t="shared" si="689"/>
        <v>0</v>
      </c>
      <c r="K120" s="197">
        <f t="shared" si="689"/>
        <v>0</v>
      </c>
      <c r="L120" s="197">
        <f t="shared" si="689"/>
        <v>0</v>
      </c>
      <c r="M120" s="197">
        <f t="shared" si="689"/>
        <v>0</v>
      </c>
      <c r="N120" s="197">
        <f t="shared" si="689"/>
        <v>0</v>
      </c>
      <c r="O120" s="198">
        <f t="shared" si="628"/>
        <v>0</v>
      </c>
      <c r="Q120" s="280"/>
      <c r="R120" s="172" t="s">
        <v>52</v>
      </c>
      <c r="S120" s="199">
        <f>IF(ISNUMBER(S$22),C120*S$22,0)</f>
        <v>0</v>
      </c>
      <c r="T120" s="199">
        <f t="shared" ref="T120" si="690">IF(ISNUMBER(T$22),D120*T$22,0)</f>
        <v>0</v>
      </c>
      <c r="U120" s="199">
        <f t="shared" ref="U120" si="691">IF(ISNUMBER(U$22),E120*U$22,0)</f>
        <v>0</v>
      </c>
      <c r="V120" s="199">
        <f t="shared" ref="V120" si="692">IF(ISNUMBER(V$22),F120*V$22,0)</f>
        <v>0</v>
      </c>
      <c r="W120" s="199">
        <f t="shared" ref="W120" si="693">IF(ISNUMBER(W$22),G120*W$22,0)</f>
        <v>0</v>
      </c>
      <c r="X120" s="199">
        <f t="shared" ref="X120" si="694">IF(ISNUMBER(X$22),H120*X$22,0)</f>
        <v>0</v>
      </c>
      <c r="Y120" s="199">
        <f t="shared" ref="Y120" si="695">IF(ISNUMBER(Y$22),I120*Y$22,0)</f>
        <v>0</v>
      </c>
      <c r="Z120" s="199">
        <f t="shared" ref="Z120" si="696">IF(ISNUMBER(Z$22),J120*Z$22,0)</f>
        <v>0</v>
      </c>
      <c r="AA120" s="199">
        <f t="shared" ref="AA120" si="697">IF(ISNUMBER(AA$22),K120*AA$22,0)</f>
        <v>0</v>
      </c>
      <c r="AB120" s="199">
        <f t="shared" ref="AB120" si="698">IF(ISNUMBER(AB$22),L120*AB$22,0)</f>
        <v>0</v>
      </c>
      <c r="AC120" s="199">
        <f t="shared" ref="AC120" si="699">IF(ISNUMBER(AC$22),M120*AC$22,0)</f>
        <v>0</v>
      </c>
      <c r="AD120" s="199">
        <f t="shared" ref="AD120" si="700">IF(ISNUMBER(AD$22),N120*AD$22,0)</f>
        <v>0</v>
      </c>
      <c r="AE120" s="198">
        <f t="shared" si="640"/>
        <v>0</v>
      </c>
      <c r="AF120" s="62"/>
    </row>
    <row r="121" spans="1:32" x14ac:dyDescent="0.2">
      <c r="A121" s="280"/>
      <c r="B121" s="172" t="s">
        <v>53</v>
      </c>
      <c r="C121" s="197">
        <f>$J110*C$23</f>
        <v>0</v>
      </c>
      <c r="D121" s="197">
        <f t="shared" ref="D121:N121" si="701">$J110*D$23</f>
        <v>0</v>
      </c>
      <c r="E121" s="197">
        <f t="shared" si="701"/>
        <v>0</v>
      </c>
      <c r="F121" s="197">
        <f t="shared" si="701"/>
        <v>0</v>
      </c>
      <c r="G121" s="197">
        <f t="shared" si="701"/>
        <v>0</v>
      </c>
      <c r="H121" s="197">
        <f t="shared" si="701"/>
        <v>0</v>
      </c>
      <c r="I121" s="197">
        <f t="shared" si="701"/>
        <v>0</v>
      </c>
      <c r="J121" s="197">
        <f t="shared" si="701"/>
        <v>0</v>
      </c>
      <c r="K121" s="197">
        <f t="shared" si="701"/>
        <v>0</v>
      </c>
      <c r="L121" s="197">
        <f t="shared" si="701"/>
        <v>0</v>
      </c>
      <c r="M121" s="197">
        <f t="shared" si="701"/>
        <v>0</v>
      </c>
      <c r="N121" s="197">
        <f t="shared" si="701"/>
        <v>0</v>
      </c>
      <c r="O121" s="198">
        <f t="shared" si="628"/>
        <v>0</v>
      </c>
      <c r="Q121" s="280"/>
      <c r="R121" s="172" t="s">
        <v>53</v>
      </c>
      <c r="S121" s="199">
        <f>IF(ISNUMBER(S$23),C121*S$23,0)</f>
        <v>0</v>
      </c>
      <c r="T121" s="199">
        <f t="shared" ref="T121" si="702">IF(ISNUMBER(T$23),D121*T$23,0)</f>
        <v>0</v>
      </c>
      <c r="U121" s="199">
        <f t="shared" ref="U121" si="703">IF(ISNUMBER(U$23),E121*U$23,0)</f>
        <v>0</v>
      </c>
      <c r="V121" s="199">
        <f t="shared" ref="V121" si="704">IF(ISNUMBER(V$23),F121*V$23,0)</f>
        <v>0</v>
      </c>
      <c r="W121" s="199">
        <f t="shared" ref="W121" si="705">IF(ISNUMBER(W$23),G121*W$23,0)</f>
        <v>0</v>
      </c>
      <c r="X121" s="199">
        <f t="shared" ref="X121" si="706">IF(ISNUMBER(X$23),H121*X$23,0)</f>
        <v>0</v>
      </c>
      <c r="Y121" s="199">
        <f t="shared" ref="Y121" si="707">IF(ISNUMBER(Y$23),I121*Y$23,0)</f>
        <v>0</v>
      </c>
      <c r="Z121" s="199">
        <f t="shared" ref="Z121" si="708">IF(ISNUMBER(Z$23),J121*Z$23,0)</f>
        <v>0</v>
      </c>
      <c r="AA121" s="199">
        <f t="shared" ref="AA121" si="709">IF(ISNUMBER(AA$23),K121*AA$23,0)</f>
        <v>0</v>
      </c>
      <c r="AB121" s="199">
        <f t="shared" ref="AB121" si="710">IF(ISNUMBER(AB$23),L121*AB$23,0)</f>
        <v>0</v>
      </c>
      <c r="AC121" s="199">
        <f t="shared" ref="AC121" si="711">IF(ISNUMBER(AC$23),M121*AC$23,0)</f>
        <v>0</v>
      </c>
      <c r="AD121" s="199">
        <f t="shared" ref="AD121" si="712">IF(ISNUMBER(AD$23),N121*AD$23,0)</f>
        <v>0</v>
      </c>
      <c r="AE121" s="198">
        <f t="shared" si="640"/>
        <v>0</v>
      </c>
      <c r="AF121" s="62"/>
    </row>
    <row r="122" spans="1:32" x14ac:dyDescent="0.2">
      <c r="A122" s="280"/>
      <c r="B122" s="172" t="s">
        <v>54</v>
      </c>
      <c r="C122" s="197">
        <f>$K110*C$24</f>
        <v>0</v>
      </c>
      <c r="D122" s="197">
        <f t="shared" ref="D122:N122" si="713">$K110*D$24</f>
        <v>0</v>
      </c>
      <c r="E122" s="197">
        <f t="shared" si="713"/>
        <v>0</v>
      </c>
      <c r="F122" s="197">
        <f t="shared" si="713"/>
        <v>0</v>
      </c>
      <c r="G122" s="197">
        <f t="shared" si="713"/>
        <v>0</v>
      </c>
      <c r="H122" s="197">
        <f t="shared" si="713"/>
        <v>0</v>
      </c>
      <c r="I122" s="197">
        <f t="shared" si="713"/>
        <v>0</v>
      </c>
      <c r="J122" s="197">
        <f t="shared" si="713"/>
        <v>0</v>
      </c>
      <c r="K122" s="197">
        <f t="shared" si="713"/>
        <v>0</v>
      </c>
      <c r="L122" s="197">
        <f t="shared" si="713"/>
        <v>0</v>
      </c>
      <c r="M122" s="197">
        <f t="shared" si="713"/>
        <v>0</v>
      </c>
      <c r="N122" s="197">
        <f t="shared" si="713"/>
        <v>0</v>
      </c>
      <c r="O122" s="198">
        <f t="shared" si="628"/>
        <v>0</v>
      </c>
      <c r="Q122" s="280"/>
      <c r="R122" s="172" t="s">
        <v>54</v>
      </c>
      <c r="S122" s="199">
        <f>IF(ISNUMBER(S$24),C122*S$24,0)</f>
        <v>0</v>
      </c>
      <c r="T122" s="199">
        <f t="shared" ref="T122" si="714">IF(ISNUMBER(T$24),D122*T$24,0)</f>
        <v>0</v>
      </c>
      <c r="U122" s="199">
        <f t="shared" ref="U122" si="715">IF(ISNUMBER(U$24),E122*U$24,0)</f>
        <v>0</v>
      </c>
      <c r="V122" s="199">
        <f t="shared" ref="V122" si="716">IF(ISNUMBER(V$24),F122*V$24,0)</f>
        <v>0</v>
      </c>
      <c r="W122" s="199">
        <f t="shared" ref="W122" si="717">IF(ISNUMBER(W$24),G122*W$24,0)</f>
        <v>0</v>
      </c>
      <c r="X122" s="199">
        <f t="shared" ref="X122" si="718">IF(ISNUMBER(X$24),H122*X$24,0)</f>
        <v>0</v>
      </c>
      <c r="Y122" s="199">
        <f t="shared" ref="Y122" si="719">IF(ISNUMBER(Y$24),I122*Y$24,0)</f>
        <v>0</v>
      </c>
      <c r="Z122" s="199">
        <f t="shared" ref="Z122" si="720">IF(ISNUMBER(Z$24),J122*Z$24,0)</f>
        <v>0</v>
      </c>
      <c r="AA122" s="199">
        <f t="shared" ref="AA122" si="721">IF(ISNUMBER(AA$24),K122*AA$24,0)</f>
        <v>0</v>
      </c>
      <c r="AB122" s="199">
        <f t="shared" ref="AB122" si="722">IF(ISNUMBER(AB$24),L122*AB$24,0)</f>
        <v>0</v>
      </c>
      <c r="AC122" s="199">
        <f t="shared" ref="AC122" si="723">IF(ISNUMBER(AC$24),M122*AC$24,0)</f>
        <v>0</v>
      </c>
      <c r="AD122" s="199">
        <f t="shared" ref="AD122" si="724">IF(ISNUMBER(AD$24),N122*AD$24,0)</f>
        <v>0</v>
      </c>
      <c r="AE122" s="198">
        <f t="shared" si="640"/>
        <v>0</v>
      </c>
      <c r="AF122" s="62"/>
    </row>
    <row r="123" spans="1:32" x14ac:dyDescent="0.2">
      <c r="A123" s="280"/>
      <c r="B123" s="172" t="s">
        <v>55</v>
      </c>
      <c r="C123" s="197">
        <f>$L110*C$25</f>
        <v>0</v>
      </c>
      <c r="D123" s="197">
        <f t="shared" ref="D123:N123" si="725">$L110*D$25</f>
        <v>0</v>
      </c>
      <c r="E123" s="197">
        <f t="shared" si="725"/>
        <v>0</v>
      </c>
      <c r="F123" s="197">
        <f t="shared" si="725"/>
        <v>0</v>
      </c>
      <c r="G123" s="197">
        <f t="shared" si="725"/>
        <v>0</v>
      </c>
      <c r="H123" s="197">
        <f t="shared" si="725"/>
        <v>0</v>
      </c>
      <c r="I123" s="197">
        <f t="shared" si="725"/>
        <v>0</v>
      </c>
      <c r="J123" s="197">
        <f t="shared" si="725"/>
        <v>0</v>
      </c>
      <c r="K123" s="197">
        <f t="shared" si="725"/>
        <v>0</v>
      </c>
      <c r="L123" s="197">
        <f t="shared" si="725"/>
        <v>0</v>
      </c>
      <c r="M123" s="197">
        <f t="shared" si="725"/>
        <v>0</v>
      </c>
      <c r="N123" s="197">
        <f t="shared" si="725"/>
        <v>0</v>
      </c>
      <c r="O123" s="198">
        <f t="shared" si="628"/>
        <v>0</v>
      </c>
      <c r="Q123" s="280"/>
      <c r="R123" s="172" t="s">
        <v>55</v>
      </c>
      <c r="S123" s="199">
        <f>IF(ISNUMBER(S$25),C123*S$25,0)</f>
        <v>0</v>
      </c>
      <c r="T123" s="199">
        <f t="shared" ref="T123" si="726">IF(ISNUMBER(T$25),D123*T$25,0)</f>
        <v>0</v>
      </c>
      <c r="U123" s="199">
        <f t="shared" ref="U123" si="727">IF(ISNUMBER(U$25),E123*U$25,0)</f>
        <v>0</v>
      </c>
      <c r="V123" s="199">
        <f t="shared" ref="V123" si="728">IF(ISNUMBER(V$25),F123*V$25,0)</f>
        <v>0</v>
      </c>
      <c r="W123" s="199">
        <f t="shared" ref="W123" si="729">IF(ISNUMBER(W$25),G123*W$25,0)</f>
        <v>0</v>
      </c>
      <c r="X123" s="199">
        <f t="shared" ref="X123" si="730">IF(ISNUMBER(X$25),H123*X$25,0)</f>
        <v>0</v>
      </c>
      <c r="Y123" s="199">
        <f t="shared" ref="Y123" si="731">IF(ISNUMBER(Y$25),I123*Y$25,0)</f>
        <v>0</v>
      </c>
      <c r="Z123" s="199">
        <f t="shared" ref="Z123" si="732">IF(ISNUMBER(Z$25),J123*Z$25,0)</f>
        <v>0</v>
      </c>
      <c r="AA123" s="199">
        <f t="shared" ref="AA123" si="733">IF(ISNUMBER(AA$25),K123*AA$25,0)</f>
        <v>0</v>
      </c>
      <c r="AB123" s="199">
        <f t="shared" ref="AB123" si="734">IF(ISNUMBER(AB$25),L123*AB$25,0)</f>
        <v>0</v>
      </c>
      <c r="AC123" s="199">
        <f t="shared" ref="AC123" si="735">IF(ISNUMBER(AC$25),M123*AC$25,0)</f>
        <v>0</v>
      </c>
      <c r="AD123" s="199">
        <f t="shared" ref="AD123" si="736">IF(ISNUMBER(AD$25),N123*AD$25,0)</f>
        <v>0</v>
      </c>
      <c r="AE123" s="198">
        <f t="shared" si="640"/>
        <v>0</v>
      </c>
      <c r="AF123" s="62"/>
    </row>
    <row r="124" spans="1:32" x14ac:dyDescent="0.2">
      <c r="A124" s="280"/>
      <c r="B124" s="172" t="s">
        <v>56</v>
      </c>
      <c r="C124" s="197">
        <f>$M110*C$26</f>
        <v>0</v>
      </c>
      <c r="D124" s="197">
        <f t="shared" ref="D124:N124" si="737">$M110*D$26</f>
        <v>0</v>
      </c>
      <c r="E124" s="197">
        <f t="shared" si="737"/>
        <v>0</v>
      </c>
      <c r="F124" s="197">
        <f t="shared" si="737"/>
        <v>0</v>
      </c>
      <c r="G124" s="197">
        <f t="shared" si="737"/>
        <v>0</v>
      </c>
      <c r="H124" s="197">
        <f t="shared" si="737"/>
        <v>0</v>
      </c>
      <c r="I124" s="197">
        <f t="shared" si="737"/>
        <v>0</v>
      </c>
      <c r="J124" s="197">
        <f t="shared" si="737"/>
        <v>0</v>
      </c>
      <c r="K124" s="197">
        <f t="shared" si="737"/>
        <v>0</v>
      </c>
      <c r="L124" s="197">
        <f t="shared" si="737"/>
        <v>0</v>
      </c>
      <c r="M124" s="197">
        <f t="shared" si="737"/>
        <v>0</v>
      </c>
      <c r="N124" s="197">
        <f t="shared" si="737"/>
        <v>0</v>
      </c>
      <c r="O124" s="198">
        <f t="shared" si="628"/>
        <v>0</v>
      </c>
      <c r="Q124" s="280"/>
      <c r="R124" s="172" t="s">
        <v>56</v>
      </c>
      <c r="S124" s="199">
        <f>IF(ISNUMBER(S$26),C124*S$26,0)</f>
        <v>0</v>
      </c>
      <c r="T124" s="199">
        <f t="shared" ref="T124" si="738">IF(ISNUMBER(T$26),D124*T$26,0)</f>
        <v>0</v>
      </c>
      <c r="U124" s="199">
        <f t="shared" ref="U124" si="739">IF(ISNUMBER(U$26),E124*U$26,0)</f>
        <v>0</v>
      </c>
      <c r="V124" s="199">
        <f t="shared" ref="V124" si="740">IF(ISNUMBER(V$26),F124*V$26,0)</f>
        <v>0</v>
      </c>
      <c r="W124" s="199">
        <f t="shared" ref="W124" si="741">IF(ISNUMBER(W$26),G124*W$26,0)</f>
        <v>0</v>
      </c>
      <c r="X124" s="199">
        <f t="shared" ref="X124" si="742">IF(ISNUMBER(X$26),H124*X$26,0)</f>
        <v>0</v>
      </c>
      <c r="Y124" s="199">
        <f t="shared" ref="Y124" si="743">IF(ISNUMBER(Y$26),I124*Y$26,0)</f>
        <v>0</v>
      </c>
      <c r="Z124" s="199">
        <f t="shared" ref="Z124" si="744">IF(ISNUMBER(Z$26),J124*Z$26,0)</f>
        <v>0</v>
      </c>
      <c r="AA124" s="199">
        <f t="shared" ref="AA124" si="745">IF(ISNUMBER(AA$26),K124*AA$26,0)</f>
        <v>0</v>
      </c>
      <c r="AB124" s="199">
        <f t="shared" ref="AB124" si="746">IF(ISNUMBER(AB$26),L124*AB$26,0)</f>
        <v>0</v>
      </c>
      <c r="AC124" s="199">
        <f t="shared" ref="AC124" si="747">IF(ISNUMBER(AC$26),M124*AC$26,0)</f>
        <v>0</v>
      </c>
      <c r="AD124" s="199">
        <f t="shared" ref="AD124" si="748">IF(ISNUMBER(AD$26),N124*AD$26,0)</f>
        <v>0</v>
      </c>
      <c r="AE124" s="198">
        <f t="shared" si="640"/>
        <v>0</v>
      </c>
      <c r="AF124" s="62"/>
    </row>
    <row r="125" spans="1:32" x14ac:dyDescent="0.2">
      <c r="A125" s="280"/>
      <c r="B125" s="172" t="s">
        <v>147</v>
      </c>
      <c r="C125" s="197">
        <f>$N110*C$27</f>
        <v>0</v>
      </c>
      <c r="D125" s="197">
        <f t="shared" ref="D125:N125" si="749">$N110*D$27</f>
        <v>0</v>
      </c>
      <c r="E125" s="197">
        <f t="shared" si="749"/>
        <v>0</v>
      </c>
      <c r="F125" s="197">
        <f t="shared" si="749"/>
        <v>0</v>
      </c>
      <c r="G125" s="197">
        <f t="shared" si="749"/>
        <v>0</v>
      </c>
      <c r="H125" s="197">
        <f t="shared" si="749"/>
        <v>0</v>
      </c>
      <c r="I125" s="197">
        <f t="shared" si="749"/>
        <v>0</v>
      </c>
      <c r="J125" s="197">
        <f t="shared" si="749"/>
        <v>0</v>
      </c>
      <c r="K125" s="197">
        <f t="shared" si="749"/>
        <v>0</v>
      </c>
      <c r="L125" s="197">
        <f t="shared" si="749"/>
        <v>0</v>
      </c>
      <c r="M125" s="197">
        <f t="shared" si="749"/>
        <v>0</v>
      </c>
      <c r="N125" s="197">
        <f t="shared" si="749"/>
        <v>0</v>
      </c>
      <c r="O125" s="198">
        <f t="shared" si="628"/>
        <v>0</v>
      </c>
      <c r="Q125" s="280"/>
      <c r="R125" s="172" t="s">
        <v>147</v>
      </c>
      <c r="S125" s="199">
        <f>IF(ISNUMBER(S$27),C125*S$27,0)</f>
        <v>0</v>
      </c>
      <c r="T125" s="199">
        <f t="shared" ref="T125" si="750">IF(ISNUMBER(T$27),D125*T$27,0)</f>
        <v>0</v>
      </c>
      <c r="U125" s="199">
        <f t="shared" ref="U125" si="751">IF(ISNUMBER(U$27),E125*U$27,0)</f>
        <v>0</v>
      </c>
      <c r="V125" s="199">
        <f t="shared" ref="V125" si="752">IF(ISNUMBER(V$27),F125*V$27,0)</f>
        <v>0</v>
      </c>
      <c r="W125" s="199">
        <f t="shared" ref="W125" si="753">IF(ISNUMBER(W$27),G125*W$27,0)</f>
        <v>0</v>
      </c>
      <c r="X125" s="199">
        <f t="shared" ref="X125" si="754">IF(ISNUMBER(X$27),H125*X$27,0)</f>
        <v>0</v>
      </c>
      <c r="Y125" s="199">
        <f t="shared" ref="Y125" si="755">IF(ISNUMBER(Y$27),I125*Y$27,0)</f>
        <v>0</v>
      </c>
      <c r="Z125" s="199">
        <f t="shared" ref="Z125" si="756">IF(ISNUMBER(Z$27),J125*Z$27,0)</f>
        <v>0</v>
      </c>
      <c r="AA125" s="199">
        <f t="shared" ref="AA125" si="757">IF(ISNUMBER(AA$27),K125*AA$27,0)</f>
        <v>0</v>
      </c>
      <c r="AB125" s="199">
        <f t="shared" ref="AB125" si="758">IF(ISNUMBER(AB$27),L125*AB$27,0)</f>
        <v>0</v>
      </c>
      <c r="AC125" s="199">
        <f t="shared" ref="AC125" si="759">IF(ISNUMBER(AC$27),M125*AC$27,0)</f>
        <v>0</v>
      </c>
      <c r="AD125" s="199">
        <f t="shared" ref="AD125" si="760">IF(ISNUMBER(AD$27),N125*AD$27,0)</f>
        <v>0</v>
      </c>
      <c r="AE125" s="198">
        <f t="shared" si="640"/>
        <v>0</v>
      </c>
      <c r="AF125" s="62"/>
    </row>
    <row r="126" spans="1:32" x14ac:dyDescent="0.2">
      <c r="A126" s="280"/>
      <c r="B126" s="54" t="s">
        <v>57</v>
      </c>
      <c r="C126" s="197">
        <f>+SUM(C114:C125)</f>
        <v>0</v>
      </c>
      <c r="D126" s="197">
        <f t="shared" ref="D126:N126" si="761">+SUM(D114:D125)</f>
        <v>0</v>
      </c>
      <c r="E126" s="197">
        <f t="shared" si="761"/>
        <v>0</v>
      </c>
      <c r="F126" s="197">
        <f t="shared" si="761"/>
        <v>0</v>
      </c>
      <c r="G126" s="197">
        <f t="shared" si="761"/>
        <v>0</v>
      </c>
      <c r="H126" s="197">
        <f t="shared" si="761"/>
        <v>0</v>
      </c>
      <c r="I126" s="197">
        <f t="shared" si="761"/>
        <v>0</v>
      </c>
      <c r="J126" s="197">
        <f t="shared" si="761"/>
        <v>0</v>
      </c>
      <c r="K126" s="197">
        <f t="shared" si="761"/>
        <v>0</v>
      </c>
      <c r="L126" s="197">
        <f t="shared" si="761"/>
        <v>0</v>
      </c>
      <c r="M126" s="197">
        <f t="shared" si="761"/>
        <v>0</v>
      </c>
      <c r="N126" s="197">
        <f t="shared" si="761"/>
        <v>0</v>
      </c>
      <c r="O126" s="198"/>
      <c r="Q126" s="280"/>
      <c r="R126" s="54" t="s">
        <v>57</v>
      </c>
      <c r="S126" s="197"/>
      <c r="T126" s="197"/>
      <c r="U126" s="197"/>
      <c r="V126" s="197"/>
      <c r="W126" s="197"/>
      <c r="X126" s="197"/>
      <c r="Y126" s="197"/>
      <c r="Z126" s="197"/>
      <c r="AA126" s="197"/>
      <c r="AB126" s="197"/>
      <c r="AC126" s="197"/>
      <c r="AD126" s="197"/>
      <c r="AE126" s="198">
        <f>SUM(AE114:AE125)</f>
        <v>0</v>
      </c>
      <c r="AF126" s="200">
        <f>AE126*44/12</f>
        <v>0</v>
      </c>
    </row>
    <row r="127" spans="1:32" x14ac:dyDescent="0.2">
      <c r="S127" s="50"/>
      <c r="T127" s="50"/>
      <c r="U127" s="50"/>
      <c r="V127" s="50"/>
      <c r="W127" s="50"/>
      <c r="X127" s="50"/>
      <c r="Y127" s="50"/>
      <c r="Z127" s="50"/>
      <c r="AA127" s="50"/>
      <c r="AB127" s="50"/>
      <c r="AC127" s="50"/>
      <c r="AD127" s="50"/>
      <c r="AE127" s="50"/>
    </row>
    <row r="128" spans="1:32" ht="14.15" customHeight="1" x14ac:dyDescent="0.2">
      <c r="A128" s="281" t="str">
        <f xml:space="preserve"> "Year " &amp; TEXT($B$8+7,0)</f>
        <v>Year 2025</v>
      </c>
      <c r="B128" s="282"/>
      <c r="C128" s="261" t="str">
        <f>"Land use category in year " &amp; TEXT($B$8+7,0)</f>
        <v>Land use category in year 2025</v>
      </c>
      <c r="D128" s="261"/>
      <c r="E128" s="261"/>
      <c r="F128" s="261"/>
      <c r="G128" s="261"/>
      <c r="H128" s="261"/>
      <c r="I128" s="261"/>
      <c r="J128" s="261"/>
      <c r="K128" s="261"/>
      <c r="L128" s="261"/>
      <c r="M128" s="261"/>
      <c r="N128" s="261"/>
      <c r="O128" s="261"/>
      <c r="Q128" s="281" t="str">
        <f xml:space="preserve"> "Year " &amp; TEXT($B$8+7,0)</f>
        <v>Year 2025</v>
      </c>
      <c r="R128" s="282"/>
      <c r="S128" s="261" t="str">
        <f>"Land use category in year " &amp; TEXT($B$8+7,0)</f>
        <v>Land use category in year 2025</v>
      </c>
      <c r="T128" s="261"/>
      <c r="U128" s="261"/>
      <c r="V128" s="261"/>
      <c r="W128" s="261"/>
      <c r="X128" s="261"/>
      <c r="Y128" s="261"/>
      <c r="Z128" s="261"/>
      <c r="AA128" s="261"/>
      <c r="AB128" s="261"/>
      <c r="AC128" s="261"/>
      <c r="AD128" s="261"/>
      <c r="AE128" s="261"/>
      <c r="AF128" s="62"/>
    </row>
    <row r="129" spans="1:32" ht="42" x14ac:dyDescent="0.2">
      <c r="A129" s="283"/>
      <c r="B129" s="284"/>
      <c r="C129" s="54" t="s">
        <v>46</v>
      </c>
      <c r="D129" s="54" t="s">
        <v>47</v>
      </c>
      <c r="E129" s="55" t="s">
        <v>48</v>
      </c>
      <c r="F129" s="54" t="s">
        <v>49</v>
      </c>
      <c r="G129" s="54" t="s">
        <v>50</v>
      </c>
      <c r="H129" s="54" t="s">
        <v>51</v>
      </c>
      <c r="I129" s="54" t="s">
        <v>52</v>
      </c>
      <c r="J129" s="54" t="s">
        <v>53</v>
      </c>
      <c r="K129" s="54" t="s">
        <v>54</v>
      </c>
      <c r="L129" s="54" t="s">
        <v>55</v>
      </c>
      <c r="M129" s="54" t="s">
        <v>56</v>
      </c>
      <c r="N129" s="54" t="s">
        <v>39</v>
      </c>
      <c r="O129" s="172" t="s">
        <v>151</v>
      </c>
      <c r="Q129" s="283"/>
      <c r="R129" s="284"/>
      <c r="S129" s="54" t="s">
        <v>46</v>
      </c>
      <c r="T129" s="54" t="s">
        <v>47</v>
      </c>
      <c r="U129" s="55" t="s">
        <v>48</v>
      </c>
      <c r="V129" s="54" t="s">
        <v>49</v>
      </c>
      <c r="W129" s="54" t="s">
        <v>50</v>
      </c>
      <c r="X129" s="54" t="s">
        <v>51</v>
      </c>
      <c r="Y129" s="54" t="s">
        <v>52</v>
      </c>
      <c r="Z129" s="54" t="s">
        <v>53</v>
      </c>
      <c r="AA129" s="54" t="s">
        <v>54</v>
      </c>
      <c r="AB129" s="54" t="s">
        <v>55</v>
      </c>
      <c r="AC129" s="54" t="s">
        <v>56</v>
      </c>
      <c r="AD129" s="54" t="s">
        <v>39</v>
      </c>
      <c r="AE129" s="172" t="s">
        <v>151</v>
      </c>
      <c r="AF129" s="62"/>
    </row>
    <row r="130" spans="1:32" ht="14.15" customHeight="1" x14ac:dyDescent="0.2">
      <c r="A130" s="280" t="str">
        <f>"Land use category in year " &amp; TEXT($B$8+6,0)</f>
        <v>Land use category in year 2024</v>
      </c>
      <c r="B130" s="54" t="s">
        <v>46</v>
      </c>
      <c r="C130" s="197">
        <f>$C126*C$16</f>
        <v>0</v>
      </c>
      <c r="D130" s="197">
        <f t="shared" ref="D130:N130" si="762">$C126*D$16</f>
        <v>0</v>
      </c>
      <c r="E130" s="197">
        <f t="shared" si="762"/>
        <v>0</v>
      </c>
      <c r="F130" s="197">
        <f t="shared" si="762"/>
        <v>0</v>
      </c>
      <c r="G130" s="197">
        <f t="shared" si="762"/>
        <v>0</v>
      </c>
      <c r="H130" s="197">
        <f t="shared" si="762"/>
        <v>0</v>
      </c>
      <c r="I130" s="197">
        <f t="shared" si="762"/>
        <v>0</v>
      </c>
      <c r="J130" s="197">
        <f t="shared" si="762"/>
        <v>0</v>
      </c>
      <c r="K130" s="197">
        <f t="shared" si="762"/>
        <v>0</v>
      </c>
      <c r="L130" s="197">
        <f t="shared" si="762"/>
        <v>0</v>
      </c>
      <c r="M130" s="197">
        <f t="shared" si="762"/>
        <v>0</v>
      </c>
      <c r="N130" s="197">
        <f t="shared" si="762"/>
        <v>0</v>
      </c>
      <c r="O130" s="198">
        <f>SUM(C130:N130)</f>
        <v>0</v>
      </c>
      <c r="Q130" s="280" t="str">
        <f>"Land use category in year " &amp; TEXT($B$8+6,0)</f>
        <v>Land use category in year 2024</v>
      </c>
      <c r="R130" s="54" t="s">
        <v>46</v>
      </c>
      <c r="S130" s="199">
        <f>IF(ISNUMBER(S$16),C130*S$16,0)</f>
        <v>0</v>
      </c>
      <c r="T130" s="199">
        <f t="shared" ref="T130" si="763">IF(ISNUMBER(T$16),D130*T$16,0)</f>
        <v>0</v>
      </c>
      <c r="U130" s="199">
        <f t="shared" ref="U130" si="764">IF(ISNUMBER(U$16),E130*U$16,0)</f>
        <v>0</v>
      </c>
      <c r="V130" s="199">
        <f t="shared" ref="V130" si="765">IF(ISNUMBER(V$16),F130*V$16,0)</f>
        <v>0</v>
      </c>
      <c r="W130" s="199">
        <f t="shared" ref="W130" si="766">IF(ISNUMBER(W$16),G130*W$16,0)</f>
        <v>0</v>
      </c>
      <c r="X130" s="199">
        <f t="shared" ref="X130" si="767">IF(ISNUMBER(X$16),H130*X$16,0)</f>
        <v>0</v>
      </c>
      <c r="Y130" s="199">
        <f t="shared" ref="Y130" si="768">IF(ISNUMBER(Y$16),I130*Y$16,0)</f>
        <v>0</v>
      </c>
      <c r="Z130" s="199">
        <f t="shared" ref="Z130" si="769">IF(ISNUMBER(Z$16),J130*Z$16,0)</f>
        <v>0</v>
      </c>
      <c r="AA130" s="199">
        <f t="shared" ref="AA130" si="770">IF(ISNUMBER(AA$16),K130*AA$16,0)</f>
        <v>0</v>
      </c>
      <c r="AB130" s="199">
        <f t="shared" ref="AB130" si="771">IF(ISNUMBER(AB$16),L130*AB$16,0)</f>
        <v>0</v>
      </c>
      <c r="AC130" s="199">
        <f t="shared" ref="AC130" si="772">IF(ISNUMBER(AC$16),M130*AC$16,0)</f>
        <v>0</v>
      </c>
      <c r="AD130" s="199">
        <f t="shared" ref="AD130" si="773">IF(ISNUMBER(AD$16),N130*AD$16,0)</f>
        <v>0</v>
      </c>
      <c r="AE130" s="198">
        <f>SUMIF(S130:AD130,"&gt;0",S130:AD130)</f>
        <v>0</v>
      </c>
      <c r="AF130" s="62"/>
    </row>
    <row r="131" spans="1:32" ht="28" x14ac:dyDescent="0.2">
      <c r="A131" s="280"/>
      <c r="B131" s="54" t="s">
        <v>47</v>
      </c>
      <c r="C131" s="197">
        <f>$D126*C$17</f>
        <v>0</v>
      </c>
      <c r="D131" s="197">
        <f t="shared" ref="D131:N131" si="774">$D126*D$17</f>
        <v>0</v>
      </c>
      <c r="E131" s="197">
        <f t="shared" si="774"/>
        <v>0</v>
      </c>
      <c r="F131" s="197">
        <f t="shared" si="774"/>
        <v>0</v>
      </c>
      <c r="G131" s="197">
        <f t="shared" si="774"/>
        <v>0</v>
      </c>
      <c r="H131" s="197">
        <f t="shared" si="774"/>
        <v>0</v>
      </c>
      <c r="I131" s="197">
        <f t="shared" si="774"/>
        <v>0</v>
      </c>
      <c r="J131" s="197">
        <f t="shared" si="774"/>
        <v>0</v>
      </c>
      <c r="K131" s="197">
        <f t="shared" si="774"/>
        <v>0</v>
      </c>
      <c r="L131" s="197">
        <f t="shared" si="774"/>
        <v>0</v>
      </c>
      <c r="M131" s="197">
        <f t="shared" si="774"/>
        <v>0</v>
      </c>
      <c r="N131" s="197">
        <f t="shared" si="774"/>
        <v>0</v>
      </c>
      <c r="O131" s="198">
        <f t="shared" ref="O131:O141" si="775">SUM(C131:N131)</f>
        <v>0</v>
      </c>
      <c r="Q131" s="280"/>
      <c r="R131" s="54" t="s">
        <v>47</v>
      </c>
      <c r="S131" s="199">
        <f>IF(ISNUMBER(S$17),C131*S$17,0)</f>
        <v>0</v>
      </c>
      <c r="T131" s="199">
        <f t="shared" ref="T131" si="776">IF(ISNUMBER(T$17),D131*T$17,0)</f>
        <v>0</v>
      </c>
      <c r="U131" s="199">
        <f t="shared" ref="U131" si="777">IF(ISNUMBER(U$17),E131*U$17,0)</f>
        <v>0</v>
      </c>
      <c r="V131" s="199">
        <f t="shared" ref="V131" si="778">IF(ISNUMBER(V$17),F131*V$17,0)</f>
        <v>0</v>
      </c>
      <c r="W131" s="199">
        <f t="shared" ref="W131" si="779">IF(ISNUMBER(W$17),G131*W$17,0)</f>
        <v>0</v>
      </c>
      <c r="X131" s="199">
        <f t="shared" ref="X131" si="780">IF(ISNUMBER(X$17),H131*X$17,0)</f>
        <v>0</v>
      </c>
      <c r="Y131" s="199">
        <f t="shared" ref="Y131" si="781">IF(ISNUMBER(Y$17),I131*Y$17,0)</f>
        <v>0</v>
      </c>
      <c r="Z131" s="199">
        <f t="shared" ref="Z131" si="782">IF(ISNUMBER(Z$17),J131*Z$17,0)</f>
        <v>0</v>
      </c>
      <c r="AA131" s="199">
        <f t="shared" ref="AA131" si="783">IF(ISNUMBER(AA$17),K131*AA$17,0)</f>
        <v>0</v>
      </c>
      <c r="AB131" s="199">
        <f t="shared" ref="AB131" si="784">IF(ISNUMBER(AB$17),L131*AB$17,0)</f>
        <v>0</v>
      </c>
      <c r="AC131" s="199">
        <f t="shared" ref="AC131" si="785">IF(ISNUMBER(AC$17),M131*AC$17,0)</f>
        <v>0</v>
      </c>
      <c r="AD131" s="199">
        <f t="shared" ref="AD131" si="786">IF(ISNUMBER(AD$17),N131*AD$17,0)</f>
        <v>0</v>
      </c>
      <c r="AE131" s="198">
        <f t="shared" ref="AE131:AE141" si="787">SUMIF(S131:AD131,"&gt;0",S131:AD131)</f>
        <v>0</v>
      </c>
      <c r="AF131" s="62"/>
    </row>
    <row r="132" spans="1:32" x14ac:dyDescent="0.2">
      <c r="A132" s="280"/>
      <c r="B132" s="55" t="s">
        <v>48</v>
      </c>
      <c r="C132" s="197">
        <f>$E126*C$18</f>
        <v>0</v>
      </c>
      <c r="D132" s="197">
        <f t="shared" ref="D132:N132" si="788">$E126*D$18</f>
        <v>0</v>
      </c>
      <c r="E132" s="197">
        <f t="shared" si="788"/>
        <v>0</v>
      </c>
      <c r="F132" s="197">
        <f t="shared" si="788"/>
        <v>0</v>
      </c>
      <c r="G132" s="197">
        <f t="shared" si="788"/>
        <v>0</v>
      </c>
      <c r="H132" s="197">
        <f t="shared" si="788"/>
        <v>0</v>
      </c>
      <c r="I132" s="197">
        <f t="shared" si="788"/>
        <v>0</v>
      </c>
      <c r="J132" s="197">
        <f t="shared" si="788"/>
        <v>0</v>
      </c>
      <c r="K132" s="197">
        <f t="shared" si="788"/>
        <v>0</v>
      </c>
      <c r="L132" s="197">
        <f t="shared" si="788"/>
        <v>0</v>
      </c>
      <c r="M132" s="197">
        <f t="shared" si="788"/>
        <v>0</v>
      </c>
      <c r="N132" s="197">
        <f t="shared" si="788"/>
        <v>0</v>
      </c>
      <c r="O132" s="198">
        <f t="shared" si="775"/>
        <v>0</v>
      </c>
      <c r="Q132" s="280"/>
      <c r="R132" s="55" t="s">
        <v>48</v>
      </c>
      <c r="S132" s="199">
        <f>IF(ISNUMBER(S$18),C132*S$18,0)</f>
        <v>0</v>
      </c>
      <c r="T132" s="199">
        <f t="shared" ref="T132" si="789">IF(ISNUMBER(T$18),D132*T$18,0)</f>
        <v>0</v>
      </c>
      <c r="U132" s="199">
        <f t="shared" ref="U132" si="790">IF(ISNUMBER(U$18),E132*U$18,0)</f>
        <v>0</v>
      </c>
      <c r="V132" s="199">
        <f t="shared" ref="V132" si="791">IF(ISNUMBER(V$18),F132*V$18,0)</f>
        <v>0</v>
      </c>
      <c r="W132" s="199">
        <f t="shared" ref="W132" si="792">IF(ISNUMBER(W$18),G132*W$18,0)</f>
        <v>0</v>
      </c>
      <c r="X132" s="199">
        <f t="shared" ref="X132" si="793">IF(ISNUMBER(X$18),H132*X$18,0)</f>
        <v>0</v>
      </c>
      <c r="Y132" s="199">
        <f t="shared" ref="Y132" si="794">IF(ISNUMBER(Y$18),I132*Y$18,0)</f>
        <v>0</v>
      </c>
      <c r="Z132" s="199">
        <f t="shared" ref="Z132" si="795">IF(ISNUMBER(Z$18),J132*Z$18,0)</f>
        <v>0</v>
      </c>
      <c r="AA132" s="199">
        <f t="shared" ref="AA132" si="796">IF(ISNUMBER(AA$18),K132*AA$18,0)</f>
        <v>0</v>
      </c>
      <c r="AB132" s="199">
        <f t="shared" ref="AB132" si="797">IF(ISNUMBER(AB$18),L132*AB$18,0)</f>
        <v>0</v>
      </c>
      <c r="AC132" s="199">
        <f t="shared" ref="AC132" si="798">IF(ISNUMBER(AC$18),M132*AC$18,0)</f>
        <v>0</v>
      </c>
      <c r="AD132" s="199">
        <f t="shared" ref="AD132" si="799">IF(ISNUMBER(AD$18),N132*AD$18,0)</f>
        <v>0</v>
      </c>
      <c r="AE132" s="198">
        <f t="shared" si="787"/>
        <v>0</v>
      </c>
      <c r="AF132" s="62"/>
    </row>
    <row r="133" spans="1:32" x14ac:dyDescent="0.2">
      <c r="A133" s="280"/>
      <c r="B133" s="54" t="s">
        <v>49</v>
      </c>
      <c r="C133" s="197">
        <f>$F126*C$19</f>
        <v>0</v>
      </c>
      <c r="D133" s="197">
        <f t="shared" ref="D133:N133" si="800">$F126*D$19</f>
        <v>0</v>
      </c>
      <c r="E133" s="197">
        <f t="shared" si="800"/>
        <v>0</v>
      </c>
      <c r="F133" s="197">
        <f t="shared" si="800"/>
        <v>0</v>
      </c>
      <c r="G133" s="197">
        <f t="shared" si="800"/>
        <v>0</v>
      </c>
      <c r="H133" s="197">
        <f t="shared" si="800"/>
        <v>0</v>
      </c>
      <c r="I133" s="197">
        <f t="shared" si="800"/>
        <v>0</v>
      </c>
      <c r="J133" s="197">
        <f t="shared" si="800"/>
        <v>0</v>
      </c>
      <c r="K133" s="197">
        <f t="shared" si="800"/>
        <v>0</v>
      </c>
      <c r="L133" s="197">
        <f t="shared" si="800"/>
        <v>0</v>
      </c>
      <c r="M133" s="197">
        <f t="shared" si="800"/>
        <v>0</v>
      </c>
      <c r="N133" s="197">
        <f t="shared" si="800"/>
        <v>0</v>
      </c>
      <c r="O133" s="198">
        <f t="shared" si="775"/>
        <v>0</v>
      </c>
      <c r="Q133" s="280"/>
      <c r="R133" s="54" t="s">
        <v>49</v>
      </c>
      <c r="S133" s="199">
        <f>IF(ISNUMBER(S$19),C133*S$19,0)</f>
        <v>0</v>
      </c>
      <c r="T133" s="199">
        <f t="shared" ref="T133" si="801">IF(ISNUMBER(T$19),D133*T$19,0)</f>
        <v>0</v>
      </c>
      <c r="U133" s="199">
        <f t="shared" ref="U133" si="802">IF(ISNUMBER(U$19),E133*U$19,0)</f>
        <v>0</v>
      </c>
      <c r="V133" s="199">
        <f t="shared" ref="V133" si="803">IF(ISNUMBER(V$19),F133*V$19,0)</f>
        <v>0</v>
      </c>
      <c r="W133" s="199">
        <f t="shared" ref="W133" si="804">IF(ISNUMBER(W$19),G133*W$19,0)</f>
        <v>0</v>
      </c>
      <c r="X133" s="199">
        <f t="shared" ref="X133" si="805">IF(ISNUMBER(X$19),H133*X$19,0)</f>
        <v>0</v>
      </c>
      <c r="Y133" s="199">
        <f t="shared" ref="Y133" si="806">IF(ISNUMBER(Y$19),I133*Y$19,0)</f>
        <v>0</v>
      </c>
      <c r="Z133" s="199">
        <f t="shared" ref="Z133" si="807">IF(ISNUMBER(Z$19),J133*Z$19,0)</f>
        <v>0</v>
      </c>
      <c r="AA133" s="199">
        <f t="shared" ref="AA133" si="808">IF(ISNUMBER(AA$19),K133*AA$19,0)</f>
        <v>0</v>
      </c>
      <c r="AB133" s="199">
        <f t="shared" ref="AB133" si="809">IF(ISNUMBER(AB$19),L133*AB$19,0)</f>
        <v>0</v>
      </c>
      <c r="AC133" s="199">
        <f t="shared" ref="AC133" si="810">IF(ISNUMBER(AC$19),M133*AC$19,0)</f>
        <v>0</v>
      </c>
      <c r="AD133" s="199">
        <f t="shared" ref="AD133" si="811">IF(ISNUMBER(AD$19),N133*AD$19,0)</f>
        <v>0</v>
      </c>
      <c r="AE133" s="198">
        <f t="shared" si="787"/>
        <v>0</v>
      </c>
      <c r="AF133" s="62"/>
    </row>
    <row r="134" spans="1:32" x14ac:dyDescent="0.2">
      <c r="A134" s="280"/>
      <c r="B134" s="172" t="s">
        <v>50</v>
      </c>
      <c r="C134" s="197">
        <f>$G126*C$20</f>
        <v>0</v>
      </c>
      <c r="D134" s="197">
        <f t="shared" ref="D134:N134" si="812">$G126*D$20</f>
        <v>0</v>
      </c>
      <c r="E134" s="197">
        <f t="shared" si="812"/>
        <v>0</v>
      </c>
      <c r="F134" s="197">
        <f t="shared" si="812"/>
        <v>0</v>
      </c>
      <c r="G134" s="197">
        <f t="shared" si="812"/>
        <v>0</v>
      </c>
      <c r="H134" s="197">
        <f t="shared" si="812"/>
        <v>0</v>
      </c>
      <c r="I134" s="197">
        <f t="shared" si="812"/>
        <v>0</v>
      </c>
      <c r="J134" s="197">
        <f t="shared" si="812"/>
        <v>0</v>
      </c>
      <c r="K134" s="197">
        <f t="shared" si="812"/>
        <v>0</v>
      </c>
      <c r="L134" s="197">
        <f t="shared" si="812"/>
        <v>0</v>
      </c>
      <c r="M134" s="197">
        <f t="shared" si="812"/>
        <v>0</v>
      </c>
      <c r="N134" s="197">
        <f t="shared" si="812"/>
        <v>0</v>
      </c>
      <c r="O134" s="198">
        <f t="shared" si="775"/>
        <v>0</v>
      </c>
      <c r="Q134" s="280"/>
      <c r="R134" s="172" t="s">
        <v>50</v>
      </c>
      <c r="S134" s="199">
        <f>IF(ISNUMBER(S$20),C134*S$20,0)</f>
        <v>0</v>
      </c>
      <c r="T134" s="199">
        <f t="shared" ref="T134" si="813">IF(ISNUMBER(T$20),D134*T$20,0)</f>
        <v>0</v>
      </c>
      <c r="U134" s="199">
        <f t="shared" ref="U134" si="814">IF(ISNUMBER(U$20),E134*U$20,0)</f>
        <v>0</v>
      </c>
      <c r="V134" s="199">
        <f t="shared" ref="V134" si="815">IF(ISNUMBER(V$20),F134*V$20,0)</f>
        <v>0</v>
      </c>
      <c r="W134" s="199">
        <f t="shared" ref="W134" si="816">IF(ISNUMBER(W$20),G134*W$20,0)</f>
        <v>0</v>
      </c>
      <c r="X134" s="199">
        <f t="shared" ref="X134" si="817">IF(ISNUMBER(X$20),H134*X$20,0)</f>
        <v>0</v>
      </c>
      <c r="Y134" s="199">
        <f t="shared" ref="Y134" si="818">IF(ISNUMBER(Y$20),I134*Y$20,0)</f>
        <v>0</v>
      </c>
      <c r="Z134" s="199">
        <f t="shared" ref="Z134" si="819">IF(ISNUMBER(Z$20),J134*Z$20,0)</f>
        <v>0</v>
      </c>
      <c r="AA134" s="199">
        <f t="shared" ref="AA134" si="820">IF(ISNUMBER(AA$20),K134*AA$20,0)</f>
        <v>0</v>
      </c>
      <c r="AB134" s="199">
        <f t="shared" ref="AB134" si="821">IF(ISNUMBER(AB$20),L134*AB$20,0)</f>
        <v>0</v>
      </c>
      <c r="AC134" s="199">
        <f t="shared" ref="AC134" si="822">IF(ISNUMBER(AC$20),M134*AC$20,0)</f>
        <v>0</v>
      </c>
      <c r="AD134" s="199">
        <f t="shared" ref="AD134" si="823">IF(ISNUMBER(AD$20),N134*AD$20,0)</f>
        <v>0</v>
      </c>
      <c r="AE134" s="198">
        <f t="shared" si="787"/>
        <v>0</v>
      </c>
      <c r="AF134" s="62"/>
    </row>
    <row r="135" spans="1:32" x14ac:dyDescent="0.2">
      <c r="A135" s="280"/>
      <c r="B135" s="172" t="s">
        <v>51</v>
      </c>
      <c r="C135" s="197">
        <f>$H126*C$21</f>
        <v>0</v>
      </c>
      <c r="D135" s="197">
        <f t="shared" ref="D135:N135" si="824">$H126*D$21</f>
        <v>0</v>
      </c>
      <c r="E135" s="197">
        <f t="shared" si="824"/>
        <v>0</v>
      </c>
      <c r="F135" s="197">
        <f t="shared" si="824"/>
        <v>0</v>
      </c>
      <c r="G135" s="197">
        <f t="shared" si="824"/>
        <v>0</v>
      </c>
      <c r="H135" s="197">
        <f t="shared" si="824"/>
        <v>0</v>
      </c>
      <c r="I135" s="197">
        <f t="shared" si="824"/>
        <v>0</v>
      </c>
      <c r="J135" s="197">
        <f t="shared" si="824"/>
        <v>0</v>
      </c>
      <c r="K135" s="197">
        <f t="shared" si="824"/>
        <v>0</v>
      </c>
      <c r="L135" s="197">
        <f t="shared" si="824"/>
        <v>0</v>
      </c>
      <c r="M135" s="197">
        <f t="shared" si="824"/>
        <v>0</v>
      </c>
      <c r="N135" s="197">
        <f t="shared" si="824"/>
        <v>0</v>
      </c>
      <c r="O135" s="198">
        <f t="shared" si="775"/>
        <v>0</v>
      </c>
      <c r="Q135" s="280"/>
      <c r="R135" s="172" t="s">
        <v>51</v>
      </c>
      <c r="S135" s="199">
        <f>IF(ISNUMBER(S$21),C135*S$21,0)</f>
        <v>0</v>
      </c>
      <c r="T135" s="199">
        <f t="shared" ref="T135" si="825">IF(ISNUMBER(T$21),D135*T$21,0)</f>
        <v>0</v>
      </c>
      <c r="U135" s="199">
        <f t="shared" ref="U135" si="826">IF(ISNUMBER(U$21),E135*U$21,0)</f>
        <v>0</v>
      </c>
      <c r="V135" s="199">
        <f t="shared" ref="V135" si="827">IF(ISNUMBER(V$21),F135*V$21,0)</f>
        <v>0</v>
      </c>
      <c r="W135" s="199">
        <f t="shared" ref="W135" si="828">IF(ISNUMBER(W$21),G135*W$21,0)</f>
        <v>0</v>
      </c>
      <c r="X135" s="199">
        <f t="shared" ref="X135" si="829">IF(ISNUMBER(X$21),H135*X$21,0)</f>
        <v>0</v>
      </c>
      <c r="Y135" s="199">
        <f t="shared" ref="Y135" si="830">IF(ISNUMBER(Y$21),I135*Y$21,0)</f>
        <v>0</v>
      </c>
      <c r="Z135" s="199">
        <f t="shared" ref="Z135" si="831">IF(ISNUMBER(Z$21),J135*Z$21,0)</f>
        <v>0</v>
      </c>
      <c r="AA135" s="199">
        <f t="shared" ref="AA135" si="832">IF(ISNUMBER(AA$21),K135*AA$21,0)</f>
        <v>0</v>
      </c>
      <c r="AB135" s="199">
        <f t="shared" ref="AB135" si="833">IF(ISNUMBER(AB$21),L135*AB$21,0)</f>
        <v>0</v>
      </c>
      <c r="AC135" s="199">
        <f t="shared" ref="AC135" si="834">IF(ISNUMBER(AC$21),M135*AC$21,0)</f>
        <v>0</v>
      </c>
      <c r="AD135" s="199">
        <f t="shared" ref="AD135" si="835">IF(ISNUMBER(AD$21),N135*AD$21,0)</f>
        <v>0</v>
      </c>
      <c r="AE135" s="198">
        <f t="shared" si="787"/>
        <v>0</v>
      </c>
      <c r="AF135" s="62"/>
    </row>
    <row r="136" spans="1:32" x14ac:dyDescent="0.2">
      <c r="A136" s="280"/>
      <c r="B136" s="172" t="s">
        <v>52</v>
      </c>
      <c r="C136" s="197">
        <f>$I126*C$22</f>
        <v>0</v>
      </c>
      <c r="D136" s="197">
        <f t="shared" ref="D136:N136" si="836">$I126*D$22</f>
        <v>0</v>
      </c>
      <c r="E136" s="197">
        <f t="shared" si="836"/>
        <v>0</v>
      </c>
      <c r="F136" s="197">
        <f t="shared" si="836"/>
        <v>0</v>
      </c>
      <c r="G136" s="197">
        <f t="shared" si="836"/>
        <v>0</v>
      </c>
      <c r="H136" s="197">
        <f t="shared" si="836"/>
        <v>0</v>
      </c>
      <c r="I136" s="197">
        <f t="shared" si="836"/>
        <v>0</v>
      </c>
      <c r="J136" s="197">
        <f t="shared" si="836"/>
        <v>0</v>
      </c>
      <c r="K136" s="197">
        <f t="shared" si="836"/>
        <v>0</v>
      </c>
      <c r="L136" s="197">
        <f t="shared" si="836"/>
        <v>0</v>
      </c>
      <c r="M136" s="197">
        <f t="shared" si="836"/>
        <v>0</v>
      </c>
      <c r="N136" s="197">
        <f t="shared" si="836"/>
        <v>0</v>
      </c>
      <c r="O136" s="198">
        <f t="shared" si="775"/>
        <v>0</v>
      </c>
      <c r="Q136" s="280"/>
      <c r="R136" s="172" t="s">
        <v>52</v>
      </c>
      <c r="S136" s="199">
        <f>IF(ISNUMBER(S$22),C136*S$22,0)</f>
        <v>0</v>
      </c>
      <c r="T136" s="199">
        <f t="shared" ref="T136" si="837">IF(ISNUMBER(T$22),D136*T$22,0)</f>
        <v>0</v>
      </c>
      <c r="U136" s="199">
        <f t="shared" ref="U136" si="838">IF(ISNUMBER(U$22),E136*U$22,0)</f>
        <v>0</v>
      </c>
      <c r="V136" s="199">
        <f t="shared" ref="V136" si="839">IF(ISNUMBER(V$22),F136*V$22,0)</f>
        <v>0</v>
      </c>
      <c r="W136" s="199">
        <f t="shared" ref="W136" si="840">IF(ISNUMBER(W$22),G136*W$22,0)</f>
        <v>0</v>
      </c>
      <c r="X136" s="199">
        <f t="shared" ref="X136" si="841">IF(ISNUMBER(X$22),H136*X$22,0)</f>
        <v>0</v>
      </c>
      <c r="Y136" s="199">
        <f t="shared" ref="Y136" si="842">IF(ISNUMBER(Y$22),I136*Y$22,0)</f>
        <v>0</v>
      </c>
      <c r="Z136" s="199">
        <f t="shared" ref="Z136" si="843">IF(ISNUMBER(Z$22),J136*Z$22,0)</f>
        <v>0</v>
      </c>
      <c r="AA136" s="199">
        <f t="shared" ref="AA136" si="844">IF(ISNUMBER(AA$22),K136*AA$22,0)</f>
        <v>0</v>
      </c>
      <c r="AB136" s="199">
        <f t="shared" ref="AB136" si="845">IF(ISNUMBER(AB$22),L136*AB$22,0)</f>
        <v>0</v>
      </c>
      <c r="AC136" s="199">
        <f t="shared" ref="AC136" si="846">IF(ISNUMBER(AC$22),M136*AC$22,0)</f>
        <v>0</v>
      </c>
      <c r="AD136" s="199">
        <f t="shared" ref="AD136" si="847">IF(ISNUMBER(AD$22),N136*AD$22,0)</f>
        <v>0</v>
      </c>
      <c r="AE136" s="198">
        <f t="shared" si="787"/>
        <v>0</v>
      </c>
      <c r="AF136" s="62"/>
    </row>
    <row r="137" spans="1:32" x14ac:dyDescent="0.2">
      <c r="A137" s="280"/>
      <c r="B137" s="172" t="s">
        <v>53</v>
      </c>
      <c r="C137" s="197">
        <f>$J126*C$23</f>
        <v>0</v>
      </c>
      <c r="D137" s="197">
        <f t="shared" ref="D137:N137" si="848">$J126*D$23</f>
        <v>0</v>
      </c>
      <c r="E137" s="197">
        <f t="shared" si="848"/>
        <v>0</v>
      </c>
      <c r="F137" s="197">
        <f t="shared" si="848"/>
        <v>0</v>
      </c>
      <c r="G137" s="197">
        <f t="shared" si="848"/>
        <v>0</v>
      </c>
      <c r="H137" s="197">
        <f t="shared" si="848"/>
        <v>0</v>
      </c>
      <c r="I137" s="197">
        <f t="shared" si="848"/>
        <v>0</v>
      </c>
      <c r="J137" s="197">
        <f t="shared" si="848"/>
        <v>0</v>
      </c>
      <c r="K137" s="197">
        <f t="shared" si="848"/>
        <v>0</v>
      </c>
      <c r="L137" s="197">
        <f t="shared" si="848"/>
        <v>0</v>
      </c>
      <c r="M137" s="197">
        <f t="shared" si="848"/>
        <v>0</v>
      </c>
      <c r="N137" s="197">
        <f t="shared" si="848"/>
        <v>0</v>
      </c>
      <c r="O137" s="198">
        <f t="shared" si="775"/>
        <v>0</v>
      </c>
      <c r="Q137" s="280"/>
      <c r="R137" s="172" t="s">
        <v>53</v>
      </c>
      <c r="S137" s="199">
        <f>IF(ISNUMBER(S$23),C137*S$23,0)</f>
        <v>0</v>
      </c>
      <c r="T137" s="199">
        <f t="shared" ref="T137" si="849">IF(ISNUMBER(T$23),D137*T$23,0)</f>
        <v>0</v>
      </c>
      <c r="U137" s="199">
        <f t="shared" ref="U137" si="850">IF(ISNUMBER(U$23),E137*U$23,0)</f>
        <v>0</v>
      </c>
      <c r="V137" s="199">
        <f t="shared" ref="V137" si="851">IF(ISNUMBER(V$23),F137*V$23,0)</f>
        <v>0</v>
      </c>
      <c r="W137" s="199">
        <f t="shared" ref="W137" si="852">IF(ISNUMBER(W$23),G137*W$23,0)</f>
        <v>0</v>
      </c>
      <c r="X137" s="199">
        <f t="shared" ref="X137" si="853">IF(ISNUMBER(X$23),H137*X$23,0)</f>
        <v>0</v>
      </c>
      <c r="Y137" s="199">
        <f t="shared" ref="Y137" si="854">IF(ISNUMBER(Y$23),I137*Y$23,0)</f>
        <v>0</v>
      </c>
      <c r="Z137" s="199">
        <f t="shared" ref="Z137" si="855">IF(ISNUMBER(Z$23),J137*Z$23,0)</f>
        <v>0</v>
      </c>
      <c r="AA137" s="199">
        <f t="shared" ref="AA137" si="856">IF(ISNUMBER(AA$23),K137*AA$23,0)</f>
        <v>0</v>
      </c>
      <c r="AB137" s="199">
        <f t="shared" ref="AB137" si="857">IF(ISNUMBER(AB$23),L137*AB$23,0)</f>
        <v>0</v>
      </c>
      <c r="AC137" s="199">
        <f t="shared" ref="AC137" si="858">IF(ISNUMBER(AC$23),M137*AC$23,0)</f>
        <v>0</v>
      </c>
      <c r="AD137" s="199">
        <f t="shared" ref="AD137" si="859">IF(ISNUMBER(AD$23),N137*AD$23,0)</f>
        <v>0</v>
      </c>
      <c r="AE137" s="198">
        <f t="shared" si="787"/>
        <v>0</v>
      </c>
      <c r="AF137" s="62"/>
    </row>
    <row r="138" spans="1:32" x14ac:dyDescent="0.2">
      <c r="A138" s="280"/>
      <c r="B138" s="172" t="s">
        <v>54</v>
      </c>
      <c r="C138" s="197">
        <f>$K126*C$24</f>
        <v>0</v>
      </c>
      <c r="D138" s="197">
        <f t="shared" ref="D138:N138" si="860">$K126*D$24</f>
        <v>0</v>
      </c>
      <c r="E138" s="197">
        <f t="shared" si="860"/>
        <v>0</v>
      </c>
      <c r="F138" s="197">
        <f t="shared" si="860"/>
        <v>0</v>
      </c>
      <c r="G138" s="197">
        <f t="shared" si="860"/>
        <v>0</v>
      </c>
      <c r="H138" s="197">
        <f t="shared" si="860"/>
        <v>0</v>
      </c>
      <c r="I138" s="197">
        <f t="shared" si="860"/>
        <v>0</v>
      </c>
      <c r="J138" s="197">
        <f t="shared" si="860"/>
        <v>0</v>
      </c>
      <c r="K138" s="197">
        <f t="shared" si="860"/>
        <v>0</v>
      </c>
      <c r="L138" s="197">
        <f t="shared" si="860"/>
        <v>0</v>
      </c>
      <c r="M138" s="197">
        <f t="shared" si="860"/>
        <v>0</v>
      </c>
      <c r="N138" s="197">
        <f t="shared" si="860"/>
        <v>0</v>
      </c>
      <c r="O138" s="198">
        <f t="shared" si="775"/>
        <v>0</v>
      </c>
      <c r="Q138" s="280"/>
      <c r="R138" s="172" t="s">
        <v>54</v>
      </c>
      <c r="S138" s="199">
        <f>IF(ISNUMBER(S$24),C138*S$24,0)</f>
        <v>0</v>
      </c>
      <c r="T138" s="199">
        <f t="shared" ref="T138" si="861">IF(ISNUMBER(T$24),D138*T$24,0)</f>
        <v>0</v>
      </c>
      <c r="U138" s="199">
        <f t="shared" ref="U138" si="862">IF(ISNUMBER(U$24),E138*U$24,0)</f>
        <v>0</v>
      </c>
      <c r="V138" s="199">
        <f t="shared" ref="V138" si="863">IF(ISNUMBER(V$24),F138*V$24,0)</f>
        <v>0</v>
      </c>
      <c r="W138" s="199">
        <f t="shared" ref="W138" si="864">IF(ISNUMBER(W$24),G138*W$24,0)</f>
        <v>0</v>
      </c>
      <c r="X138" s="199">
        <f t="shared" ref="X138" si="865">IF(ISNUMBER(X$24),H138*X$24,0)</f>
        <v>0</v>
      </c>
      <c r="Y138" s="199">
        <f t="shared" ref="Y138" si="866">IF(ISNUMBER(Y$24),I138*Y$24,0)</f>
        <v>0</v>
      </c>
      <c r="Z138" s="199">
        <f t="shared" ref="Z138" si="867">IF(ISNUMBER(Z$24),J138*Z$24,0)</f>
        <v>0</v>
      </c>
      <c r="AA138" s="199">
        <f t="shared" ref="AA138" si="868">IF(ISNUMBER(AA$24),K138*AA$24,0)</f>
        <v>0</v>
      </c>
      <c r="AB138" s="199">
        <f t="shared" ref="AB138" si="869">IF(ISNUMBER(AB$24),L138*AB$24,0)</f>
        <v>0</v>
      </c>
      <c r="AC138" s="199">
        <f t="shared" ref="AC138" si="870">IF(ISNUMBER(AC$24),M138*AC$24,0)</f>
        <v>0</v>
      </c>
      <c r="AD138" s="199">
        <f t="shared" ref="AD138" si="871">IF(ISNUMBER(AD$24),N138*AD$24,0)</f>
        <v>0</v>
      </c>
      <c r="AE138" s="198">
        <f t="shared" si="787"/>
        <v>0</v>
      </c>
      <c r="AF138" s="62"/>
    </row>
    <row r="139" spans="1:32" x14ac:dyDescent="0.2">
      <c r="A139" s="280"/>
      <c r="B139" s="172" t="s">
        <v>55</v>
      </c>
      <c r="C139" s="197">
        <f>$L126*C$25</f>
        <v>0</v>
      </c>
      <c r="D139" s="197">
        <f t="shared" ref="D139:N139" si="872">$L126*D$25</f>
        <v>0</v>
      </c>
      <c r="E139" s="197">
        <f t="shared" si="872"/>
        <v>0</v>
      </c>
      <c r="F139" s="197">
        <f t="shared" si="872"/>
        <v>0</v>
      </c>
      <c r="G139" s="197">
        <f t="shared" si="872"/>
        <v>0</v>
      </c>
      <c r="H139" s="197">
        <f t="shared" si="872"/>
        <v>0</v>
      </c>
      <c r="I139" s="197">
        <f t="shared" si="872"/>
        <v>0</v>
      </c>
      <c r="J139" s="197">
        <f t="shared" si="872"/>
        <v>0</v>
      </c>
      <c r="K139" s="197">
        <f t="shared" si="872"/>
        <v>0</v>
      </c>
      <c r="L139" s="197">
        <f t="shared" si="872"/>
        <v>0</v>
      </c>
      <c r="M139" s="197">
        <f t="shared" si="872"/>
        <v>0</v>
      </c>
      <c r="N139" s="197">
        <f t="shared" si="872"/>
        <v>0</v>
      </c>
      <c r="O139" s="198">
        <f t="shared" si="775"/>
        <v>0</v>
      </c>
      <c r="Q139" s="280"/>
      <c r="R139" s="172" t="s">
        <v>55</v>
      </c>
      <c r="S139" s="199">
        <f>IF(ISNUMBER(S$25),C139*S$25,0)</f>
        <v>0</v>
      </c>
      <c r="T139" s="199">
        <f t="shared" ref="T139" si="873">IF(ISNUMBER(T$25),D139*T$25,0)</f>
        <v>0</v>
      </c>
      <c r="U139" s="199">
        <f t="shared" ref="U139" si="874">IF(ISNUMBER(U$25),E139*U$25,0)</f>
        <v>0</v>
      </c>
      <c r="V139" s="199">
        <f t="shared" ref="V139" si="875">IF(ISNUMBER(V$25),F139*V$25,0)</f>
        <v>0</v>
      </c>
      <c r="W139" s="199">
        <f t="shared" ref="W139" si="876">IF(ISNUMBER(W$25),G139*W$25,0)</f>
        <v>0</v>
      </c>
      <c r="X139" s="199">
        <f t="shared" ref="X139" si="877">IF(ISNUMBER(X$25),H139*X$25,0)</f>
        <v>0</v>
      </c>
      <c r="Y139" s="199">
        <f t="shared" ref="Y139" si="878">IF(ISNUMBER(Y$25),I139*Y$25,0)</f>
        <v>0</v>
      </c>
      <c r="Z139" s="199">
        <f t="shared" ref="Z139" si="879">IF(ISNUMBER(Z$25),J139*Z$25,0)</f>
        <v>0</v>
      </c>
      <c r="AA139" s="199">
        <f t="shared" ref="AA139" si="880">IF(ISNUMBER(AA$25),K139*AA$25,0)</f>
        <v>0</v>
      </c>
      <c r="AB139" s="199">
        <f t="shared" ref="AB139" si="881">IF(ISNUMBER(AB$25),L139*AB$25,0)</f>
        <v>0</v>
      </c>
      <c r="AC139" s="199">
        <f t="shared" ref="AC139" si="882">IF(ISNUMBER(AC$25),M139*AC$25,0)</f>
        <v>0</v>
      </c>
      <c r="AD139" s="199">
        <f t="shared" ref="AD139" si="883">IF(ISNUMBER(AD$25),N139*AD$25,0)</f>
        <v>0</v>
      </c>
      <c r="AE139" s="198">
        <f t="shared" si="787"/>
        <v>0</v>
      </c>
      <c r="AF139" s="62"/>
    </row>
    <row r="140" spans="1:32" x14ac:dyDescent="0.2">
      <c r="A140" s="280"/>
      <c r="B140" s="172" t="s">
        <v>56</v>
      </c>
      <c r="C140" s="197">
        <f>$M126*C$26</f>
        <v>0</v>
      </c>
      <c r="D140" s="197">
        <f t="shared" ref="D140:N140" si="884">$M126*D$26</f>
        <v>0</v>
      </c>
      <c r="E140" s="197">
        <f t="shared" si="884"/>
        <v>0</v>
      </c>
      <c r="F140" s="197">
        <f t="shared" si="884"/>
        <v>0</v>
      </c>
      <c r="G140" s="197">
        <f t="shared" si="884"/>
        <v>0</v>
      </c>
      <c r="H140" s="197">
        <f t="shared" si="884"/>
        <v>0</v>
      </c>
      <c r="I140" s="197">
        <f t="shared" si="884"/>
        <v>0</v>
      </c>
      <c r="J140" s="197">
        <f t="shared" si="884"/>
        <v>0</v>
      </c>
      <c r="K140" s="197">
        <f t="shared" si="884"/>
        <v>0</v>
      </c>
      <c r="L140" s="197">
        <f t="shared" si="884"/>
        <v>0</v>
      </c>
      <c r="M140" s="197">
        <f t="shared" si="884"/>
        <v>0</v>
      </c>
      <c r="N140" s="197">
        <f t="shared" si="884"/>
        <v>0</v>
      </c>
      <c r="O140" s="198">
        <f t="shared" si="775"/>
        <v>0</v>
      </c>
      <c r="Q140" s="280"/>
      <c r="R140" s="172" t="s">
        <v>56</v>
      </c>
      <c r="S140" s="199">
        <f>IF(ISNUMBER(S$26),C140*S$26,0)</f>
        <v>0</v>
      </c>
      <c r="T140" s="199">
        <f t="shared" ref="T140" si="885">IF(ISNUMBER(T$26),D140*T$26,0)</f>
        <v>0</v>
      </c>
      <c r="U140" s="199">
        <f t="shared" ref="U140" si="886">IF(ISNUMBER(U$26),E140*U$26,0)</f>
        <v>0</v>
      </c>
      <c r="V140" s="199">
        <f t="shared" ref="V140" si="887">IF(ISNUMBER(V$26),F140*V$26,0)</f>
        <v>0</v>
      </c>
      <c r="W140" s="199">
        <f t="shared" ref="W140" si="888">IF(ISNUMBER(W$26),G140*W$26,0)</f>
        <v>0</v>
      </c>
      <c r="X140" s="199">
        <f t="shared" ref="X140" si="889">IF(ISNUMBER(X$26),H140*X$26,0)</f>
        <v>0</v>
      </c>
      <c r="Y140" s="199">
        <f t="shared" ref="Y140" si="890">IF(ISNUMBER(Y$26),I140*Y$26,0)</f>
        <v>0</v>
      </c>
      <c r="Z140" s="199">
        <f t="shared" ref="Z140" si="891">IF(ISNUMBER(Z$26),J140*Z$26,0)</f>
        <v>0</v>
      </c>
      <c r="AA140" s="199">
        <f t="shared" ref="AA140" si="892">IF(ISNUMBER(AA$26),K140*AA$26,0)</f>
        <v>0</v>
      </c>
      <c r="AB140" s="199">
        <f t="shared" ref="AB140" si="893">IF(ISNUMBER(AB$26),L140*AB$26,0)</f>
        <v>0</v>
      </c>
      <c r="AC140" s="199">
        <f t="shared" ref="AC140" si="894">IF(ISNUMBER(AC$26),M140*AC$26,0)</f>
        <v>0</v>
      </c>
      <c r="AD140" s="199">
        <f t="shared" ref="AD140" si="895">IF(ISNUMBER(AD$26),N140*AD$26,0)</f>
        <v>0</v>
      </c>
      <c r="AE140" s="198">
        <f t="shared" si="787"/>
        <v>0</v>
      </c>
      <c r="AF140" s="62"/>
    </row>
    <row r="141" spans="1:32" x14ac:dyDescent="0.2">
      <c r="A141" s="280"/>
      <c r="B141" s="172" t="s">
        <v>147</v>
      </c>
      <c r="C141" s="197">
        <f>$N126*C$27</f>
        <v>0</v>
      </c>
      <c r="D141" s="197">
        <f t="shared" ref="D141:N141" si="896">$N126*D$27</f>
        <v>0</v>
      </c>
      <c r="E141" s="197">
        <f t="shared" si="896"/>
        <v>0</v>
      </c>
      <c r="F141" s="197">
        <f t="shared" si="896"/>
        <v>0</v>
      </c>
      <c r="G141" s="197">
        <f t="shared" si="896"/>
        <v>0</v>
      </c>
      <c r="H141" s="197">
        <f t="shared" si="896"/>
        <v>0</v>
      </c>
      <c r="I141" s="197">
        <f t="shared" si="896"/>
        <v>0</v>
      </c>
      <c r="J141" s="197">
        <f t="shared" si="896"/>
        <v>0</v>
      </c>
      <c r="K141" s="197">
        <f t="shared" si="896"/>
        <v>0</v>
      </c>
      <c r="L141" s="197">
        <f t="shared" si="896"/>
        <v>0</v>
      </c>
      <c r="M141" s="197">
        <f t="shared" si="896"/>
        <v>0</v>
      </c>
      <c r="N141" s="197">
        <f t="shared" si="896"/>
        <v>0</v>
      </c>
      <c r="O141" s="198">
        <f t="shared" si="775"/>
        <v>0</v>
      </c>
      <c r="Q141" s="280"/>
      <c r="R141" s="172" t="s">
        <v>147</v>
      </c>
      <c r="S141" s="199">
        <f>IF(ISNUMBER(S$27),C141*S$27,0)</f>
        <v>0</v>
      </c>
      <c r="T141" s="199">
        <f t="shared" ref="T141" si="897">IF(ISNUMBER(T$27),D141*T$27,0)</f>
        <v>0</v>
      </c>
      <c r="U141" s="199">
        <f t="shared" ref="U141" si="898">IF(ISNUMBER(U$27),E141*U$27,0)</f>
        <v>0</v>
      </c>
      <c r="V141" s="199">
        <f t="shared" ref="V141" si="899">IF(ISNUMBER(V$27),F141*V$27,0)</f>
        <v>0</v>
      </c>
      <c r="W141" s="199">
        <f t="shared" ref="W141" si="900">IF(ISNUMBER(W$27),G141*W$27,0)</f>
        <v>0</v>
      </c>
      <c r="X141" s="199">
        <f t="shared" ref="X141" si="901">IF(ISNUMBER(X$27),H141*X$27,0)</f>
        <v>0</v>
      </c>
      <c r="Y141" s="199">
        <f t="shared" ref="Y141" si="902">IF(ISNUMBER(Y$27),I141*Y$27,0)</f>
        <v>0</v>
      </c>
      <c r="Z141" s="199">
        <f t="shared" ref="Z141" si="903">IF(ISNUMBER(Z$27),J141*Z$27,0)</f>
        <v>0</v>
      </c>
      <c r="AA141" s="199">
        <f t="shared" ref="AA141" si="904">IF(ISNUMBER(AA$27),K141*AA$27,0)</f>
        <v>0</v>
      </c>
      <c r="AB141" s="199">
        <f t="shared" ref="AB141" si="905">IF(ISNUMBER(AB$27),L141*AB$27,0)</f>
        <v>0</v>
      </c>
      <c r="AC141" s="199">
        <f t="shared" ref="AC141" si="906">IF(ISNUMBER(AC$27),M141*AC$27,0)</f>
        <v>0</v>
      </c>
      <c r="AD141" s="199">
        <f t="shared" ref="AD141" si="907">IF(ISNUMBER(AD$27),N141*AD$27,0)</f>
        <v>0</v>
      </c>
      <c r="AE141" s="198">
        <f t="shared" si="787"/>
        <v>0</v>
      </c>
      <c r="AF141" s="62"/>
    </row>
    <row r="142" spans="1:32" x14ac:dyDescent="0.2">
      <c r="A142" s="280"/>
      <c r="B142" s="54" t="s">
        <v>57</v>
      </c>
      <c r="C142" s="197">
        <f>+SUM(C130:C141)</f>
        <v>0</v>
      </c>
      <c r="D142" s="197">
        <f t="shared" ref="D142:N142" si="908">+SUM(D130:D141)</f>
        <v>0</v>
      </c>
      <c r="E142" s="197">
        <f t="shared" si="908"/>
        <v>0</v>
      </c>
      <c r="F142" s="197">
        <f t="shared" si="908"/>
        <v>0</v>
      </c>
      <c r="G142" s="197">
        <f t="shared" si="908"/>
        <v>0</v>
      </c>
      <c r="H142" s="197">
        <f t="shared" si="908"/>
        <v>0</v>
      </c>
      <c r="I142" s="197">
        <f t="shared" si="908"/>
        <v>0</v>
      </c>
      <c r="J142" s="197">
        <f t="shared" si="908"/>
        <v>0</v>
      </c>
      <c r="K142" s="197">
        <f t="shared" si="908"/>
        <v>0</v>
      </c>
      <c r="L142" s="197">
        <f t="shared" si="908"/>
        <v>0</v>
      </c>
      <c r="M142" s="197">
        <f t="shared" si="908"/>
        <v>0</v>
      </c>
      <c r="N142" s="197">
        <f t="shared" si="908"/>
        <v>0</v>
      </c>
      <c r="O142" s="198"/>
      <c r="Q142" s="280"/>
      <c r="R142" s="54" t="s">
        <v>57</v>
      </c>
      <c r="S142" s="197"/>
      <c r="T142" s="197"/>
      <c r="U142" s="197"/>
      <c r="V142" s="197"/>
      <c r="W142" s="197"/>
      <c r="X142" s="197"/>
      <c r="Y142" s="197"/>
      <c r="Z142" s="197"/>
      <c r="AA142" s="197"/>
      <c r="AB142" s="197"/>
      <c r="AC142" s="197"/>
      <c r="AD142" s="197"/>
      <c r="AE142" s="198">
        <f>SUM(AE130:AE141)</f>
        <v>0</v>
      </c>
      <c r="AF142" s="200">
        <f>AE142*44/12</f>
        <v>0</v>
      </c>
    </row>
    <row r="143" spans="1:32" x14ac:dyDescent="0.2">
      <c r="S143" s="50"/>
      <c r="T143" s="50"/>
      <c r="U143" s="50"/>
      <c r="V143" s="50"/>
      <c r="W143" s="50"/>
      <c r="X143" s="50"/>
      <c r="Y143" s="50"/>
      <c r="Z143" s="50"/>
      <c r="AA143" s="50"/>
      <c r="AB143" s="50"/>
      <c r="AC143" s="50"/>
      <c r="AD143" s="50"/>
      <c r="AE143" s="50"/>
    </row>
    <row r="144" spans="1:32" ht="14.15" customHeight="1" x14ac:dyDescent="0.2">
      <c r="A144" s="281" t="str">
        <f xml:space="preserve"> "Year " &amp; TEXT($B$8+8,0)</f>
        <v>Year 2026</v>
      </c>
      <c r="B144" s="282"/>
      <c r="C144" s="261" t="str">
        <f>"Land use category in year " &amp; TEXT($B$8+8,0)</f>
        <v>Land use category in year 2026</v>
      </c>
      <c r="D144" s="261"/>
      <c r="E144" s="261"/>
      <c r="F144" s="261"/>
      <c r="G144" s="261"/>
      <c r="H144" s="261"/>
      <c r="I144" s="261"/>
      <c r="J144" s="261"/>
      <c r="K144" s="261"/>
      <c r="L144" s="261"/>
      <c r="M144" s="261"/>
      <c r="N144" s="261"/>
      <c r="O144" s="261"/>
      <c r="Q144" s="281" t="str">
        <f xml:space="preserve"> "Year " &amp; TEXT($B$8+8,0)</f>
        <v>Year 2026</v>
      </c>
      <c r="R144" s="282"/>
      <c r="S144" s="261" t="str">
        <f>"Land use category in year " &amp; TEXT($B$8+8,0)</f>
        <v>Land use category in year 2026</v>
      </c>
      <c r="T144" s="261"/>
      <c r="U144" s="261"/>
      <c r="V144" s="261"/>
      <c r="W144" s="261"/>
      <c r="X144" s="261"/>
      <c r="Y144" s="261"/>
      <c r="Z144" s="261"/>
      <c r="AA144" s="261"/>
      <c r="AB144" s="261"/>
      <c r="AC144" s="261"/>
      <c r="AD144" s="261"/>
      <c r="AE144" s="261"/>
      <c r="AF144" s="62"/>
    </row>
    <row r="145" spans="1:32" ht="42" x14ac:dyDescent="0.2">
      <c r="A145" s="283"/>
      <c r="B145" s="284"/>
      <c r="C145" s="54" t="s">
        <v>46</v>
      </c>
      <c r="D145" s="54" t="s">
        <v>47</v>
      </c>
      <c r="E145" s="55" t="s">
        <v>48</v>
      </c>
      <c r="F145" s="54" t="s">
        <v>49</v>
      </c>
      <c r="G145" s="54" t="s">
        <v>50</v>
      </c>
      <c r="H145" s="54" t="s">
        <v>51</v>
      </c>
      <c r="I145" s="54" t="s">
        <v>52</v>
      </c>
      <c r="J145" s="54" t="s">
        <v>53</v>
      </c>
      <c r="K145" s="54" t="s">
        <v>54</v>
      </c>
      <c r="L145" s="54" t="s">
        <v>55</v>
      </c>
      <c r="M145" s="54" t="s">
        <v>56</v>
      </c>
      <c r="N145" s="54" t="s">
        <v>39</v>
      </c>
      <c r="O145" s="172" t="s">
        <v>151</v>
      </c>
      <c r="Q145" s="283"/>
      <c r="R145" s="284"/>
      <c r="S145" s="54" t="s">
        <v>46</v>
      </c>
      <c r="T145" s="54" t="s">
        <v>47</v>
      </c>
      <c r="U145" s="55" t="s">
        <v>48</v>
      </c>
      <c r="V145" s="54" t="s">
        <v>49</v>
      </c>
      <c r="W145" s="54" t="s">
        <v>50</v>
      </c>
      <c r="X145" s="54" t="s">
        <v>51</v>
      </c>
      <c r="Y145" s="54" t="s">
        <v>52</v>
      </c>
      <c r="Z145" s="54" t="s">
        <v>53</v>
      </c>
      <c r="AA145" s="54" t="s">
        <v>54</v>
      </c>
      <c r="AB145" s="54" t="s">
        <v>55</v>
      </c>
      <c r="AC145" s="54" t="s">
        <v>56</v>
      </c>
      <c r="AD145" s="54" t="s">
        <v>39</v>
      </c>
      <c r="AE145" s="172" t="s">
        <v>151</v>
      </c>
      <c r="AF145" s="62"/>
    </row>
    <row r="146" spans="1:32" ht="14.15" customHeight="1" x14ac:dyDescent="0.2">
      <c r="A146" s="280" t="str">
        <f>"Land use category in year " &amp; TEXT($B$8+7,0)</f>
        <v>Land use category in year 2025</v>
      </c>
      <c r="B146" s="54" t="s">
        <v>46</v>
      </c>
      <c r="C146" s="197">
        <f>$C142*C$16</f>
        <v>0</v>
      </c>
      <c r="D146" s="197">
        <f t="shared" ref="D146:N146" si="909">$C142*D$16</f>
        <v>0</v>
      </c>
      <c r="E146" s="197">
        <f t="shared" si="909"/>
        <v>0</v>
      </c>
      <c r="F146" s="197">
        <f t="shared" si="909"/>
        <v>0</v>
      </c>
      <c r="G146" s="197">
        <f t="shared" si="909"/>
        <v>0</v>
      </c>
      <c r="H146" s="197">
        <f t="shared" si="909"/>
        <v>0</v>
      </c>
      <c r="I146" s="197">
        <f t="shared" si="909"/>
        <v>0</v>
      </c>
      <c r="J146" s="197">
        <f t="shared" si="909"/>
        <v>0</v>
      </c>
      <c r="K146" s="197">
        <f t="shared" si="909"/>
        <v>0</v>
      </c>
      <c r="L146" s="197">
        <f t="shared" si="909"/>
        <v>0</v>
      </c>
      <c r="M146" s="197">
        <f t="shared" si="909"/>
        <v>0</v>
      </c>
      <c r="N146" s="197">
        <f t="shared" si="909"/>
        <v>0</v>
      </c>
      <c r="O146" s="198">
        <f>SUM(C146:N146)</f>
        <v>0</v>
      </c>
      <c r="Q146" s="280" t="str">
        <f>"Land use category in year " &amp; TEXT($B$8+7,0)</f>
        <v>Land use category in year 2025</v>
      </c>
      <c r="R146" s="54" t="s">
        <v>46</v>
      </c>
      <c r="S146" s="199">
        <f>IF(ISNUMBER(S$16),C146*S$16,0)</f>
        <v>0</v>
      </c>
      <c r="T146" s="199">
        <f t="shared" ref="T146" si="910">IF(ISNUMBER(T$16),D146*T$16,0)</f>
        <v>0</v>
      </c>
      <c r="U146" s="199">
        <f t="shared" ref="U146" si="911">IF(ISNUMBER(U$16),E146*U$16,0)</f>
        <v>0</v>
      </c>
      <c r="V146" s="199">
        <f t="shared" ref="V146" si="912">IF(ISNUMBER(V$16),F146*V$16,0)</f>
        <v>0</v>
      </c>
      <c r="W146" s="199">
        <f t="shared" ref="W146" si="913">IF(ISNUMBER(W$16),G146*W$16,0)</f>
        <v>0</v>
      </c>
      <c r="X146" s="199">
        <f t="shared" ref="X146" si="914">IF(ISNUMBER(X$16),H146*X$16,0)</f>
        <v>0</v>
      </c>
      <c r="Y146" s="199">
        <f t="shared" ref="Y146" si="915">IF(ISNUMBER(Y$16),I146*Y$16,0)</f>
        <v>0</v>
      </c>
      <c r="Z146" s="199">
        <f t="shared" ref="Z146" si="916">IF(ISNUMBER(Z$16),J146*Z$16,0)</f>
        <v>0</v>
      </c>
      <c r="AA146" s="199">
        <f t="shared" ref="AA146" si="917">IF(ISNUMBER(AA$16),K146*AA$16,0)</f>
        <v>0</v>
      </c>
      <c r="AB146" s="199">
        <f t="shared" ref="AB146" si="918">IF(ISNUMBER(AB$16),L146*AB$16,0)</f>
        <v>0</v>
      </c>
      <c r="AC146" s="199">
        <f t="shared" ref="AC146" si="919">IF(ISNUMBER(AC$16),M146*AC$16,0)</f>
        <v>0</v>
      </c>
      <c r="AD146" s="199">
        <f t="shared" ref="AD146" si="920">IF(ISNUMBER(AD$16),N146*AD$16,0)</f>
        <v>0</v>
      </c>
      <c r="AE146" s="198">
        <f>SUMIF(S146:AD146,"&gt;0",S146:AD146)</f>
        <v>0</v>
      </c>
      <c r="AF146" s="62"/>
    </row>
    <row r="147" spans="1:32" ht="28" x14ac:dyDescent="0.2">
      <c r="A147" s="280"/>
      <c r="B147" s="54" t="s">
        <v>47</v>
      </c>
      <c r="C147" s="197">
        <f>$D142*C$17</f>
        <v>0</v>
      </c>
      <c r="D147" s="197">
        <f t="shared" ref="D147:N147" si="921">$D142*D$17</f>
        <v>0</v>
      </c>
      <c r="E147" s="197">
        <f t="shared" si="921"/>
        <v>0</v>
      </c>
      <c r="F147" s="197">
        <f t="shared" si="921"/>
        <v>0</v>
      </c>
      <c r="G147" s="197">
        <f t="shared" si="921"/>
        <v>0</v>
      </c>
      <c r="H147" s="197">
        <f t="shared" si="921"/>
        <v>0</v>
      </c>
      <c r="I147" s="197">
        <f t="shared" si="921"/>
        <v>0</v>
      </c>
      <c r="J147" s="197">
        <f t="shared" si="921"/>
        <v>0</v>
      </c>
      <c r="K147" s="197">
        <f t="shared" si="921"/>
        <v>0</v>
      </c>
      <c r="L147" s="197">
        <f t="shared" si="921"/>
        <v>0</v>
      </c>
      <c r="M147" s="197">
        <f t="shared" si="921"/>
        <v>0</v>
      </c>
      <c r="N147" s="197">
        <f t="shared" si="921"/>
        <v>0</v>
      </c>
      <c r="O147" s="198">
        <f t="shared" ref="O147:O157" si="922">SUM(C147:N147)</f>
        <v>0</v>
      </c>
      <c r="Q147" s="280"/>
      <c r="R147" s="54" t="s">
        <v>47</v>
      </c>
      <c r="S147" s="199">
        <f>IF(ISNUMBER(S$17),C147*S$17,0)</f>
        <v>0</v>
      </c>
      <c r="T147" s="199">
        <f t="shared" ref="T147" si="923">IF(ISNUMBER(T$17),D147*T$17,0)</f>
        <v>0</v>
      </c>
      <c r="U147" s="199">
        <f t="shared" ref="U147" si="924">IF(ISNUMBER(U$17),E147*U$17,0)</f>
        <v>0</v>
      </c>
      <c r="V147" s="199">
        <f t="shared" ref="V147" si="925">IF(ISNUMBER(V$17),F147*V$17,0)</f>
        <v>0</v>
      </c>
      <c r="W147" s="199">
        <f t="shared" ref="W147" si="926">IF(ISNUMBER(W$17),G147*W$17,0)</f>
        <v>0</v>
      </c>
      <c r="X147" s="199">
        <f t="shared" ref="X147" si="927">IF(ISNUMBER(X$17),H147*X$17,0)</f>
        <v>0</v>
      </c>
      <c r="Y147" s="199">
        <f t="shared" ref="Y147" si="928">IF(ISNUMBER(Y$17),I147*Y$17,0)</f>
        <v>0</v>
      </c>
      <c r="Z147" s="199">
        <f t="shared" ref="Z147" si="929">IF(ISNUMBER(Z$17),J147*Z$17,0)</f>
        <v>0</v>
      </c>
      <c r="AA147" s="199">
        <f t="shared" ref="AA147" si="930">IF(ISNUMBER(AA$17),K147*AA$17,0)</f>
        <v>0</v>
      </c>
      <c r="AB147" s="199">
        <f t="shared" ref="AB147" si="931">IF(ISNUMBER(AB$17),L147*AB$17,0)</f>
        <v>0</v>
      </c>
      <c r="AC147" s="199">
        <f t="shared" ref="AC147" si="932">IF(ISNUMBER(AC$17),M147*AC$17,0)</f>
        <v>0</v>
      </c>
      <c r="AD147" s="199">
        <f t="shared" ref="AD147" si="933">IF(ISNUMBER(AD$17),N147*AD$17,0)</f>
        <v>0</v>
      </c>
      <c r="AE147" s="198">
        <f t="shared" ref="AE147:AE157" si="934">SUMIF(S147:AD147,"&gt;0",S147:AD147)</f>
        <v>0</v>
      </c>
      <c r="AF147" s="62"/>
    </row>
    <row r="148" spans="1:32" x14ac:dyDescent="0.2">
      <c r="A148" s="280"/>
      <c r="B148" s="55" t="s">
        <v>48</v>
      </c>
      <c r="C148" s="197">
        <f>$E142*C$18</f>
        <v>0</v>
      </c>
      <c r="D148" s="197">
        <f t="shared" ref="D148:N148" si="935">$E142*D$18</f>
        <v>0</v>
      </c>
      <c r="E148" s="197">
        <f t="shared" si="935"/>
        <v>0</v>
      </c>
      <c r="F148" s="197">
        <f t="shared" si="935"/>
        <v>0</v>
      </c>
      <c r="G148" s="197">
        <f t="shared" si="935"/>
        <v>0</v>
      </c>
      <c r="H148" s="197">
        <f t="shared" si="935"/>
        <v>0</v>
      </c>
      <c r="I148" s="197">
        <f t="shared" si="935"/>
        <v>0</v>
      </c>
      <c r="J148" s="197">
        <f t="shared" si="935"/>
        <v>0</v>
      </c>
      <c r="K148" s="197">
        <f t="shared" si="935"/>
        <v>0</v>
      </c>
      <c r="L148" s="197">
        <f t="shared" si="935"/>
        <v>0</v>
      </c>
      <c r="M148" s="197">
        <f t="shared" si="935"/>
        <v>0</v>
      </c>
      <c r="N148" s="197">
        <f t="shared" si="935"/>
        <v>0</v>
      </c>
      <c r="O148" s="198">
        <f t="shared" si="922"/>
        <v>0</v>
      </c>
      <c r="Q148" s="280"/>
      <c r="R148" s="55" t="s">
        <v>48</v>
      </c>
      <c r="S148" s="199">
        <f>IF(ISNUMBER(S$18),C148*S$18,0)</f>
        <v>0</v>
      </c>
      <c r="T148" s="199">
        <f t="shared" ref="T148" si="936">IF(ISNUMBER(T$18),D148*T$18,0)</f>
        <v>0</v>
      </c>
      <c r="U148" s="199">
        <f t="shared" ref="U148" si="937">IF(ISNUMBER(U$18),E148*U$18,0)</f>
        <v>0</v>
      </c>
      <c r="V148" s="199">
        <f t="shared" ref="V148" si="938">IF(ISNUMBER(V$18),F148*V$18,0)</f>
        <v>0</v>
      </c>
      <c r="W148" s="199">
        <f t="shared" ref="W148" si="939">IF(ISNUMBER(W$18),G148*W$18,0)</f>
        <v>0</v>
      </c>
      <c r="X148" s="199">
        <f t="shared" ref="X148" si="940">IF(ISNUMBER(X$18),H148*X$18,0)</f>
        <v>0</v>
      </c>
      <c r="Y148" s="199">
        <f t="shared" ref="Y148" si="941">IF(ISNUMBER(Y$18),I148*Y$18,0)</f>
        <v>0</v>
      </c>
      <c r="Z148" s="199">
        <f t="shared" ref="Z148" si="942">IF(ISNUMBER(Z$18),J148*Z$18,0)</f>
        <v>0</v>
      </c>
      <c r="AA148" s="199">
        <f t="shared" ref="AA148" si="943">IF(ISNUMBER(AA$18),K148*AA$18,0)</f>
        <v>0</v>
      </c>
      <c r="AB148" s="199">
        <f t="shared" ref="AB148" si="944">IF(ISNUMBER(AB$18),L148*AB$18,0)</f>
        <v>0</v>
      </c>
      <c r="AC148" s="199">
        <f t="shared" ref="AC148" si="945">IF(ISNUMBER(AC$18),M148*AC$18,0)</f>
        <v>0</v>
      </c>
      <c r="AD148" s="199">
        <f t="shared" ref="AD148" si="946">IF(ISNUMBER(AD$18),N148*AD$18,0)</f>
        <v>0</v>
      </c>
      <c r="AE148" s="198">
        <f t="shared" si="934"/>
        <v>0</v>
      </c>
      <c r="AF148" s="62"/>
    </row>
    <row r="149" spans="1:32" x14ac:dyDescent="0.2">
      <c r="A149" s="280"/>
      <c r="B149" s="54" t="s">
        <v>49</v>
      </c>
      <c r="C149" s="197">
        <f>$F142*C$19</f>
        <v>0</v>
      </c>
      <c r="D149" s="197">
        <f t="shared" ref="D149:N149" si="947">$F142*D$19</f>
        <v>0</v>
      </c>
      <c r="E149" s="197">
        <f t="shared" si="947"/>
        <v>0</v>
      </c>
      <c r="F149" s="197">
        <f t="shared" si="947"/>
        <v>0</v>
      </c>
      <c r="G149" s="197">
        <f t="shared" si="947"/>
        <v>0</v>
      </c>
      <c r="H149" s="197">
        <f t="shared" si="947"/>
        <v>0</v>
      </c>
      <c r="I149" s="197">
        <f t="shared" si="947"/>
        <v>0</v>
      </c>
      <c r="J149" s="197">
        <f t="shared" si="947"/>
        <v>0</v>
      </c>
      <c r="K149" s="197">
        <f t="shared" si="947"/>
        <v>0</v>
      </c>
      <c r="L149" s="197">
        <f t="shared" si="947"/>
        <v>0</v>
      </c>
      <c r="M149" s="197">
        <f t="shared" si="947"/>
        <v>0</v>
      </c>
      <c r="N149" s="197">
        <f t="shared" si="947"/>
        <v>0</v>
      </c>
      <c r="O149" s="198">
        <f t="shared" si="922"/>
        <v>0</v>
      </c>
      <c r="Q149" s="280"/>
      <c r="R149" s="54" t="s">
        <v>49</v>
      </c>
      <c r="S149" s="199">
        <f>IF(ISNUMBER(S$19),C149*S$19,0)</f>
        <v>0</v>
      </c>
      <c r="T149" s="199">
        <f t="shared" ref="T149" si="948">IF(ISNUMBER(T$19),D149*T$19,0)</f>
        <v>0</v>
      </c>
      <c r="U149" s="199">
        <f t="shared" ref="U149" si="949">IF(ISNUMBER(U$19),E149*U$19,0)</f>
        <v>0</v>
      </c>
      <c r="V149" s="199">
        <f t="shared" ref="V149" si="950">IF(ISNUMBER(V$19),F149*V$19,0)</f>
        <v>0</v>
      </c>
      <c r="W149" s="199">
        <f t="shared" ref="W149" si="951">IF(ISNUMBER(W$19),G149*W$19,0)</f>
        <v>0</v>
      </c>
      <c r="X149" s="199">
        <f t="shared" ref="X149" si="952">IF(ISNUMBER(X$19),H149*X$19,0)</f>
        <v>0</v>
      </c>
      <c r="Y149" s="199">
        <f t="shared" ref="Y149" si="953">IF(ISNUMBER(Y$19),I149*Y$19,0)</f>
        <v>0</v>
      </c>
      <c r="Z149" s="199">
        <f t="shared" ref="Z149" si="954">IF(ISNUMBER(Z$19),J149*Z$19,0)</f>
        <v>0</v>
      </c>
      <c r="AA149" s="199">
        <f t="shared" ref="AA149" si="955">IF(ISNUMBER(AA$19),K149*AA$19,0)</f>
        <v>0</v>
      </c>
      <c r="AB149" s="199">
        <f t="shared" ref="AB149" si="956">IF(ISNUMBER(AB$19),L149*AB$19,0)</f>
        <v>0</v>
      </c>
      <c r="AC149" s="199">
        <f t="shared" ref="AC149" si="957">IF(ISNUMBER(AC$19),M149*AC$19,0)</f>
        <v>0</v>
      </c>
      <c r="AD149" s="199">
        <f t="shared" ref="AD149" si="958">IF(ISNUMBER(AD$19),N149*AD$19,0)</f>
        <v>0</v>
      </c>
      <c r="AE149" s="198">
        <f t="shared" si="934"/>
        <v>0</v>
      </c>
      <c r="AF149" s="62"/>
    </row>
    <row r="150" spans="1:32" x14ac:dyDescent="0.2">
      <c r="A150" s="280"/>
      <c r="B150" s="172" t="s">
        <v>50</v>
      </c>
      <c r="C150" s="197">
        <f>$G142*C$20</f>
        <v>0</v>
      </c>
      <c r="D150" s="197">
        <f t="shared" ref="D150:N150" si="959">$G142*D$20</f>
        <v>0</v>
      </c>
      <c r="E150" s="197">
        <f t="shared" si="959"/>
        <v>0</v>
      </c>
      <c r="F150" s="197">
        <f t="shared" si="959"/>
        <v>0</v>
      </c>
      <c r="G150" s="197">
        <f t="shared" si="959"/>
        <v>0</v>
      </c>
      <c r="H150" s="197">
        <f t="shared" si="959"/>
        <v>0</v>
      </c>
      <c r="I150" s="197">
        <f t="shared" si="959"/>
        <v>0</v>
      </c>
      <c r="J150" s="197">
        <f t="shared" si="959"/>
        <v>0</v>
      </c>
      <c r="K150" s="197">
        <f t="shared" si="959"/>
        <v>0</v>
      </c>
      <c r="L150" s="197">
        <f t="shared" si="959"/>
        <v>0</v>
      </c>
      <c r="M150" s="197">
        <f t="shared" si="959"/>
        <v>0</v>
      </c>
      <c r="N150" s="197">
        <f t="shared" si="959"/>
        <v>0</v>
      </c>
      <c r="O150" s="198">
        <f t="shared" si="922"/>
        <v>0</v>
      </c>
      <c r="Q150" s="280"/>
      <c r="R150" s="172" t="s">
        <v>50</v>
      </c>
      <c r="S150" s="199">
        <f>IF(ISNUMBER(S$20),C150*S$20,0)</f>
        <v>0</v>
      </c>
      <c r="T150" s="199">
        <f t="shared" ref="T150" si="960">IF(ISNUMBER(T$20),D150*T$20,0)</f>
        <v>0</v>
      </c>
      <c r="U150" s="199">
        <f t="shared" ref="U150" si="961">IF(ISNUMBER(U$20),E150*U$20,0)</f>
        <v>0</v>
      </c>
      <c r="V150" s="199">
        <f t="shared" ref="V150" si="962">IF(ISNUMBER(V$20),F150*V$20,0)</f>
        <v>0</v>
      </c>
      <c r="W150" s="199">
        <f t="shared" ref="W150" si="963">IF(ISNUMBER(W$20),G150*W$20,0)</f>
        <v>0</v>
      </c>
      <c r="X150" s="199">
        <f t="shared" ref="X150" si="964">IF(ISNUMBER(X$20),H150*X$20,0)</f>
        <v>0</v>
      </c>
      <c r="Y150" s="199">
        <f t="shared" ref="Y150" si="965">IF(ISNUMBER(Y$20),I150*Y$20,0)</f>
        <v>0</v>
      </c>
      <c r="Z150" s="199">
        <f t="shared" ref="Z150" si="966">IF(ISNUMBER(Z$20),J150*Z$20,0)</f>
        <v>0</v>
      </c>
      <c r="AA150" s="199">
        <f t="shared" ref="AA150" si="967">IF(ISNUMBER(AA$20),K150*AA$20,0)</f>
        <v>0</v>
      </c>
      <c r="AB150" s="199">
        <f t="shared" ref="AB150" si="968">IF(ISNUMBER(AB$20),L150*AB$20,0)</f>
        <v>0</v>
      </c>
      <c r="AC150" s="199">
        <f t="shared" ref="AC150" si="969">IF(ISNUMBER(AC$20),M150*AC$20,0)</f>
        <v>0</v>
      </c>
      <c r="AD150" s="199">
        <f t="shared" ref="AD150" si="970">IF(ISNUMBER(AD$20),N150*AD$20,0)</f>
        <v>0</v>
      </c>
      <c r="AE150" s="198">
        <f t="shared" si="934"/>
        <v>0</v>
      </c>
      <c r="AF150" s="62"/>
    </row>
    <row r="151" spans="1:32" x14ac:dyDescent="0.2">
      <c r="A151" s="280"/>
      <c r="B151" s="172" t="s">
        <v>51</v>
      </c>
      <c r="C151" s="197">
        <f>$H142*C$21</f>
        <v>0</v>
      </c>
      <c r="D151" s="197">
        <f t="shared" ref="D151:N151" si="971">$H142*D$21</f>
        <v>0</v>
      </c>
      <c r="E151" s="197">
        <f t="shared" si="971"/>
        <v>0</v>
      </c>
      <c r="F151" s="197">
        <f t="shared" si="971"/>
        <v>0</v>
      </c>
      <c r="G151" s="197">
        <f t="shared" si="971"/>
        <v>0</v>
      </c>
      <c r="H151" s="197">
        <f t="shared" si="971"/>
        <v>0</v>
      </c>
      <c r="I151" s="197">
        <f t="shared" si="971"/>
        <v>0</v>
      </c>
      <c r="J151" s="197">
        <f t="shared" si="971"/>
        <v>0</v>
      </c>
      <c r="K151" s="197">
        <f t="shared" si="971"/>
        <v>0</v>
      </c>
      <c r="L151" s="197">
        <f t="shared" si="971"/>
        <v>0</v>
      </c>
      <c r="M151" s="197">
        <f t="shared" si="971"/>
        <v>0</v>
      </c>
      <c r="N151" s="197">
        <f t="shared" si="971"/>
        <v>0</v>
      </c>
      <c r="O151" s="198">
        <f t="shared" si="922"/>
        <v>0</v>
      </c>
      <c r="Q151" s="280"/>
      <c r="R151" s="172" t="s">
        <v>51</v>
      </c>
      <c r="S151" s="199">
        <f>IF(ISNUMBER(S$21),C151*S$21,0)</f>
        <v>0</v>
      </c>
      <c r="T151" s="199">
        <f t="shared" ref="T151" si="972">IF(ISNUMBER(T$21),D151*T$21,0)</f>
        <v>0</v>
      </c>
      <c r="U151" s="199">
        <f t="shared" ref="U151" si="973">IF(ISNUMBER(U$21),E151*U$21,0)</f>
        <v>0</v>
      </c>
      <c r="V151" s="199">
        <f t="shared" ref="V151" si="974">IF(ISNUMBER(V$21),F151*V$21,0)</f>
        <v>0</v>
      </c>
      <c r="W151" s="199">
        <f t="shared" ref="W151" si="975">IF(ISNUMBER(W$21),G151*W$21,0)</f>
        <v>0</v>
      </c>
      <c r="X151" s="199">
        <f t="shared" ref="X151" si="976">IF(ISNUMBER(X$21),H151*X$21,0)</f>
        <v>0</v>
      </c>
      <c r="Y151" s="199">
        <f t="shared" ref="Y151" si="977">IF(ISNUMBER(Y$21),I151*Y$21,0)</f>
        <v>0</v>
      </c>
      <c r="Z151" s="199">
        <f t="shared" ref="Z151" si="978">IF(ISNUMBER(Z$21),J151*Z$21,0)</f>
        <v>0</v>
      </c>
      <c r="AA151" s="199">
        <f t="shared" ref="AA151" si="979">IF(ISNUMBER(AA$21),K151*AA$21,0)</f>
        <v>0</v>
      </c>
      <c r="AB151" s="199">
        <f t="shared" ref="AB151" si="980">IF(ISNUMBER(AB$21),L151*AB$21,0)</f>
        <v>0</v>
      </c>
      <c r="AC151" s="199">
        <f t="shared" ref="AC151" si="981">IF(ISNUMBER(AC$21),M151*AC$21,0)</f>
        <v>0</v>
      </c>
      <c r="AD151" s="199">
        <f t="shared" ref="AD151" si="982">IF(ISNUMBER(AD$21),N151*AD$21,0)</f>
        <v>0</v>
      </c>
      <c r="AE151" s="198">
        <f t="shared" si="934"/>
        <v>0</v>
      </c>
      <c r="AF151" s="62"/>
    </row>
    <row r="152" spans="1:32" x14ac:dyDescent="0.2">
      <c r="A152" s="280"/>
      <c r="B152" s="172" t="s">
        <v>52</v>
      </c>
      <c r="C152" s="197">
        <f>$I142*C$22</f>
        <v>0</v>
      </c>
      <c r="D152" s="197">
        <f t="shared" ref="D152:N152" si="983">$I142*D$22</f>
        <v>0</v>
      </c>
      <c r="E152" s="197">
        <f t="shared" si="983"/>
        <v>0</v>
      </c>
      <c r="F152" s="197">
        <f t="shared" si="983"/>
        <v>0</v>
      </c>
      <c r="G152" s="197">
        <f t="shared" si="983"/>
        <v>0</v>
      </c>
      <c r="H152" s="197">
        <f t="shared" si="983"/>
        <v>0</v>
      </c>
      <c r="I152" s="197">
        <f t="shared" si="983"/>
        <v>0</v>
      </c>
      <c r="J152" s="197">
        <f t="shared" si="983"/>
        <v>0</v>
      </c>
      <c r="K152" s="197">
        <f t="shared" si="983"/>
        <v>0</v>
      </c>
      <c r="L152" s="197">
        <f t="shared" si="983"/>
        <v>0</v>
      </c>
      <c r="M152" s="197">
        <f t="shared" si="983"/>
        <v>0</v>
      </c>
      <c r="N152" s="197">
        <f t="shared" si="983"/>
        <v>0</v>
      </c>
      <c r="O152" s="198">
        <f t="shared" si="922"/>
        <v>0</v>
      </c>
      <c r="Q152" s="280"/>
      <c r="R152" s="172" t="s">
        <v>52</v>
      </c>
      <c r="S152" s="199">
        <f>IF(ISNUMBER(S$22),C152*S$22,0)</f>
        <v>0</v>
      </c>
      <c r="T152" s="199">
        <f t="shared" ref="T152" si="984">IF(ISNUMBER(T$22),D152*T$22,0)</f>
        <v>0</v>
      </c>
      <c r="U152" s="199">
        <f t="shared" ref="U152" si="985">IF(ISNUMBER(U$22),E152*U$22,0)</f>
        <v>0</v>
      </c>
      <c r="V152" s="199">
        <f t="shared" ref="V152" si="986">IF(ISNUMBER(V$22),F152*V$22,0)</f>
        <v>0</v>
      </c>
      <c r="W152" s="199">
        <f t="shared" ref="W152" si="987">IF(ISNUMBER(W$22),G152*W$22,0)</f>
        <v>0</v>
      </c>
      <c r="X152" s="199">
        <f t="shared" ref="X152" si="988">IF(ISNUMBER(X$22),H152*X$22,0)</f>
        <v>0</v>
      </c>
      <c r="Y152" s="199">
        <f t="shared" ref="Y152" si="989">IF(ISNUMBER(Y$22),I152*Y$22,0)</f>
        <v>0</v>
      </c>
      <c r="Z152" s="199">
        <f t="shared" ref="Z152" si="990">IF(ISNUMBER(Z$22),J152*Z$22,0)</f>
        <v>0</v>
      </c>
      <c r="AA152" s="199">
        <f t="shared" ref="AA152" si="991">IF(ISNUMBER(AA$22),K152*AA$22,0)</f>
        <v>0</v>
      </c>
      <c r="AB152" s="199">
        <f t="shared" ref="AB152" si="992">IF(ISNUMBER(AB$22),L152*AB$22,0)</f>
        <v>0</v>
      </c>
      <c r="AC152" s="199">
        <f t="shared" ref="AC152" si="993">IF(ISNUMBER(AC$22),M152*AC$22,0)</f>
        <v>0</v>
      </c>
      <c r="AD152" s="199">
        <f t="shared" ref="AD152" si="994">IF(ISNUMBER(AD$22),N152*AD$22,0)</f>
        <v>0</v>
      </c>
      <c r="AE152" s="198">
        <f t="shared" si="934"/>
        <v>0</v>
      </c>
      <c r="AF152" s="62"/>
    </row>
    <row r="153" spans="1:32" x14ac:dyDescent="0.2">
      <c r="A153" s="280"/>
      <c r="B153" s="172" t="s">
        <v>53</v>
      </c>
      <c r="C153" s="197">
        <f>$J142*C$23</f>
        <v>0</v>
      </c>
      <c r="D153" s="197">
        <f t="shared" ref="D153:N153" si="995">$J142*D$23</f>
        <v>0</v>
      </c>
      <c r="E153" s="197">
        <f t="shared" si="995"/>
        <v>0</v>
      </c>
      <c r="F153" s="197">
        <f t="shared" si="995"/>
        <v>0</v>
      </c>
      <c r="G153" s="197">
        <f t="shared" si="995"/>
        <v>0</v>
      </c>
      <c r="H153" s="197">
        <f t="shared" si="995"/>
        <v>0</v>
      </c>
      <c r="I153" s="197">
        <f t="shared" si="995"/>
        <v>0</v>
      </c>
      <c r="J153" s="197">
        <f t="shared" si="995"/>
        <v>0</v>
      </c>
      <c r="K153" s="197">
        <f t="shared" si="995"/>
        <v>0</v>
      </c>
      <c r="L153" s="197">
        <f t="shared" si="995"/>
        <v>0</v>
      </c>
      <c r="M153" s="197">
        <f t="shared" si="995"/>
        <v>0</v>
      </c>
      <c r="N153" s="197">
        <f t="shared" si="995"/>
        <v>0</v>
      </c>
      <c r="O153" s="198">
        <f t="shared" si="922"/>
        <v>0</v>
      </c>
      <c r="Q153" s="280"/>
      <c r="R153" s="172" t="s">
        <v>53</v>
      </c>
      <c r="S153" s="199">
        <f>IF(ISNUMBER(S$23),C153*S$23,0)</f>
        <v>0</v>
      </c>
      <c r="T153" s="199">
        <f t="shared" ref="T153" si="996">IF(ISNUMBER(T$23),D153*T$23,0)</f>
        <v>0</v>
      </c>
      <c r="U153" s="199">
        <f t="shared" ref="U153" si="997">IF(ISNUMBER(U$23),E153*U$23,0)</f>
        <v>0</v>
      </c>
      <c r="V153" s="199">
        <f t="shared" ref="V153" si="998">IF(ISNUMBER(V$23),F153*V$23,0)</f>
        <v>0</v>
      </c>
      <c r="W153" s="199">
        <f t="shared" ref="W153" si="999">IF(ISNUMBER(W$23),G153*W$23,0)</f>
        <v>0</v>
      </c>
      <c r="X153" s="199">
        <f t="shared" ref="X153" si="1000">IF(ISNUMBER(X$23),H153*X$23,0)</f>
        <v>0</v>
      </c>
      <c r="Y153" s="199">
        <f t="shared" ref="Y153" si="1001">IF(ISNUMBER(Y$23),I153*Y$23,0)</f>
        <v>0</v>
      </c>
      <c r="Z153" s="199">
        <f t="shared" ref="Z153" si="1002">IF(ISNUMBER(Z$23),J153*Z$23,0)</f>
        <v>0</v>
      </c>
      <c r="AA153" s="199">
        <f t="shared" ref="AA153" si="1003">IF(ISNUMBER(AA$23),K153*AA$23,0)</f>
        <v>0</v>
      </c>
      <c r="AB153" s="199">
        <f t="shared" ref="AB153" si="1004">IF(ISNUMBER(AB$23),L153*AB$23,0)</f>
        <v>0</v>
      </c>
      <c r="AC153" s="199">
        <f t="shared" ref="AC153" si="1005">IF(ISNUMBER(AC$23),M153*AC$23,0)</f>
        <v>0</v>
      </c>
      <c r="AD153" s="199">
        <f t="shared" ref="AD153" si="1006">IF(ISNUMBER(AD$23),N153*AD$23,0)</f>
        <v>0</v>
      </c>
      <c r="AE153" s="198">
        <f t="shared" si="934"/>
        <v>0</v>
      </c>
      <c r="AF153" s="62"/>
    </row>
    <row r="154" spans="1:32" x14ac:dyDescent="0.2">
      <c r="A154" s="280"/>
      <c r="B154" s="172" t="s">
        <v>54</v>
      </c>
      <c r="C154" s="197">
        <f>$K142*C$24</f>
        <v>0</v>
      </c>
      <c r="D154" s="197">
        <f t="shared" ref="D154:N154" si="1007">$K142*D$24</f>
        <v>0</v>
      </c>
      <c r="E154" s="197">
        <f t="shared" si="1007"/>
        <v>0</v>
      </c>
      <c r="F154" s="197">
        <f t="shared" si="1007"/>
        <v>0</v>
      </c>
      <c r="G154" s="197">
        <f t="shared" si="1007"/>
        <v>0</v>
      </c>
      <c r="H154" s="197">
        <f t="shared" si="1007"/>
        <v>0</v>
      </c>
      <c r="I154" s="197">
        <f t="shared" si="1007"/>
        <v>0</v>
      </c>
      <c r="J154" s="197">
        <f t="shared" si="1007"/>
        <v>0</v>
      </c>
      <c r="K154" s="197">
        <f t="shared" si="1007"/>
        <v>0</v>
      </c>
      <c r="L154" s="197">
        <f t="shared" si="1007"/>
        <v>0</v>
      </c>
      <c r="M154" s="197">
        <f t="shared" si="1007"/>
        <v>0</v>
      </c>
      <c r="N154" s="197">
        <f t="shared" si="1007"/>
        <v>0</v>
      </c>
      <c r="O154" s="198">
        <f t="shared" si="922"/>
        <v>0</v>
      </c>
      <c r="Q154" s="280"/>
      <c r="R154" s="172" t="s">
        <v>54</v>
      </c>
      <c r="S154" s="199">
        <f>IF(ISNUMBER(S$24),C154*S$24,0)</f>
        <v>0</v>
      </c>
      <c r="T154" s="199">
        <f t="shared" ref="T154" si="1008">IF(ISNUMBER(T$24),D154*T$24,0)</f>
        <v>0</v>
      </c>
      <c r="U154" s="199">
        <f t="shared" ref="U154" si="1009">IF(ISNUMBER(U$24),E154*U$24,0)</f>
        <v>0</v>
      </c>
      <c r="V154" s="199">
        <f t="shared" ref="V154" si="1010">IF(ISNUMBER(V$24),F154*V$24,0)</f>
        <v>0</v>
      </c>
      <c r="W154" s="199">
        <f t="shared" ref="W154" si="1011">IF(ISNUMBER(W$24),G154*W$24,0)</f>
        <v>0</v>
      </c>
      <c r="X154" s="199">
        <f t="shared" ref="X154" si="1012">IF(ISNUMBER(X$24),H154*X$24,0)</f>
        <v>0</v>
      </c>
      <c r="Y154" s="199">
        <f t="shared" ref="Y154" si="1013">IF(ISNUMBER(Y$24),I154*Y$24,0)</f>
        <v>0</v>
      </c>
      <c r="Z154" s="199">
        <f t="shared" ref="Z154" si="1014">IF(ISNUMBER(Z$24),J154*Z$24,0)</f>
        <v>0</v>
      </c>
      <c r="AA154" s="199">
        <f t="shared" ref="AA154" si="1015">IF(ISNUMBER(AA$24),K154*AA$24,0)</f>
        <v>0</v>
      </c>
      <c r="AB154" s="199">
        <f t="shared" ref="AB154" si="1016">IF(ISNUMBER(AB$24),L154*AB$24,0)</f>
        <v>0</v>
      </c>
      <c r="AC154" s="199">
        <f t="shared" ref="AC154" si="1017">IF(ISNUMBER(AC$24),M154*AC$24,0)</f>
        <v>0</v>
      </c>
      <c r="AD154" s="199">
        <f t="shared" ref="AD154" si="1018">IF(ISNUMBER(AD$24),N154*AD$24,0)</f>
        <v>0</v>
      </c>
      <c r="AE154" s="198">
        <f t="shared" si="934"/>
        <v>0</v>
      </c>
      <c r="AF154" s="62"/>
    </row>
    <row r="155" spans="1:32" x14ac:dyDescent="0.2">
      <c r="A155" s="280"/>
      <c r="B155" s="172" t="s">
        <v>55</v>
      </c>
      <c r="C155" s="197">
        <f>$L142*C$25</f>
        <v>0</v>
      </c>
      <c r="D155" s="197">
        <f t="shared" ref="D155:N155" si="1019">$L142*D$25</f>
        <v>0</v>
      </c>
      <c r="E155" s="197">
        <f t="shared" si="1019"/>
        <v>0</v>
      </c>
      <c r="F155" s="197">
        <f t="shared" si="1019"/>
        <v>0</v>
      </c>
      <c r="G155" s="197">
        <f t="shared" si="1019"/>
        <v>0</v>
      </c>
      <c r="H155" s="197">
        <f t="shared" si="1019"/>
        <v>0</v>
      </c>
      <c r="I155" s="197">
        <f t="shared" si="1019"/>
        <v>0</v>
      </c>
      <c r="J155" s="197">
        <f t="shared" si="1019"/>
        <v>0</v>
      </c>
      <c r="K155" s="197">
        <f t="shared" si="1019"/>
        <v>0</v>
      </c>
      <c r="L155" s="197">
        <f t="shared" si="1019"/>
        <v>0</v>
      </c>
      <c r="M155" s="197">
        <f t="shared" si="1019"/>
        <v>0</v>
      </c>
      <c r="N155" s="197">
        <f t="shared" si="1019"/>
        <v>0</v>
      </c>
      <c r="O155" s="198">
        <f t="shared" si="922"/>
        <v>0</v>
      </c>
      <c r="Q155" s="280"/>
      <c r="R155" s="172" t="s">
        <v>55</v>
      </c>
      <c r="S155" s="199">
        <f>IF(ISNUMBER(S$25),C155*S$25,0)</f>
        <v>0</v>
      </c>
      <c r="T155" s="199">
        <f t="shared" ref="T155" si="1020">IF(ISNUMBER(T$25),D155*T$25,0)</f>
        <v>0</v>
      </c>
      <c r="U155" s="199">
        <f t="shared" ref="U155" si="1021">IF(ISNUMBER(U$25),E155*U$25,0)</f>
        <v>0</v>
      </c>
      <c r="V155" s="199">
        <f t="shared" ref="V155" si="1022">IF(ISNUMBER(V$25),F155*V$25,0)</f>
        <v>0</v>
      </c>
      <c r="W155" s="199">
        <f t="shared" ref="W155" si="1023">IF(ISNUMBER(W$25),G155*W$25,0)</f>
        <v>0</v>
      </c>
      <c r="X155" s="199">
        <f t="shared" ref="X155" si="1024">IF(ISNUMBER(X$25),H155*X$25,0)</f>
        <v>0</v>
      </c>
      <c r="Y155" s="199">
        <f t="shared" ref="Y155" si="1025">IF(ISNUMBER(Y$25),I155*Y$25,0)</f>
        <v>0</v>
      </c>
      <c r="Z155" s="199">
        <f t="shared" ref="Z155" si="1026">IF(ISNUMBER(Z$25),J155*Z$25,0)</f>
        <v>0</v>
      </c>
      <c r="AA155" s="199">
        <f t="shared" ref="AA155" si="1027">IF(ISNUMBER(AA$25),K155*AA$25,0)</f>
        <v>0</v>
      </c>
      <c r="AB155" s="199">
        <f t="shared" ref="AB155" si="1028">IF(ISNUMBER(AB$25),L155*AB$25,0)</f>
        <v>0</v>
      </c>
      <c r="AC155" s="199">
        <f t="shared" ref="AC155" si="1029">IF(ISNUMBER(AC$25),M155*AC$25,0)</f>
        <v>0</v>
      </c>
      <c r="AD155" s="199">
        <f t="shared" ref="AD155" si="1030">IF(ISNUMBER(AD$25),N155*AD$25,0)</f>
        <v>0</v>
      </c>
      <c r="AE155" s="198">
        <f t="shared" si="934"/>
        <v>0</v>
      </c>
      <c r="AF155" s="62"/>
    </row>
    <row r="156" spans="1:32" x14ac:dyDescent="0.2">
      <c r="A156" s="280"/>
      <c r="B156" s="172" t="s">
        <v>56</v>
      </c>
      <c r="C156" s="197">
        <f>$M142*C$26</f>
        <v>0</v>
      </c>
      <c r="D156" s="197">
        <f t="shared" ref="D156:N156" si="1031">$M142*D$26</f>
        <v>0</v>
      </c>
      <c r="E156" s="197">
        <f t="shared" si="1031"/>
        <v>0</v>
      </c>
      <c r="F156" s="197">
        <f t="shared" si="1031"/>
        <v>0</v>
      </c>
      <c r="G156" s="197">
        <f t="shared" si="1031"/>
        <v>0</v>
      </c>
      <c r="H156" s="197">
        <f t="shared" si="1031"/>
        <v>0</v>
      </c>
      <c r="I156" s="197">
        <f t="shared" si="1031"/>
        <v>0</v>
      </c>
      <c r="J156" s="197">
        <f t="shared" si="1031"/>
        <v>0</v>
      </c>
      <c r="K156" s="197">
        <f t="shared" si="1031"/>
        <v>0</v>
      </c>
      <c r="L156" s="197">
        <f t="shared" si="1031"/>
        <v>0</v>
      </c>
      <c r="M156" s="197">
        <f t="shared" si="1031"/>
        <v>0</v>
      </c>
      <c r="N156" s="197">
        <f t="shared" si="1031"/>
        <v>0</v>
      </c>
      <c r="O156" s="198">
        <f t="shared" si="922"/>
        <v>0</v>
      </c>
      <c r="Q156" s="280"/>
      <c r="R156" s="172" t="s">
        <v>56</v>
      </c>
      <c r="S156" s="199">
        <f>IF(ISNUMBER(S$26),C156*S$26,0)</f>
        <v>0</v>
      </c>
      <c r="T156" s="199">
        <f t="shared" ref="T156" si="1032">IF(ISNUMBER(T$26),D156*T$26,0)</f>
        <v>0</v>
      </c>
      <c r="U156" s="199">
        <f t="shared" ref="U156" si="1033">IF(ISNUMBER(U$26),E156*U$26,0)</f>
        <v>0</v>
      </c>
      <c r="V156" s="199">
        <f t="shared" ref="V156" si="1034">IF(ISNUMBER(V$26),F156*V$26,0)</f>
        <v>0</v>
      </c>
      <c r="W156" s="199">
        <f t="shared" ref="W156" si="1035">IF(ISNUMBER(W$26),G156*W$26,0)</f>
        <v>0</v>
      </c>
      <c r="X156" s="199">
        <f t="shared" ref="X156" si="1036">IF(ISNUMBER(X$26),H156*X$26,0)</f>
        <v>0</v>
      </c>
      <c r="Y156" s="199">
        <f t="shared" ref="Y156" si="1037">IF(ISNUMBER(Y$26),I156*Y$26,0)</f>
        <v>0</v>
      </c>
      <c r="Z156" s="199">
        <f t="shared" ref="Z156" si="1038">IF(ISNUMBER(Z$26),J156*Z$26,0)</f>
        <v>0</v>
      </c>
      <c r="AA156" s="199">
        <f t="shared" ref="AA156" si="1039">IF(ISNUMBER(AA$26),K156*AA$26,0)</f>
        <v>0</v>
      </c>
      <c r="AB156" s="199">
        <f t="shared" ref="AB156" si="1040">IF(ISNUMBER(AB$26),L156*AB$26,0)</f>
        <v>0</v>
      </c>
      <c r="AC156" s="199">
        <f t="shared" ref="AC156" si="1041">IF(ISNUMBER(AC$26),M156*AC$26,0)</f>
        <v>0</v>
      </c>
      <c r="AD156" s="199">
        <f t="shared" ref="AD156" si="1042">IF(ISNUMBER(AD$26),N156*AD$26,0)</f>
        <v>0</v>
      </c>
      <c r="AE156" s="198">
        <f t="shared" si="934"/>
        <v>0</v>
      </c>
      <c r="AF156" s="62"/>
    </row>
    <row r="157" spans="1:32" x14ac:dyDescent="0.2">
      <c r="A157" s="280"/>
      <c r="B157" s="172" t="s">
        <v>147</v>
      </c>
      <c r="C157" s="197">
        <f>$N142*C$27</f>
        <v>0</v>
      </c>
      <c r="D157" s="197">
        <f t="shared" ref="D157:N157" si="1043">$N142*D$27</f>
        <v>0</v>
      </c>
      <c r="E157" s="197">
        <f t="shared" si="1043"/>
        <v>0</v>
      </c>
      <c r="F157" s="197">
        <f t="shared" si="1043"/>
        <v>0</v>
      </c>
      <c r="G157" s="197">
        <f t="shared" si="1043"/>
        <v>0</v>
      </c>
      <c r="H157" s="197">
        <f t="shared" si="1043"/>
        <v>0</v>
      </c>
      <c r="I157" s="197">
        <f t="shared" si="1043"/>
        <v>0</v>
      </c>
      <c r="J157" s="197">
        <f t="shared" si="1043"/>
        <v>0</v>
      </c>
      <c r="K157" s="197">
        <f t="shared" si="1043"/>
        <v>0</v>
      </c>
      <c r="L157" s="197">
        <f t="shared" si="1043"/>
        <v>0</v>
      </c>
      <c r="M157" s="197">
        <f t="shared" si="1043"/>
        <v>0</v>
      </c>
      <c r="N157" s="197">
        <f t="shared" si="1043"/>
        <v>0</v>
      </c>
      <c r="O157" s="198">
        <f t="shared" si="922"/>
        <v>0</v>
      </c>
      <c r="Q157" s="280"/>
      <c r="R157" s="172" t="s">
        <v>147</v>
      </c>
      <c r="S157" s="199">
        <f>IF(ISNUMBER(S$27),C157*S$27,0)</f>
        <v>0</v>
      </c>
      <c r="T157" s="199">
        <f t="shared" ref="T157" si="1044">IF(ISNUMBER(T$27),D157*T$27,0)</f>
        <v>0</v>
      </c>
      <c r="U157" s="199">
        <f t="shared" ref="U157" si="1045">IF(ISNUMBER(U$27),E157*U$27,0)</f>
        <v>0</v>
      </c>
      <c r="V157" s="199">
        <f t="shared" ref="V157" si="1046">IF(ISNUMBER(V$27),F157*V$27,0)</f>
        <v>0</v>
      </c>
      <c r="W157" s="199">
        <f t="shared" ref="W157" si="1047">IF(ISNUMBER(W$27),G157*W$27,0)</f>
        <v>0</v>
      </c>
      <c r="X157" s="199">
        <f t="shared" ref="X157" si="1048">IF(ISNUMBER(X$27),H157*X$27,0)</f>
        <v>0</v>
      </c>
      <c r="Y157" s="199">
        <f t="shared" ref="Y157" si="1049">IF(ISNUMBER(Y$27),I157*Y$27,0)</f>
        <v>0</v>
      </c>
      <c r="Z157" s="199">
        <f t="shared" ref="Z157" si="1050">IF(ISNUMBER(Z$27),J157*Z$27,0)</f>
        <v>0</v>
      </c>
      <c r="AA157" s="199">
        <f t="shared" ref="AA157" si="1051">IF(ISNUMBER(AA$27),K157*AA$27,0)</f>
        <v>0</v>
      </c>
      <c r="AB157" s="199">
        <f t="shared" ref="AB157" si="1052">IF(ISNUMBER(AB$27),L157*AB$27,0)</f>
        <v>0</v>
      </c>
      <c r="AC157" s="199">
        <f t="shared" ref="AC157" si="1053">IF(ISNUMBER(AC$27),M157*AC$27,0)</f>
        <v>0</v>
      </c>
      <c r="AD157" s="199">
        <f t="shared" ref="AD157" si="1054">IF(ISNUMBER(AD$27),N157*AD$27,0)</f>
        <v>0</v>
      </c>
      <c r="AE157" s="198">
        <f t="shared" si="934"/>
        <v>0</v>
      </c>
      <c r="AF157" s="62"/>
    </row>
    <row r="158" spans="1:32" x14ac:dyDescent="0.2">
      <c r="A158" s="280"/>
      <c r="B158" s="54" t="s">
        <v>57</v>
      </c>
      <c r="C158" s="197">
        <f>+SUM(C146:C157)</f>
        <v>0</v>
      </c>
      <c r="D158" s="197">
        <f t="shared" ref="D158:N158" si="1055">+SUM(D146:D157)</f>
        <v>0</v>
      </c>
      <c r="E158" s="197">
        <f t="shared" si="1055"/>
        <v>0</v>
      </c>
      <c r="F158" s="197">
        <f t="shared" si="1055"/>
        <v>0</v>
      </c>
      <c r="G158" s="197">
        <f t="shared" si="1055"/>
        <v>0</v>
      </c>
      <c r="H158" s="197">
        <f t="shared" si="1055"/>
        <v>0</v>
      </c>
      <c r="I158" s="197">
        <f t="shared" si="1055"/>
        <v>0</v>
      </c>
      <c r="J158" s="197">
        <f t="shared" si="1055"/>
        <v>0</v>
      </c>
      <c r="K158" s="197">
        <f t="shared" si="1055"/>
        <v>0</v>
      </c>
      <c r="L158" s="197">
        <f t="shared" si="1055"/>
        <v>0</v>
      </c>
      <c r="M158" s="197">
        <f t="shared" si="1055"/>
        <v>0</v>
      </c>
      <c r="N158" s="197">
        <f t="shared" si="1055"/>
        <v>0</v>
      </c>
      <c r="O158" s="198"/>
      <c r="Q158" s="280"/>
      <c r="R158" s="54" t="s">
        <v>57</v>
      </c>
      <c r="S158" s="197"/>
      <c r="T158" s="197"/>
      <c r="U158" s="197"/>
      <c r="V158" s="197"/>
      <c r="W158" s="197"/>
      <c r="X158" s="197"/>
      <c r="Y158" s="197"/>
      <c r="Z158" s="197"/>
      <c r="AA158" s="197"/>
      <c r="AB158" s="197"/>
      <c r="AC158" s="197"/>
      <c r="AD158" s="197"/>
      <c r="AE158" s="198">
        <f>SUM(AE146:AE157)</f>
        <v>0</v>
      </c>
      <c r="AF158" s="200">
        <f>AE158*44/12</f>
        <v>0</v>
      </c>
    </row>
    <row r="159" spans="1:32" x14ac:dyDescent="0.2">
      <c r="S159" s="50"/>
      <c r="T159" s="50"/>
      <c r="U159" s="50"/>
      <c r="V159" s="50"/>
      <c r="W159" s="50"/>
      <c r="X159" s="50"/>
      <c r="Y159" s="50"/>
      <c r="Z159" s="50"/>
      <c r="AA159" s="50"/>
      <c r="AB159" s="50"/>
      <c r="AC159" s="50"/>
      <c r="AD159" s="50"/>
      <c r="AE159" s="50"/>
    </row>
    <row r="160" spans="1:32" ht="14.15" customHeight="1" x14ac:dyDescent="0.2">
      <c r="A160" s="281" t="str">
        <f xml:space="preserve"> "Year " &amp; TEXT($B$8+9,0)</f>
        <v>Year 2027</v>
      </c>
      <c r="B160" s="282"/>
      <c r="C160" s="261" t="str">
        <f>"Land use category in year " &amp; TEXT($B$8+9,0)</f>
        <v>Land use category in year 2027</v>
      </c>
      <c r="D160" s="261"/>
      <c r="E160" s="261"/>
      <c r="F160" s="261"/>
      <c r="G160" s="261"/>
      <c r="H160" s="261"/>
      <c r="I160" s="261"/>
      <c r="J160" s="261"/>
      <c r="K160" s="261"/>
      <c r="L160" s="261"/>
      <c r="M160" s="261"/>
      <c r="N160" s="261"/>
      <c r="O160" s="261"/>
      <c r="Q160" s="281" t="str">
        <f xml:space="preserve"> "Year " &amp; TEXT($B$8+9,0)</f>
        <v>Year 2027</v>
      </c>
      <c r="R160" s="282"/>
      <c r="S160" s="261" t="str">
        <f>"Land use category in year " &amp; TEXT($B$8+9,0)</f>
        <v>Land use category in year 2027</v>
      </c>
      <c r="T160" s="261"/>
      <c r="U160" s="261"/>
      <c r="V160" s="261"/>
      <c r="W160" s="261"/>
      <c r="X160" s="261"/>
      <c r="Y160" s="261"/>
      <c r="Z160" s="261"/>
      <c r="AA160" s="261"/>
      <c r="AB160" s="261"/>
      <c r="AC160" s="261"/>
      <c r="AD160" s="261"/>
      <c r="AE160" s="261"/>
      <c r="AF160" s="62"/>
    </row>
    <row r="161" spans="1:32" ht="42" x14ac:dyDescent="0.2">
      <c r="A161" s="283"/>
      <c r="B161" s="284"/>
      <c r="C161" s="54" t="s">
        <v>46</v>
      </c>
      <c r="D161" s="54" t="s">
        <v>47</v>
      </c>
      <c r="E161" s="55" t="s">
        <v>48</v>
      </c>
      <c r="F161" s="54" t="s">
        <v>49</v>
      </c>
      <c r="G161" s="54" t="s">
        <v>50</v>
      </c>
      <c r="H161" s="54" t="s">
        <v>51</v>
      </c>
      <c r="I161" s="54" t="s">
        <v>52</v>
      </c>
      <c r="J161" s="54" t="s">
        <v>53</v>
      </c>
      <c r="K161" s="54" t="s">
        <v>54</v>
      </c>
      <c r="L161" s="54" t="s">
        <v>55</v>
      </c>
      <c r="M161" s="54" t="s">
        <v>56</v>
      </c>
      <c r="N161" s="54" t="s">
        <v>39</v>
      </c>
      <c r="O161" s="172" t="s">
        <v>151</v>
      </c>
      <c r="Q161" s="283"/>
      <c r="R161" s="284"/>
      <c r="S161" s="54" t="s">
        <v>46</v>
      </c>
      <c r="T161" s="54" t="s">
        <v>47</v>
      </c>
      <c r="U161" s="55" t="s">
        <v>48</v>
      </c>
      <c r="V161" s="54" t="s">
        <v>49</v>
      </c>
      <c r="W161" s="54" t="s">
        <v>50</v>
      </c>
      <c r="X161" s="54" t="s">
        <v>51</v>
      </c>
      <c r="Y161" s="54" t="s">
        <v>52</v>
      </c>
      <c r="Z161" s="54" t="s">
        <v>53</v>
      </c>
      <c r="AA161" s="54" t="s">
        <v>54</v>
      </c>
      <c r="AB161" s="54" t="s">
        <v>55</v>
      </c>
      <c r="AC161" s="54" t="s">
        <v>56</v>
      </c>
      <c r="AD161" s="54" t="s">
        <v>39</v>
      </c>
      <c r="AE161" s="172" t="s">
        <v>151</v>
      </c>
      <c r="AF161" s="62"/>
    </row>
    <row r="162" spans="1:32" ht="14.15" customHeight="1" x14ac:dyDescent="0.2">
      <c r="A162" s="280" t="str">
        <f>"Land use category in year " &amp; TEXT($B$8+8,0)</f>
        <v>Land use category in year 2026</v>
      </c>
      <c r="B162" s="54" t="s">
        <v>46</v>
      </c>
      <c r="C162" s="197">
        <f>$C158*C$16</f>
        <v>0</v>
      </c>
      <c r="D162" s="197">
        <f t="shared" ref="D162:N162" si="1056">$C158*D$16</f>
        <v>0</v>
      </c>
      <c r="E162" s="197">
        <f t="shared" si="1056"/>
        <v>0</v>
      </c>
      <c r="F162" s="197">
        <f t="shared" si="1056"/>
        <v>0</v>
      </c>
      <c r="G162" s="197">
        <f t="shared" si="1056"/>
        <v>0</v>
      </c>
      <c r="H162" s="197">
        <f t="shared" si="1056"/>
        <v>0</v>
      </c>
      <c r="I162" s="197">
        <f t="shared" si="1056"/>
        <v>0</v>
      </c>
      <c r="J162" s="197">
        <f t="shared" si="1056"/>
        <v>0</v>
      </c>
      <c r="K162" s="197">
        <f t="shared" si="1056"/>
        <v>0</v>
      </c>
      <c r="L162" s="197">
        <f t="shared" si="1056"/>
        <v>0</v>
      </c>
      <c r="M162" s="197">
        <f t="shared" si="1056"/>
        <v>0</v>
      </c>
      <c r="N162" s="197">
        <f t="shared" si="1056"/>
        <v>0</v>
      </c>
      <c r="O162" s="198">
        <f>SUM(C162:N162)</f>
        <v>0</v>
      </c>
      <c r="Q162" s="280" t="str">
        <f>"Land use category in year " &amp; TEXT($B$8+8,0)</f>
        <v>Land use category in year 2026</v>
      </c>
      <c r="R162" s="54" t="s">
        <v>46</v>
      </c>
      <c r="S162" s="199">
        <f>IF(ISNUMBER(S$16),C162*S$16,0)</f>
        <v>0</v>
      </c>
      <c r="T162" s="199">
        <f t="shared" ref="T162" si="1057">IF(ISNUMBER(T$16),D162*T$16,0)</f>
        <v>0</v>
      </c>
      <c r="U162" s="199">
        <f t="shared" ref="U162" si="1058">IF(ISNUMBER(U$16),E162*U$16,0)</f>
        <v>0</v>
      </c>
      <c r="V162" s="199">
        <f t="shared" ref="V162" si="1059">IF(ISNUMBER(V$16),F162*V$16,0)</f>
        <v>0</v>
      </c>
      <c r="W162" s="199">
        <f t="shared" ref="W162" si="1060">IF(ISNUMBER(W$16),G162*W$16,0)</f>
        <v>0</v>
      </c>
      <c r="X162" s="199">
        <f t="shared" ref="X162" si="1061">IF(ISNUMBER(X$16),H162*X$16,0)</f>
        <v>0</v>
      </c>
      <c r="Y162" s="199">
        <f t="shared" ref="Y162" si="1062">IF(ISNUMBER(Y$16),I162*Y$16,0)</f>
        <v>0</v>
      </c>
      <c r="Z162" s="199">
        <f t="shared" ref="Z162" si="1063">IF(ISNUMBER(Z$16),J162*Z$16,0)</f>
        <v>0</v>
      </c>
      <c r="AA162" s="199">
        <f t="shared" ref="AA162" si="1064">IF(ISNUMBER(AA$16),K162*AA$16,0)</f>
        <v>0</v>
      </c>
      <c r="AB162" s="199">
        <f t="shared" ref="AB162" si="1065">IF(ISNUMBER(AB$16),L162*AB$16,0)</f>
        <v>0</v>
      </c>
      <c r="AC162" s="199">
        <f t="shared" ref="AC162" si="1066">IF(ISNUMBER(AC$16),M162*AC$16,0)</f>
        <v>0</v>
      </c>
      <c r="AD162" s="199">
        <f t="shared" ref="AD162" si="1067">IF(ISNUMBER(AD$16),N162*AD$16,0)</f>
        <v>0</v>
      </c>
      <c r="AE162" s="198">
        <f>SUMIF(S162:AD162,"&gt;0",S162:AD162)</f>
        <v>0</v>
      </c>
      <c r="AF162" s="62"/>
    </row>
    <row r="163" spans="1:32" ht="28" x14ac:dyDescent="0.2">
      <c r="A163" s="280"/>
      <c r="B163" s="54" t="s">
        <v>47</v>
      </c>
      <c r="C163" s="197">
        <f>$D158*C$17</f>
        <v>0</v>
      </c>
      <c r="D163" s="197">
        <f t="shared" ref="D163:N163" si="1068">$D158*D$17</f>
        <v>0</v>
      </c>
      <c r="E163" s="197">
        <f t="shared" si="1068"/>
        <v>0</v>
      </c>
      <c r="F163" s="197">
        <f t="shared" si="1068"/>
        <v>0</v>
      </c>
      <c r="G163" s="197">
        <f t="shared" si="1068"/>
        <v>0</v>
      </c>
      <c r="H163" s="197">
        <f t="shared" si="1068"/>
        <v>0</v>
      </c>
      <c r="I163" s="197">
        <f t="shared" si="1068"/>
        <v>0</v>
      </c>
      <c r="J163" s="197">
        <f t="shared" si="1068"/>
        <v>0</v>
      </c>
      <c r="K163" s="197">
        <f t="shared" si="1068"/>
        <v>0</v>
      </c>
      <c r="L163" s="197">
        <f t="shared" si="1068"/>
        <v>0</v>
      </c>
      <c r="M163" s="197">
        <f t="shared" si="1068"/>
        <v>0</v>
      </c>
      <c r="N163" s="197">
        <f t="shared" si="1068"/>
        <v>0</v>
      </c>
      <c r="O163" s="198">
        <f t="shared" ref="O163:O173" si="1069">SUM(C163:N163)</f>
        <v>0</v>
      </c>
      <c r="Q163" s="280"/>
      <c r="R163" s="54" t="s">
        <v>47</v>
      </c>
      <c r="S163" s="199">
        <f>IF(ISNUMBER(S$17),C163*S$17,0)</f>
        <v>0</v>
      </c>
      <c r="T163" s="199">
        <f t="shared" ref="T163" si="1070">IF(ISNUMBER(T$17),D163*T$17,0)</f>
        <v>0</v>
      </c>
      <c r="U163" s="199">
        <f t="shared" ref="U163" si="1071">IF(ISNUMBER(U$17),E163*U$17,0)</f>
        <v>0</v>
      </c>
      <c r="V163" s="199">
        <f t="shared" ref="V163" si="1072">IF(ISNUMBER(V$17),F163*V$17,0)</f>
        <v>0</v>
      </c>
      <c r="W163" s="199">
        <f t="shared" ref="W163" si="1073">IF(ISNUMBER(W$17),G163*W$17,0)</f>
        <v>0</v>
      </c>
      <c r="X163" s="199">
        <f t="shared" ref="X163" si="1074">IF(ISNUMBER(X$17),H163*X$17,0)</f>
        <v>0</v>
      </c>
      <c r="Y163" s="199">
        <f t="shared" ref="Y163" si="1075">IF(ISNUMBER(Y$17),I163*Y$17,0)</f>
        <v>0</v>
      </c>
      <c r="Z163" s="199">
        <f t="shared" ref="Z163" si="1076">IF(ISNUMBER(Z$17),J163*Z$17,0)</f>
        <v>0</v>
      </c>
      <c r="AA163" s="199">
        <f t="shared" ref="AA163" si="1077">IF(ISNUMBER(AA$17),K163*AA$17,0)</f>
        <v>0</v>
      </c>
      <c r="AB163" s="199">
        <f t="shared" ref="AB163" si="1078">IF(ISNUMBER(AB$17),L163*AB$17,0)</f>
        <v>0</v>
      </c>
      <c r="AC163" s="199">
        <f t="shared" ref="AC163" si="1079">IF(ISNUMBER(AC$17),M163*AC$17,0)</f>
        <v>0</v>
      </c>
      <c r="AD163" s="199">
        <f t="shared" ref="AD163" si="1080">IF(ISNUMBER(AD$17),N163*AD$17,0)</f>
        <v>0</v>
      </c>
      <c r="AE163" s="198">
        <f t="shared" ref="AE163:AE173" si="1081">SUMIF(S163:AD163,"&gt;0",S163:AD163)</f>
        <v>0</v>
      </c>
      <c r="AF163" s="62"/>
    </row>
    <row r="164" spans="1:32" x14ac:dyDescent="0.2">
      <c r="A164" s="280"/>
      <c r="B164" s="55" t="s">
        <v>48</v>
      </c>
      <c r="C164" s="197">
        <f>$E158*C$18</f>
        <v>0</v>
      </c>
      <c r="D164" s="197">
        <f t="shared" ref="D164:N164" si="1082">$E158*D$18</f>
        <v>0</v>
      </c>
      <c r="E164" s="197">
        <f t="shared" si="1082"/>
        <v>0</v>
      </c>
      <c r="F164" s="197">
        <f t="shared" si="1082"/>
        <v>0</v>
      </c>
      <c r="G164" s="197">
        <f t="shared" si="1082"/>
        <v>0</v>
      </c>
      <c r="H164" s="197">
        <f t="shared" si="1082"/>
        <v>0</v>
      </c>
      <c r="I164" s="197">
        <f t="shared" si="1082"/>
        <v>0</v>
      </c>
      <c r="J164" s="197">
        <f t="shared" si="1082"/>
        <v>0</v>
      </c>
      <c r="K164" s="197">
        <f t="shared" si="1082"/>
        <v>0</v>
      </c>
      <c r="L164" s="197">
        <f t="shared" si="1082"/>
        <v>0</v>
      </c>
      <c r="M164" s="197">
        <f t="shared" si="1082"/>
        <v>0</v>
      </c>
      <c r="N164" s="197">
        <f t="shared" si="1082"/>
        <v>0</v>
      </c>
      <c r="O164" s="198">
        <f t="shared" si="1069"/>
        <v>0</v>
      </c>
      <c r="Q164" s="280"/>
      <c r="R164" s="55" t="s">
        <v>48</v>
      </c>
      <c r="S164" s="199">
        <f>IF(ISNUMBER(S$18),C164*S$18,0)</f>
        <v>0</v>
      </c>
      <c r="T164" s="199">
        <f t="shared" ref="T164" si="1083">IF(ISNUMBER(T$18),D164*T$18,0)</f>
        <v>0</v>
      </c>
      <c r="U164" s="199">
        <f t="shared" ref="U164" si="1084">IF(ISNUMBER(U$18),E164*U$18,0)</f>
        <v>0</v>
      </c>
      <c r="V164" s="199">
        <f t="shared" ref="V164" si="1085">IF(ISNUMBER(V$18),F164*V$18,0)</f>
        <v>0</v>
      </c>
      <c r="W164" s="199">
        <f t="shared" ref="W164" si="1086">IF(ISNUMBER(W$18),G164*W$18,0)</f>
        <v>0</v>
      </c>
      <c r="X164" s="199">
        <f t="shared" ref="X164" si="1087">IF(ISNUMBER(X$18),H164*X$18,0)</f>
        <v>0</v>
      </c>
      <c r="Y164" s="199">
        <f t="shared" ref="Y164" si="1088">IF(ISNUMBER(Y$18),I164*Y$18,0)</f>
        <v>0</v>
      </c>
      <c r="Z164" s="199">
        <f t="shared" ref="Z164" si="1089">IF(ISNUMBER(Z$18),J164*Z$18,0)</f>
        <v>0</v>
      </c>
      <c r="AA164" s="199">
        <f t="shared" ref="AA164" si="1090">IF(ISNUMBER(AA$18),K164*AA$18,0)</f>
        <v>0</v>
      </c>
      <c r="AB164" s="199">
        <f t="shared" ref="AB164" si="1091">IF(ISNUMBER(AB$18),L164*AB$18,0)</f>
        <v>0</v>
      </c>
      <c r="AC164" s="199">
        <f t="shared" ref="AC164" si="1092">IF(ISNUMBER(AC$18),M164*AC$18,0)</f>
        <v>0</v>
      </c>
      <c r="AD164" s="199">
        <f t="shared" ref="AD164" si="1093">IF(ISNUMBER(AD$18),N164*AD$18,0)</f>
        <v>0</v>
      </c>
      <c r="AE164" s="198">
        <f t="shared" si="1081"/>
        <v>0</v>
      </c>
      <c r="AF164" s="62"/>
    </row>
    <row r="165" spans="1:32" x14ac:dyDescent="0.2">
      <c r="A165" s="280"/>
      <c r="B165" s="54" t="s">
        <v>49</v>
      </c>
      <c r="C165" s="197">
        <f>$F158*C$19</f>
        <v>0</v>
      </c>
      <c r="D165" s="197">
        <f t="shared" ref="D165:N165" si="1094">$F158*D$19</f>
        <v>0</v>
      </c>
      <c r="E165" s="197">
        <f t="shared" si="1094"/>
        <v>0</v>
      </c>
      <c r="F165" s="197">
        <f t="shared" si="1094"/>
        <v>0</v>
      </c>
      <c r="G165" s="197">
        <f t="shared" si="1094"/>
        <v>0</v>
      </c>
      <c r="H165" s="197">
        <f t="shared" si="1094"/>
        <v>0</v>
      </c>
      <c r="I165" s="197">
        <f t="shared" si="1094"/>
        <v>0</v>
      </c>
      <c r="J165" s="197">
        <f t="shared" si="1094"/>
        <v>0</v>
      </c>
      <c r="K165" s="197">
        <f t="shared" si="1094"/>
        <v>0</v>
      </c>
      <c r="L165" s="197">
        <f t="shared" si="1094"/>
        <v>0</v>
      </c>
      <c r="M165" s="197">
        <f t="shared" si="1094"/>
        <v>0</v>
      </c>
      <c r="N165" s="197">
        <f t="shared" si="1094"/>
        <v>0</v>
      </c>
      <c r="O165" s="198">
        <f t="shared" si="1069"/>
        <v>0</v>
      </c>
      <c r="Q165" s="280"/>
      <c r="R165" s="54" t="s">
        <v>49</v>
      </c>
      <c r="S165" s="199">
        <f>IF(ISNUMBER(S$19),C165*S$19,0)</f>
        <v>0</v>
      </c>
      <c r="T165" s="199">
        <f t="shared" ref="T165" si="1095">IF(ISNUMBER(T$19),D165*T$19,0)</f>
        <v>0</v>
      </c>
      <c r="U165" s="199">
        <f t="shared" ref="U165" si="1096">IF(ISNUMBER(U$19),E165*U$19,0)</f>
        <v>0</v>
      </c>
      <c r="V165" s="199">
        <f t="shared" ref="V165" si="1097">IF(ISNUMBER(V$19),F165*V$19,0)</f>
        <v>0</v>
      </c>
      <c r="W165" s="199">
        <f t="shared" ref="W165" si="1098">IF(ISNUMBER(W$19),G165*W$19,0)</f>
        <v>0</v>
      </c>
      <c r="X165" s="199">
        <f t="shared" ref="X165" si="1099">IF(ISNUMBER(X$19),H165*X$19,0)</f>
        <v>0</v>
      </c>
      <c r="Y165" s="199">
        <f t="shared" ref="Y165" si="1100">IF(ISNUMBER(Y$19),I165*Y$19,0)</f>
        <v>0</v>
      </c>
      <c r="Z165" s="199">
        <f t="shared" ref="Z165" si="1101">IF(ISNUMBER(Z$19),J165*Z$19,0)</f>
        <v>0</v>
      </c>
      <c r="AA165" s="199">
        <f t="shared" ref="AA165" si="1102">IF(ISNUMBER(AA$19),K165*AA$19,0)</f>
        <v>0</v>
      </c>
      <c r="AB165" s="199">
        <f t="shared" ref="AB165" si="1103">IF(ISNUMBER(AB$19),L165*AB$19,0)</f>
        <v>0</v>
      </c>
      <c r="AC165" s="199">
        <f t="shared" ref="AC165" si="1104">IF(ISNUMBER(AC$19),M165*AC$19,0)</f>
        <v>0</v>
      </c>
      <c r="AD165" s="199">
        <f t="shared" ref="AD165" si="1105">IF(ISNUMBER(AD$19),N165*AD$19,0)</f>
        <v>0</v>
      </c>
      <c r="AE165" s="198">
        <f t="shared" si="1081"/>
        <v>0</v>
      </c>
      <c r="AF165" s="62"/>
    </row>
    <row r="166" spans="1:32" x14ac:dyDescent="0.2">
      <c r="A166" s="280"/>
      <c r="B166" s="172" t="s">
        <v>50</v>
      </c>
      <c r="C166" s="197">
        <f>$G158*C$20</f>
        <v>0</v>
      </c>
      <c r="D166" s="197">
        <f t="shared" ref="D166:N166" si="1106">$G158*D$20</f>
        <v>0</v>
      </c>
      <c r="E166" s="197">
        <f t="shared" si="1106"/>
        <v>0</v>
      </c>
      <c r="F166" s="197">
        <f t="shared" si="1106"/>
        <v>0</v>
      </c>
      <c r="G166" s="197">
        <f t="shared" si="1106"/>
        <v>0</v>
      </c>
      <c r="H166" s="197">
        <f t="shared" si="1106"/>
        <v>0</v>
      </c>
      <c r="I166" s="197">
        <f t="shared" si="1106"/>
        <v>0</v>
      </c>
      <c r="J166" s="197">
        <f t="shared" si="1106"/>
        <v>0</v>
      </c>
      <c r="K166" s="197">
        <f t="shared" si="1106"/>
        <v>0</v>
      </c>
      <c r="L166" s="197">
        <f t="shared" si="1106"/>
        <v>0</v>
      </c>
      <c r="M166" s="197">
        <f t="shared" si="1106"/>
        <v>0</v>
      </c>
      <c r="N166" s="197">
        <f t="shared" si="1106"/>
        <v>0</v>
      </c>
      <c r="O166" s="198">
        <f t="shared" si="1069"/>
        <v>0</v>
      </c>
      <c r="Q166" s="280"/>
      <c r="R166" s="172" t="s">
        <v>50</v>
      </c>
      <c r="S166" s="199">
        <f>IF(ISNUMBER(S$20),C166*S$20,0)</f>
        <v>0</v>
      </c>
      <c r="T166" s="199">
        <f t="shared" ref="T166" si="1107">IF(ISNUMBER(T$20),D166*T$20,0)</f>
        <v>0</v>
      </c>
      <c r="U166" s="199">
        <f t="shared" ref="U166" si="1108">IF(ISNUMBER(U$20),E166*U$20,0)</f>
        <v>0</v>
      </c>
      <c r="V166" s="199">
        <f t="shared" ref="V166" si="1109">IF(ISNUMBER(V$20),F166*V$20,0)</f>
        <v>0</v>
      </c>
      <c r="W166" s="199">
        <f t="shared" ref="W166" si="1110">IF(ISNUMBER(W$20),G166*W$20,0)</f>
        <v>0</v>
      </c>
      <c r="X166" s="199">
        <f t="shared" ref="X166" si="1111">IF(ISNUMBER(X$20),H166*X$20,0)</f>
        <v>0</v>
      </c>
      <c r="Y166" s="199">
        <f t="shared" ref="Y166" si="1112">IF(ISNUMBER(Y$20),I166*Y$20,0)</f>
        <v>0</v>
      </c>
      <c r="Z166" s="199">
        <f t="shared" ref="Z166" si="1113">IF(ISNUMBER(Z$20),J166*Z$20,0)</f>
        <v>0</v>
      </c>
      <c r="AA166" s="199">
        <f t="shared" ref="AA166" si="1114">IF(ISNUMBER(AA$20),K166*AA$20,0)</f>
        <v>0</v>
      </c>
      <c r="AB166" s="199">
        <f t="shared" ref="AB166" si="1115">IF(ISNUMBER(AB$20),L166*AB$20,0)</f>
        <v>0</v>
      </c>
      <c r="AC166" s="199">
        <f t="shared" ref="AC166" si="1116">IF(ISNUMBER(AC$20),M166*AC$20,0)</f>
        <v>0</v>
      </c>
      <c r="AD166" s="199">
        <f t="shared" ref="AD166" si="1117">IF(ISNUMBER(AD$20),N166*AD$20,0)</f>
        <v>0</v>
      </c>
      <c r="AE166" s="198">
        <f t="shared" si="1081"/>
        <v>0</v>
      </c>
      <c r="AF166" s="62"/>
    </row>
    <row r="167" spans="1:32" x14ac:dyDescent="0.2">
      <c r="A167" s="280"/>
      <c r="B167" s="172" t="s">
        <v>51</v>
      </c>
      <c r="C167" s="197">
        <f>$H158*C$21</f>
        <v>0</v>
      </c>
      <c r="D167" s="197">
        <f t="shared" ref="D167:N167" si="1118">$H158*D$21</f>
        <v>0</v>
      </c>
      <c r="E167" s="197">
        <f t="shared" si="1118"/>
        <v>0</v>
      </c>
      <c r="F167" s="197">
        <f t="shared" si="1118"/>
        <v>0</v>
      </c>
      <c r="G167" s="197">
        <f t="shared" si="1118"/>
        <v>0</v>
      </c>
      <c r="H167" s="197">
        <f t="shared" si="1118"/>
        <v>0</v>
      </c>
      <c r="I167" s="197">
        <f t="shared" si="1118"/>
        <v>0</v>
      </c>
      <c r="J167" s="197">
        <f t="shared" si="1118"/>
        <v>0</v>
      </c>
      <c r="K167" s="197">
        <f t="shared" si="1118"/>
        <v>0</v>
      </c>
      <c r="L167" s="197">
        <f t="shared" si="1118"/>
        <v>0</v>
      </c>
      <c r="M167" s="197">
        <f t="shared" si="1118"/>
        <v>0</v>
      </c>
      <c r="N167" s="197">
        <f t="shared" si="1118"/>
        <v>0</v>
      </c>
      <c r="O167" s="198">
        <f t="shared" si="1069"/>
        <v>0</v>
      </c>
      <c r="Q167" s="280"/>
      <c r="R167" s="172" t="s">
        <v>51</v>
      </c>
      <c r="S167" s="199">
        <f>IF(ISNUMBER(S$21),C167*S$21,0)</f>
        <v>0</v>
      </c>
      <c r="T167" s="199">
        <f t="shared" ref="T167" si="1119">IF(ISNUMBER(T$21),D167*T$21,0)</f>
        <v>0</v>
      </c>
      <c r="U167" s="199">
        <f t="shared" ref="U167" si="1120">IF(ISNUMBER(U$21),E167*U$21,0)</f>
        <v>0</v>
      </c>
      <c r="V167" s="199">
        <f t="shared" ref="V167" si="1121">IF(ISNUMBER(V$21),F167*V$21,0)</f>
        <v>0</v>
      </c>
      <c r="W167" s="199">
        <f t="shared" ref="W167" si="1122">IF(ISNUMBER(W$21),G167*W$21,0)</f>
        <v>0</v>
      </c>
      <c r="X167" s="199">
        <f t="shared" ref="X167" si="1123">IF(ISNUMBER(X$21),H167*X$21,0)</f>
        <v>0</v>
      </c>
      <c r="Y167" s="199">
        <f t="shared" ref="Y167" si="1124">IF(ISNUMBER(Y$21),I167*Y$21,0)</f>
        <v>0</v>
      </c>
      <c r="Z167" s="199">
        <f t="shared" ref="Z167" si="1125">IF(ISNUMBER(Z$21),J167*Z$21,0)</f>
        <v>0</v>
      </c>
      <c r="AA167" s="199">
        <f t="shared" ref="AA167" si="1126">IF(ISNUMBER(AA$21),K167*AA$21,0)</f>
        <v>0</v>
      </c>
      <c r="AB167" s="199">
        <f t="shared" ref="AB167" si="1127">IF(ISNUMBER(AB$21),L167*AB$21,0)</f>
        <v>0</v>
      </c>
      <c r="AC167" s="199">
        <f t="shared" ref="AC167" si="1128">IF(ISNUMBER(AC$21),M167*AC$21,0)</f>
        <v>0</v>
      </c>
      <c r="AD167" s="199">
        <f t="shared" ref="AD167" si="1129">IF(ISNUMBER(AD$21),N167*AD$21,0)</f>
        <v>0</v>
      </c>
      <c r="AE167" s="198">
        <f t="shared" si="1081"/>
        <v>0</v>
      </c>
      <c r="AF167" s="62"/>
    </row>
    <row r="168" spans="1:32" x14ac:dyDescent="0.2">
      <c r="A168" s="280"/>
      <c r="B168" s="172" t="s">
        <v>52</v>
      </c>
      <c r="C168" s="197">
        <f>$I158*C$22</f>
        <v>0</v>
      </c>
      <c r="D168" s="197">
        <f t="shared" ref="D168:N168" si="1130">$I158*D$22</f>
        <v>0</v>
      </c>
      <c r="E168" s="197">
        <f t="shared" si="1130"/>
        <v>0</v>
      </c>
      <c r="F168" s="197">
        <f t="shared" si="1130"/>
        <v>0</v>
      </c>
      <c r="G168" s="197">
        <f t="shared" si="1130"/>
        <v>0</v>
      </c>
      <c r="H168" s="197">
        <f t="shared" si="1130"/>
        <v>0</v>
      </c>
      <c r="I168" s="197">
        <f t="shared" si="1130"/>
        <v>0</v>
      </c>
      <c r="J168" s="197">
        <f t="shared" si="1130"/>
        <v>0</v>
      </c>
      <c r="K168" s="197">
        <f t="shared" si="1130"/>
        <v>0</v>
      </c>
      <c r="L168" s="197">
        <f t="shared" si="1130"/>
        <v>0</v>
      </c>
      <c r="M168" s="197">
        <f t="shared" si="1130"/>
        <v>0</v>
      </c>
      <c r="N168" s="197">
        <f t="shared" si="1130"/>
        <v>0</v>
      </c>
      <c r="O168" s="198">
        <f t="shared" si="1069"/>
        <v>0</v>
      </c>
      <c r="Q168" s="280"/>
      <c r="R168" s="172" t="s">
        <v>52</v>
      </c>
      <c r="S168" s="199">
        <f>IF(ISNUMBER(S$22),C168*S$22,0)</f>
        <v>0</v>
      </c>
      <c r="T168" s="199">
        <f t="shared" ref="T168" si="1131">IF(ISNUMBER(T$22),D168*T$22,0)</f>
        <v>0</v>
      </c>
      <c r="U168" s="199">
        <f t="shared" ref="U168" si="1132">IF(ISNUMBER(U$22),E168*U$22,0)</f>
        <v>0</v>
      </c>
      <c r="V168" s="199">
        <f t="shared" ref="V168" si="1133">IF(ISNUMBER(V$22),F168*V$22,0)</f>
        <v>0</v>
      </c>
      <c r="W168" s="199">
        <f t="shared" ref="W168" si="1134">IF(ISNUMBER(W$22),G168*W$22,0)</f>
        <v>0</v>
      </c>
      <c r="X168" s="199">
        <f t="shared" ref="X168" si="1135">IF(ISNUMBER(X$22),H168*X$22,0)</f>
        <v>0</v>
      </c>
      <c r="Y168" s="199">
        <f t="shared" ref="Y168" si="1136">IF(ISNUMBER(Y$22),I168*Y$22,0)</f>
        <v>0</v>
      </c>
      <c r="Z168" s="199">
        <f t="shared" ref="Z168" si="1137">IF(ISNUMBER(Z$22),J168*Z$22,0)</f>
        <v>0</v>
      </c>
      <c r="AA168" s="199">
        <f t="shared" ref="AA168" si="1138">IF(ISNUMBER(AA$22),K168*AA$22,0)</f>
        <v>0</v>
      </c>
      <c r="AB168" s="199">
        <f t="shared" ref="AB168" si="1139">IF(ISNUMBER(AB$22),L168*AB$22,0)</f>
        <v>0</v>
      </c>
      <c r="AC168" s="199">
        <f t="shared" ref="AC168" si="1140">IF(ISNUMBER(AC$22),M168*AC$22,0)</f>
        <v>0</v>
      </c>
      <c r="AD168" s="199">
        <f t="shared" ref="AD168" si="1141">IF(ISNUMBER(AD$22),N168*AD$22,0)</f>
        <v>0</v>
      </c>
      <c r="AE168" s="198">
        <f t="shared" si="1081"/>
        <v>0</v>
      </c>
      <c r="AF168" s="62"/>
    </row>
    <row r="169" spans="1:32" x14ac:dyDescent="0.2">
      <c r="A169" s="280"/>
      <c r="B169" s="172" t="s">
        <v>53</v>
      </c>
      <c r="C169" s="197">
        <f>$J158*C$23</f>
        <v>0</v>
      </c>
      <c r="D169" s="197">
        <f t="shared" ref="D169:N169" si="1142">$J158*D$23</f>
        <v>0</v>
      </c>
      <c r="E169" s="197">
        <f t="shared" si="1142"/>
        <v>0</v>
      </c>
      <c r="F169" s="197">
        <f t="shared" si="1142"/>
        <v>0</v>
      </c>
      <c r="G169" s="197">
        <f t="shared" si="1142"/>
        <v>0</v>
      </c>
      <c r="H169" s="197">
        <f t="shared" si="1142"/>
        <v>0</v>
      </c>
      <c r="I169" s="197">
        <f t="shared" si="1142"/>
        <v>0</v>
      </c>
      <c r="J169" s="197">
        <f t="shared" si="1142"/>
        <v>0</v>
      </c>
      <c r="K169" s="197">
        <f t="shared" si="1142"/>
        <v>0</v>
      </c>
      <c r="L169" s="197">
        <f t="shared" si="1142"/>
        <v>0</v>
      </c>
      <c r="M169" s="197">
        <f t="shared" si="1142"/>
        <v>0</v>
      </c>
      <c r="N169" s="197">
        <f t="shared" si="1142"/>
        <v>0</v>
      </c>
      <c r="O169" s="198">
        <f t="shared" si="1069"/>
        <v>0</v>
      </c>
      <c r="Q169" s="280"/>
      <c r="R169" s="172" t="s">
        <v>53</v>
      </c>
      <c r="S169" s="199">
        <f>IF(ISNUMBER(S$23),C169*S$23,0)</f>
        <v>0</v>
      </c>
      <c r="T169" s="199">
        <f t="shared" ref="T169" si="1143">IF(ISNUMBER(T$23),D169*T$23,0)</f>
        <v>0</v>
      </c>
      <c r="U169" s="199">
        <f t="shared" ref="U169" si="1144">IF(ISNUMBER(U$23),E169*U$23,0)</f>
        <v>0</v>
      </c>
      <c r="V169" s="199">
        <f t="shared" ref="V169" si="1145">IF(ISNUMBER(V$23),F169*V$23,0)</f>
        <v>0</v>
      </c>
      <c r="W169" s="199">
        <f t="shared" ref="W169" si="1146">IF(ISNUMBER(W$23),G169*W$23,0)</f>
        <v>0</v>
      </c>
      <c r="X169" s="199">
        <f t="shared" ref="X169" si="1147">IF(ISNUMBER(X$23),H169*X$23,0)</f>
        <v>0</v>
      </c>
      <c r="Y169" s="199">
        <f t="shared" ref="Y169" si="1148">IF(ISNUMBER(Y$23),I169*Y$23,0)</f>
        <v>0</v>
      </c>
      <c r="Z169" s="199">
        <f t="shared" ref="Z169" si="1149">IF(ISNUMBER(Z$23),J169*Z$23,0)</f>
        <v>0</v>
      </c>
      <c r="AA169" s="199">
        <f t="shared" ref="AA169" si="1150">IF(ISNUMBER(AA$23),K169*AA$23,0)</f>
        <v>0</v>
      </c>
      <c r="AB169" s="199">
        <f t="shared" ref="AB169" si="1151">IF(ISNUMBER(AB$23),L169*AB$23,0)</f>
        <v>0</v>
      </c>
      <c r="AC169" s="199">
        <f t="shared" ref="AC169" si="1152">IF(ISNUMBER(AC$23),M169*AC$23,0)</f>
        <v>0</v>
      </c>
      <c r="AD169" s="199">
        <f t="shared" ref="AD169" si="1153">IF(ISNUMBER(AD$23),N169*AD$23,0)</f>
        <v>0</v>
      </c>
      <c r="AE169" s="198">
        <f t="shared" si="1081"/>
        <v>0</v>
      </c>
      <c r="AF169" s="62"/>
    </row>
    <row r="170" spans="1:32" x14ac:dyDescent="0.2">
      <c r="A170" s="280"/>
      <c r="B170" s="172" t="s">
        <v>54</v>
      </c>
      <c r="C170" s="197">
        <f>$K158*C$24</f>
        <v>0</v>
      </c>
      <c r="D170" s="197">
        <f t="shared" ref="D170:N170" si="1154">$K158*D$24</f>
        <v>0</v>
      </c>
      <c r="E170" s="197">
        <f t="shared" si="1154"/>
        <v>0</v>
      </c>
      <c r="F170" s="197">
        <f t="shared" si="1154"/>
        <v>0</v>
      </c>
      <c r="G170" s="197">
        <f t="shared" si="1154"/>
        <v>0</v>
      </c>
      <c r="H170" s="197">
        <f t="shared" si="1154"/>
        <v>0</v>
      </c>
      <c r="I170" s="197">
        <f t="shared" si="1154"/>
        <v>0</v>
      </c>
      <c r="J170" s="197">
        <f t="shared" si="1154"/>
        <v>0</v>
      </c>
      <c r="K170" s="197">
        <f t="shared" si="1154"/>
        <v>0</v>
      </c>
      <c r="L170" s="197">
        <f t="shared" si="1154"/>
        <v>0</v>
      </c>
      <c r="M170" s="197">
        <f t="shared" si="1154"/>
        <v>0</v>
      </c>
      <c r="N170" s="197">
        <f t="shared" si="1154"/>
        <v>0</v>
      </c>
      <c r="O170" s="198">
        <f t="shared" si="1069"/>
        <v>0</v>
      </c>
      <c r="Q170" s="280"/>
      <c r="R170" s="172" t="s">
        <v>54</v>
      </c>
      <c r="S170" s="199">
        <f>IF(ISNUMBER(S$24),C170*S$24,0)</f>
        <v>0</v>
      </c>
      <c r="T170" s="199">
        <f t="shared" ref="T170" si="1155">IF(ISNUMBER(T$24),D170*T$24,0)</f>
        <v>0</v>
      </c>
      <c r="U170" s="199">
        <f t="shared" ref="U170" si="1156">IF(ISNUMBER(U$24),E170*U$24,0)</f>
        <v>0</v>
      </c>
      <c r="V170" s="199">
        <f t="shared" ref="V170" si="1157">IF(ISNUMBER(V$24),F170*V$24,0)</f>
        <v>0</v>
      </c>
      <c r="W170" s="199">
        <f t="shared" ref="W170" si="1158">IF(ISNUMBER(W$24),G170*W$24,0)</f>
        <v>0</v>
      </c>
      <c r="X170" s="199">
        <f t="shared" ref="X170" si="1159">IF(ISNUMBER(X$24),H170*X$24,0)</f>
        <v>0</v>
      </c>
      <c r="Y170" s="199">
        <f t="shared" ref="Y170" si="1160">IF(ISNUMBER(Y$24),I170*Y$24,0)</f>
        <v>0</v>
      </c>
      <c r="Z170" s="199">
        <f t="shared" ref="Z170" si="1161">IF(ISNUMBER(Z$24),J170*Z$24,0)</f>
        <v>0</v>
      </c>
      <c r="AA170" s="199">
        <f t="shared" ref="AA170" si="1162">IF(ISNUMBER(AA$24),K170*AA$24,0)</f>
        <v>0</v>
      </c>
      <c r="AB170" s="199">
        <f t="shared" ref="AB170" si="1163">IF(ISNUMBER(AB$24),L170*AB$24,0)</f>
        <v>0</v>
      </c>
      <c r="AC170" s="199">
        <f t="shared" ref="AC170" si="1164">IF(ISNUMBER(AC$24),M170*AC$24,0)</f>
        <v>0</v>
      </c>
      <c r="AD170" s="199">
        <f t="shared" ref="AD170" si="1165">IF(ISNUMBER(AD$24),N170*AD$24,0)</f>
        <v>0</v>
      </c>
      <c r="AE170" s="198">
        <f t="shared" si="1081"/>
        <v>0</v>
      </c>
      <c r="AF170" s="62"/>
    </row>
    <row r="171" spans="1:32" x14ac:dyDescent="0.2">
      <c r="A171" s="280"/>
      <c r="B171" s="172" t="s">
        <v>55</v>
      </c>
      <c r="C171" s="197">
        <f>$L158*C$25</f>
        <v>0</v>
      </c>
      <c r="D171" s="197">
        <f t="shared" ref="D171:N171" si="1166">$L158*D$25</f>
        <v>0</v>
      </c>
      <c r="E171" s="197">
        <f t="shared" si="1166"/>
        <v>0</v>
      </c>
      <c r="F171" s="197">
        <f t="shared" si="1166"/>
        <v>0</v>
      </c>
      <c r="G171" s="197">
        <f t="shared" si="1166"/>
        <v>0</v>
      </c>
      <c r="H171" s="197">
        <f t="shared" si="1166"/>
        <v>0</v>
      </c>
      <c r="I171" s="197">
        <f t="shared" si="1166"/>
        <v>0</v>
      </c>
      <c r="J171" s="197">
        <f t="shared" si="1166"/>
        <v>0</v>
      </c>
      <c r="K171" s="197">
        <f t="shared" si="1166"/>
        <v>0</v>
      </c>
      <c r="L171" s="197">
        <f t="shared" si="1166"/>
        <v>0</v>
      </c>
      <c r="M171" s="197">
        <f t="shared" si="1166"/>
        <v>0</v>
      </c>
      <c r="N171" s="197">
        <f t="shared" si="1166"/>
        <v>0</v>
      </c>
      <c r="O171" s="198">
        <f t="shared" si="1069"/>
        <v>0</v>
      </c>
      <c r="Q171" s="280"/>
      <c r="R171" s="172" t="s">
        <v>55</v>
      </c>
      <c r="S171" s="199">
        <f>IF(ISNUMBER(S$25),C171*S$25,0)</f>
        <v>0</v>
      </c>
      <c r="T171" s="199">
        <f t="shared" ref="T171" si="1167">IF(ISNUMBER(T$25),D171*T$25,0)</f>
        <v>0</v>
      </c>
      <c r="U171" s="199">
        <f t="shared" ref="U171" si="1168">IF(ISNUMBER(U$25),E171*U$25,0)</f>
        <v>0</v>
      </c>
      <c r="V171" s="199">
        <f t="shared" ref="V171" si="1169">IF(ISNUMBER(V$25),F171*V$25,0)</f>
        <v>0</v>
      </c>
      <c r="W171" s="199">
        <f t="shared" ref="W171" si="1170">IF(ISNUMBER(W$25),G171*W$25,0)</f>
        <v>0</v>
      </c>
      <c r="X171" s="199">
        <f t="shared" ref="X171" si="1171">IF(ISNUMBER(X$25),H171*X$25,0)</f>
        <v>0</v>
      </c>
      <c r="Y171" s="199">
        <f t="shared" ref="Y171" si="1172">IF(ISNUMBER(Y$25),I171*Y$25,0)</f>
        <v>0</v>
      </c>
      <c r="Z171" s="199">
        <f t="shared" ref="Z171" si="1173">IF(ISNUMBER(Z$25),J171*Z$25,0)</f>
        <v>0</v>
      </c>
      <c r="AA171" s="199">
        <f t="shared" ref="AA171" si="1174">IF(ISNUMBER(AA$25),K171*AA$25,0)</f>
        <v>0</v>
      </c>
      <c r="AB171" s="199">
        <f t="shared" ref="AB171" si="1175">IF(ISNUMBER(AB$25),L171*AB$25,0)</f>
        <v>0</v>
      </c>
      <c r="AC171" s="199">
        <f t="shared" ref="AC171" si="1176">IF(ISNUMBER(AC$25),M171*AC$25,0)</f>
        <v>0</v>
      </c>
      <c r="AD171" s="199">
        <f t="shared" ref="AD171" si="1177">IF(ISNUMBER(AD$25),N171*AD$25,0)</f>
        <v>0</v>
      </c>
      <c r="AE171" s="198">
        <f t="shared" si="1081"/>
        <v>0</v>
      </c>
      <c r="AF171" s="62"/>
    </row>
    <row r="172" spans="1:32" x14ac:dyDescent="0.2">
      <c r="A172" s="280"/>
      <c r="B172" s="172" t="s">
        <v>56</v>
      </c>
      <c r="C172" s="197">
        <f>$M158*C$26</f>
        <v>0</v>
      </c>
      <c r="D172" s="197">
        <f t="shared" ref="D172:N172" si="1178">$M158*D$26</f>
        <v>0</v>
      </c>
      <c r="E172" s="197">
        <f t="shared" si="1178"/>
        <v>0</v>
      </c>
      <c r="F172" s="197">
        <f t="shared" si="1178"/>
        <v>0</v>
      </c>
      <c r="G172" s="197">
        <f t="shared" si="1178"/>
        <v>0</v>
      </c>
      <c r="H172" s="197">
        <f t="shared" si="1178"/>
        <v>0</v>
      </c>
      <c r="I172" s="197">
        <f t="shared" si="1178"/>
        <v>0</v>
      </c>
      <c r="J172" s="197">
        <f t="shared" si="1178"/>
        <v>0</v>
      </c>
      <c r="K172" s="197">
        <f t="shared" si="1178"/>
        <v>0</v>
      </c>
      <c r="L172" s="197">
        <f t="shared" si="1178"/>
        <v>0</v>
      </c>
      <c r="M172" s="197">
        <f t="shared" si="1178"/>
        <v>0</v>
      </c>
      <c r="N172" s="197">
        <f t="shared" si="1178"/>
        <v>0</v>
      </c>
      <c r="O172" s="198">
        <f t="shared" si="1069"/>
        <v>0</v>
      </c>
      <c r="Q172" s="280"/>
      <c r="R172" s="172" t="s">
        <v>56</v>
      </c>
      <c r="S172" s="199">
        <f>IF(ISNUMBER(S$26),C172*S$26,0)</f>
        <v>0</v>
      </c>
      <c r="T172" s="199">
        <f t="shared" ref="T172" si="1179">IF(ISNUMBER(T$26),D172*T$26,0)</f>
        <v>0</v>
      </c>
      <c r="U172" s="199">
        <f t="shared" ref="U172" si="1180">IF(ISNUMBER(U$26),E172*U$26,0)</f>
        <v>0</v>
      </c>
      <c r="V172" s="199">
        <f t="shared" ref="V172" si="1181">IF(ISNUMBER(V$26),F172*V$26,0)</f>
        <v>0</v>
      </c>
      <c r="W172" s="199">
        <f t="shared" ref="W172" si="1182">IF(ISNUMBER(W$26),G172*W$26,0)</f>
        <v>0</v>
      </c>
      <c r="X172" s="199">
        <f t="shared" ref="X172" si="1183">IF(ISNUMBER(X$26),H172*X$26,0)</f>
        <v>0</v>
      </c>
      <c r="Y172" s="199">
        <f t="shared" ref="Y172" si="1184">IF(ISNUMBER(Y$26),I172*Y$26,0)</f>
        <v>0</v>
      </c>
      <c r="Z172" s="199">
        <f t="shared" ref="Z172" si="1185">IF(ISNUMBER(Z$26),J172*Z$26,0)</f>
        <v>0</v>
      </c>
      <c r="AA172" s="199">
        <f t="shared" ref="AA172" si="1186">IF(ISNUMBER(AA$26),K172*AA$26,0)</f>
        <v>0</v>
      </c>
      <c r="AB172" s="199">
        <f t="shared" ref="AB172" si="1187">IF(ISNUMBER(AB$26),L172*AB$26,0)</f>
        <v>0</v>
      </c>
      <c r="AC172" s="199">
        <f t="shared" ref="AC172" si="1188">IF(ISNUMBER(AC$26),M172*AC$26,0)</f>
        <v>0</v>
      </c>
      <c r="AD172" s="199">
        <f t="shared" ref="AD172" si="1189">IF(ISNUMBER(AD$26),N172*AD$26,0)</f>
        <v>0</v>
      </c>
      <c r="AE172" s="198">
        <f t="shared" si="1081"/>
        <v>0</v>
      </c>
      <c r="AF172" s="62"/>
    </row>
    <row r="173" spans="1:32" x14ac:dyDescent="0.2">
      <c r="A173" s="280"/>
      <c r="B173" s="172" t="s">
        <v>147</v>
      </c>
      <c r="C173" s="197">
        <f>$N158*C$27</f>
        <v>0</v>
      </c>
      <c r="D173" s="197">
        <f t="shared" ref="D173:N173" si="1190">$N158*D$27</f>
        <v>0</v>
      </c>
      <c r="E173" s="197">
        <f t="shared" si="1190"/>
        <v>0</v>
      </c>
      <c r="F173" s="197">
        <f t="shared" si="1190"/>
        <v>0</v>
      </c>
      <c r="G173" s="197">
        <f t="shared" si="1190"/>
        <v>0</v>
      </c>
      <c r="H173" s="197">
        <f t="shared" si="1190"/>
        <v>0</v>
      </c>
      <c r="I173" s="197">
        <f t="shared" si="1190"/>
        <v>0</v>
      </c>
      <c r="J173" s="197">
        <f t="shared" si="1190"/>
        <v>0</v>
      </c>
      <c r="K173" s="197">
        <f t="shared" si="1190"/>
        <v>0</v>
      </c>
      <c r="L173" s="197">
        <f t="shared" si="1190"/>
        <v>0</v>
      </c>
      <c r="M173" s="197">
        <f t="shared" si="1190"/>
        <v>0</v>
      </c>
      <c r="N173" s="197">
        <f t="shared" si="1190"/>
        <v>0</v>
      </c>
      <c r="O173" s="198">
        <f t="shared" si="1069"/>
        <v>0</v>
      </c>
      <c r="Q173" s="280"/>
      <c r="R173" s="172" t="s">
        <v>147</v>
      </c>
      <c r="S173" s="199">
        <f>IF(ISNUMBER(S$27),C173*S$27,0)</f>
        <v>0</v>
      </c>
      <c r="T173" s="199">
        <f t="shared" ref="T173" si="1191">IF(ISNUMBER(T$27),D173*T$27,0)</f>
        <v>0</v>
      </c>
      <c r="U173" s="199">
        <f t="shared" ref="U173" si="1192">IF(ISNUMBER(U$27),E173*U$27,0)</f>
        <v>0</v>
      </c>
      <c r="V173" s="199">
        <f t="shared" ref="V173" si="1193">IF(ISNUMBER(V$27),F173*V$27,0)</f>
        <v>0</v>
      </c>
      <c r="W173" s="199">
        <f t="shared" ref="W173" si="1194">IF(ISNUMBER(W$27),G173*W$27,0)</f>
        <v>0</v>
      </c>
      <c r="X173" s="199">
        <f t="shared" ref="X173" si="1195">IF(ISNUMBER(X$27),H173*X$27,0)</f>
        <v>0</v>
      </c>
      <c r="Y173" s="199">
        <f t="shared" ref="Y173" si="1196">IF(ISNUMBER(Y$27),I173*Y$27,0)</f>
        <v>0</v>
      </c>
      <c r="Z173" s="199">
        <f t="shared" ref="Z173" si="1197">IF(ISNUMBER(Z$27),J173*Z$27,0)</f>
        <v>0</v>
      </c>
      <c r="AA173" s="199">
        <f t="shared" ref="AA173" si="1198">IF(ISNUMBER(AA$27),K173*AA$27,0)</f>
        <v>0</v>
      </c>
      <c r="AB173" s="199">
        <f t="shared" ref="AB173" si="1199">IF(ISNUMBER(AB$27),L173*AB$27,0)</f>
        <v>0</v>
      </c>
      <c r="AC173" s="199">
        <f t="shared" ref="AC173" si="1200">IF(ISNUMBER(AC$27),M173*AC$27,0)</f>
        <v>0</v>
      </c>
      <c r="AD173" s="199">
        <f t="shared" ref="AD173" si="1201">IF(ISNUMBER(AD$27),N173*AD$27,0)</f>
        <v>0</v>
      </c>
      <c r="AE173" s="198">
        <f t="shared" si="1081"/>
        <v>0</v>
      </c>
      <c r="AF173" s="62"/>
    </row>
    <row r="174" spans="1:32" x14ac:dyDescent="0.2">
      <c r="A174" s="280"/>
      <c r="B174" s="54" t="s">
        <v>57</v>
      </c>
      <c r="C174" s="197">
        <f>+SUM(C162:C173)</f>
        <v>0</v>
      </c>
      <c r="D174" s="197">
        <f t="shared" ref="D174:N174" si="1202">+SUM(D162:D173)</f>
        <v>0</v>
      </c>
      <c r="E174" s="197">
        <f t="shared" si="1202"/>
        <v>0</v>
      </c>
      <c r="F174" s="197">
        <f t="shared" si="1202"/>
        <v>0</v>
      </c>
      <c r="G174" s="197">
        <f t="shared" si="1202"/>
        <v>0</v>
      </c>
      <c r="H174" s="197">
        <f t="shared" si="1202"/>
        <v>0</v>
      </c>
      <c r="I174" s="197">
        <f t="shared" si="1202"/>
        <v>0</v>
      </c>
      <c r="J174" s="197">
        <f t="shared" si="1202"/>
        <v>0</v>
      </c>
      <c r="K174" s="197">
        <f t="shared" si="1202"/>
        <v>0</v>
      </c>
      <c r="L174" s="197">
        <f t="shared" si="1202"/>
        <v>0</v>
      </c>
      <c r="M174" s="197">
        <f t="shared" si="1202"/>
        <v>0</v>
      </c>
      <c r="N174" s="197">
        <f t="shared" si="1202"/>
        <v>0</v>
      </c>
      <c r="O174" s="198"/>
      <c r="Q174" s="280"/>
      <c r="R174" s="54" t="s">
        <v>57</v>
      </c>
      <c r="S174" s="197"/>
      <c r="T174" s="197"/>
      <c r="U174" s="197"/>
      <c r="V174" s="197"/>
      <c r="W174" s="197"/>
      <c r="X174" s="197"/>
      <c r="Y174" s="197"/>
      <c r="Z174" s="197"/>
      <c r="AA174" s="197"/>
      <c r="AB174" s="197"/>
      <c r="AC174" s="197"/>
      <c r="AD174" s="197"/>
      <c r="AE174" s="198">
        <f>SUM(AE162:AE173)</f>
        <v>0</v>
      </c>
      <c r="AF174" s="200">
        <f>AE174*44/12</f>
        <v>0</v>
      </c>
    </row>
    <row r="175" spans="1:32" x14ac:dyDescent="0.2">
      <c r="S175" s="50"/>
      <c r="T175" s="50"/>
      <c r="U175" s="50"/>
      <c r="V175" s="50"/>
      <c r="W175" s="50"/>
      <c r="X175" s="50"/>
      <c r="Y175" s="50"/>
      <c r="Z175" s="50"/>
      <c r="AA175" s="50"/>
      <c r="AB175" s="50"/>
      <c r="AC175" s="50"/>
      <c r="AD175" s="50"/>
      <c r="AE175" s="50"/>
    </row>
    <row r="176" spans="1:32" ht="14.15" customHeight="1" x14ac:dyDescent="0.2">
      <c r="A176" s="281" t="str">
        <f xml:space="preserve"> "Year " &amp; TEXT($B$8+10,0)</f>
        <v>Year 2028</v>
      </c>
      <c r="B176" s="282"/>
      <c r="C176" s="261" t="str">
        <f>"Land use category in year " &amp; TEXT($B$8+10,0)</f>
        <v>Land use category in year 2028</v>
      </c>
      <c r="D176" s="261"/>
      <c r="E176" s="261"/>
      <c r="F176" s="261"/>
      <c r="G176" s="261"/>
      <c r="H176" s="261"/>
      <c r="I176" s="261"/>
      <c r="J176" s="261"/>
      <c r="K176" s="261"/>
      <c r="L176" s="261"/>
      <c r="M176" s="261"/>
      <c r="N176" s="261"/>
      <c r="O176" s="261"/>
      <c r="Q176" s="281" t="str">
        <f xml:space="preserve"> "Year " &amp; TEXT($B$8+10,0)</f>
        <v>Year 2028</v>
      </c>
      <c r="R176" s="282"/>
      <c r="S176" s="261" t="str">
        <f>"Land use category in year " &amp; TEXT($B$8+10,0)</f>
        <v>Land use category in year 2028</v>
      </c>
      <c r="T176" s="261"/>
      <c r="U176" s="261"/>
      <c r="V176" s="261"/>
      <c r="W176" s="261"/>
      <c r="X176" s="261"/>
      <c r="Y176" s="261"/>
      <c r="Z176" s="261"/>
      <c r="AA176" s="261"/>
      <c r="AB176" s="261"/>
      <c r="AC176" s="261"/>
      <c r="AD176" s="261"/>
      <c r="AE176" s="261"/>
      <c r="AF176" s="62"/>
    </row>
    <row r="177" spans="1:32" ht="42" x14ac:dyDescent="0.2">
      <c r="A177" s="283"/>
      <c r="B177" s="284"/>
      <c r="C177" s="54" t="s">
        <v>46</v>
      </c>
      <c r="D177" s="54" t="s">
        <v>47</v>
      </c>
      <c r="E177" s="55" t="s">
        <v>48</v>
      </c>
      <c r="F177" s="54" t="s">
        <v>49</v>
      </c>
      <c r="G177" s="54" t="s">
        <v>50</v>
      </c>
      <c r="H177" s="54" t="s">
        <v>51</v>
      </c>
      <c r="I177" s="54" t="s">
        <v>52</v>
      </c>
      <c r="J177" s="54" t="s">
        <v>53</v>
      </c>
      <c r="K177" s="54" t="s">
        <v>54</v>
      </c>
      <c r="L177" s="54" t="s">
        <v>55</v>
      </c>
      <c r="M177" s="54" t="s">
        <v>56</v>
      </c>
      <c r="N177" s="54" t="s">
        <v>39</v>
      </c>
      <c r="O177" s="172" t="s">
        <v>151</v>
      </c>
      <c r="Q177" s="283"/>
      <c r="R177" s="284"/>
      <c r="S177" s="54" t="s">
        <v>46</v>
      </c>
      <c r="T177" s="54" t="s">
        <v>47</v>
      </c>
      <c r="U177" s="55" t="s">
        <v>48</v>
      </c>
      <c r="V177" s="54" t="s">
        <v>49</v>
      </c>
      <c r="W177" s="54" t="s">
        <v>50</v>
      </c>
      <c r="X177" s="54" t="s">
        <v>51</v>
      </c>
      <c r="Y177" s="54" t="s">
        <v>52</v>
      </c>
      <c r="Z177" s="54" t="s">
        <v>53</v>
      </c>
      <c r="AA177" s="54" t="s">
        <v>54</v>
      </c>
      <c r="AB177" s="54" t="s">
        <v>55</v>
      </c>
      <c r="AC177" s="54" t="s">
        <v>56</v>
      </c>
      <c r="AD177" s="54" t="s">
        <v>39</v>
      </c>
      <c r="AE177" s="172" t="s">
        <v>151</v>
      </c>
      <c r="AF177" s="62"/>
    </row>
    <row r="178" spans="1:32" ht="14.15" customHeight="1" x14ac:dyDescent="0.2">
      <c r="A178" s="280" t="str">
        <f>"Land use category in year " &amp; TEXT($B$8+9,0)</f>
        <v>Land use category in year 2027</v>
      </c>
      <c r="B178" s="54" t="s">
        <v>46</v>
      </c>
      <c r="C178" s="197">
        <f>$C174*C$16</f>
        <v>0</v>
      </c>
      <c r="D178" s="197">
        <f t="shared" ref="D178:N178" si="1203">$C174*D$16</f>
        <v>0</v>
      </c>
      <c r="E178" s="197">
        <f t="shared" si="1203"/>
        <v>0</v>
      </c>
      <c r="F178" s="197">
        <f t="shared" si="1203"/>
        <v>0</v>
      </c>
      <c r="G178" s="197">
        <f t="shared" si="1203"/>
        <v>0</v>
      </c>
      <c r="H178" s="197">
        <f t="shared" si="1203"/>
        <v>0</v>
      </c>
      <c r="I178" s="197">
        <f t="shared" si="1203"/>
        <v>0</v>
      </c>
      <c r="J178" s="197">
        <f t="shared" si="1203"/>
        <v>0</v>
      </c>
      <c r="K178" s="197">
        <f t="shared" si="1203"/>
        <v>0</v>
      </c>
      <c r="L178" s="197">
        <f t="shared" si="1203"/>
        <v>0</v>
      </c>
      <c r="M178" s="197">
        <f t="shared" si="1203"/>
        <v>0</v>
      </c>
      <c r="N178" s="197">
        <f t="shared" si="1203"/>
        <v>0</v>
      </c>
      <c r="O178" s="198">
        <f>SUM(C178:N178)</f>
        <v>0</v>
      </c>
      <c r="Q178" s="280" t="str">
        <f>"Land use category in year " &amp; TEXT($B$8+9,0)</f>
        <v>Land use category in year 2027</v>
      </c>
      <c r="R178" s="54" t="s">
        <v>46</v>
      </c>
      <c r="S178" s="199">
        <f>IF(ISNUMBER(S$16),C178*S$16,0)</f>
        <v>0</v>
      </c>
      <c r="T178" s="199">
        <f t="shared" ref="T178" si="1204">IF(ISNUMBER(T$16),D178*T$16,0)</f>
        <v>0</v>
      </c>
      <c r="U178" s="199">
        <f t="shared" ref="U178" si="1205">IF(ISNUMBER(U$16),E178*U$16,0)</f>
        <v>0</v>
      </c>
      <c r="V178" s="199">
        <f t="shared" ref="V178" si="1206">IF(ISNUMBER(V$16),F178*V$16,0)</f>
        <v>0</v>
      </c>
      <c r="W178" s="199">
        <f t="shared" ref="W178" si="1207">IF(ISNUMBER(W$16),G178*W$16,0)</f>
        <v>0</v>
      </c>
      <c r="X178" s="199">
        <f t="shared" ref="X178" si="1208">IF(ISNUMBER(X$16),H178*X$16,0)</f>
        <v>0</v>
      </c>
      <c r="Y178" s="199">
        <f t="shared" ref="Y178" si="1209">IF(ISNUMBER(Y$16),I178*Y$16,0)</f>
        <v>0</v>
      </c>
      <c r="Z178" s="199">
        <f t="shared" ref="Z178" si="1210">IF(ISNUMBER(Z$16),J178*Z$16,0)</f>
        <v>0</v>
      </c>
      <c r="AA178" s="199">
        <f t="shared" ref="AA178" si="1211">IF(ISNUMBER(AA$16),K178*AA$16,0)</f>
        <v>0</v>
      </c>
      <c r="AB178" s="199">
        <f t="shared" ref="AB178" si="1212">IF(ISNUMBER(AB$16),L178*AB$16,0)</f>
        <v>0</v>
      </c>
      <c r="AC178" s="199">
        <f t="shared" ref="AC178" si="1213">IF(ISNUMBER(AC$16),M178*AC$16,0)</f>
        <v>0</v>
      </c>
      <c r="AD178" s="199">
        <f t="shared" ref="AD178" si="1214">IF(ISNUMBER(AD$16),N178*AD$16,0)</f>
        <v>0</v>
      </c>
      <c r="AE178" s="198">
        <f>SUMIF(S178:AD178,"&gt;0",S178:AD178)</f>
        <v>0</v>
      </c>
      <c r="AF178" s="62"/>
    </row>
    <row r="179" spans="1:32" ht="28" x14ac:dyDescent="0.2">
      <c r="A179" s="280"/>
      <c r="B179" s="54" t="s">
        <v>47</v>
      </c>
      <c r="C179" s="197">
        <f>$D174*C$17</f>
        <v>0</v>
      </c>
      <c r="D179" s="197">
        <f t="shared" ref="D179:N179" si="1215">$D174*D$17</f>
        <v>0</v>
      </c>
      <c r="E179" s="197">
        <f t="shared" si="1215"/>
        <v>0</v>
      </c>
      <c r="F179" s="197">
        <f t="shared" si="1215"/>
        <v>0</v>
      </c>
      <c r="G179" s="197">
        <f t="shared" si="1215"/>
        <v>0</v>
      </c>
      <c r="H179" s="197">
        <f t="shared" si="1215"/>
        <v>0</v>
      </c>
      <c r="I179" s="197">
        <f t="shared" si="1215"/>
        <v>0</v>
      </c>
      <c r="J179" s="197">
        <f t="shared" si="1215"/>
        <v>0</v>
      </c>
      <c r="K179" s="197">
        <f t="shared" si="1215"/>
        <v>0</v>
      </c>
      <c r="L179" s="197">
        <f t="shared" si="1215"/>
        <v>0</v>
      </c>
      <c r="M179" s="197">
        <f t="shared" si="1215"/>
        <v>0</v>
      </c>
      <c r="N179" s="197">
        <f t="shared" si="1215"/>
        <v>0</v>
      </c>
      <c r="O179" s="198">
        <f t="shared" ref="O179:O189" si="1216">SUM(C179:N179)</f>
        <v>0</v>
      </c>
      <c r="Q179" s="280"/>
      <c r="R179" s="54" t="s">
        <v>47</v>
      </c>
      <c r="S179" s="199">
        <f>IF(ISNUMBER(S$17),C179*S$17,0)</f>
        <v>0</v>
      </c>
      <c r="T179" s="199">
        <f t="shared" ref="T179" si="1217">IF(ISNUMBER(T$17),D179*T$17,0)</f>
        <v>0</v>
      </c>
      <c r="U179" s="199">
        <f t="shared" ref="U179" si="1218">IF(ISNUMBER(U$17),E179*U$17,0)</f>
        <v>0</v>
      </c>
      <c r="V179" s="199">
        <f t="shared" ref="V179" si="1219">IF(ISNUMBER(V$17),F179*V$17,0)</f>
        <v>0</v>
      </c>
      <c r="W179" s="199">
        <f t="shared" ref="W179" si="1220">IF(ISNUMBER(W$17),G179*W$17,0)</f>
        <v>0</v>
      </c>
      <c r="X179" s="199">
        <f t="shared" ref="X179" si="1221">IF(ISNUMBER(X$17),H179*X$17,0)</f>
        <v>0</v>
      </c>
      <c r="Y179" s="199">
        <f t="shared" ref="Y179" si="1222">IF(ISNUMBER(Y$17),I179*Y$17,0)</f>
        <v>0</v>
      </c>
      <c r="Z179" s="199">
        <f t="shared" ref="Z179" si="1223">IF(ISNUMBER(Z$17),J179*Z$17,0)</f>
        <v>0</v>
      </c>
      <c r="AA179" s="199">
        <f t="shared" ref="AA179" si="1224">IF(ISNUMBER(AA$17),K179*AA$17,0)</f>
        <v>0</v>
      </c>
      <c r="AB179" s="199">
        <f t="shared" ref="AB179" si="1225">IF(ISNUMBER(AB$17),L179*AB$17,0)</f>
        <v>0</v>
      </c>
      <c r="AC179" s="199">
        <f t="shared" ref="AC179" si="1226">IF(ISNUMBER(AC$17),M179*AC$17,0)</f>
        <v>0</v>
      </c>
      <c r="AD179" s="199">
        <f t="shared" ref="AD179" si="1227">IF(ISNUMBER(AD$17),N179*AD$17,0)</f>
        <v>0</v>
      </c>
      <c r="AE179" s="198">
        <f t="shared" ref="AE179:AE189" si="1228">SUMIF(S179:AD179,"&gt;0",S179:AD179)</f>
        <v>0</v>
      </c>
      <c r="AF179" s="62"/>
    </row>
    <row r="180" spans="1:32" x14ac:dyDescent="0.2">
      <c r="A180" s="280"/>
      <c r="B180" s="55" t="s">
        <v>48</v>
      </c>
      <c r="C180" s="197">
        <f>$E174*C$18</f>
        <v>0</v>
      </c>
      <c r="D180" s="197">
        <f t="shared" ref="D180:N180" si="1229">$E174*D$18</f>
        <v>0</v>
      </c>
      <c r="E180" s="197">
        <f t="shared" si="1229"/>
        <v>0</v>
      </c>
      <c r="F180" s="197">
        <f t="shared" si="1229"/>
        <v>0</v>
      </c>
      <c r="G180" s="197">
        <f t="shared" si="1229"/>
        <v>0</v>
      </c>
      <c r="H180" s="197">
        <f t="shared" si="1229"/>
        <v>0</v>
      </c>
      <c r="I180" s="197">
        <f t="shared" si="1229"/>
        <v>0</v>
      </c>
      <c r="J180" s="197">
        <f t="shared" si="1229"/>
        <v>0</v>
      </c>
      <c r="K180" s="197">
        <f t="shared" si="1229"/>
        <v>0</v>
      </c>
      <c r="L180" s="197">
        <f t="shared" si="1229"/>
        <v>0</v>
      </c>
      <c r="M180" s="197">
        <f t="shared" si="1229"/>
        <v>0</v>
      </c>
      <c r="N180" s="197">
        <f t="shared" si="1229"/>
        <v>0</v>
      </c>
      <c r="O180" s="198">
        <f t="shared" si="1216"/>
        <v>0</v>
      </c>
      <c r="Q180" s="280"/>
      <c r="R180" s="55" t="s">
        <v>48</v>
      </c>
      <c r="S180" s="199">
        <f>IF(ISNUMBER(S$18),C180*S$18,0)</f>
        <v>0</v>
      </c>
      <c r="T180" s="199">
        <f t="shared" ref="T180" si="1230">IF(ISNUMBER(T$18),D180*T$18,0)</f>
        <v>0</v>
      </c>
      <c r="U180" s="199">
        <f t="shared" ref="U180" si="1231">IF(ISNUMBER(U$18),E180*U$18,0)</f>
        <v>0</v>
      </c>
      <c r="V180" s="199">
        <f t="shared" ref="V180" si="1232">IF(ISNUMBER(V$18),F180*V$18,0)</f>
        <v>0</v>
      </c>
      <c r="W180" s="199">
        <f t="shared" ref="W180" si="1233">IF(ISNUMBER(W$18),G180*W$18,0)</f>
        <v>0</v>
      </c>
      <c r="X180" s="199">
        <f t="shared" ref="X180" si="1234">IF(ISNUMBER(X$18),H180*X$18,0)</f>
        <v>0</v>
      </c>
      <c r="Y180" s="199">
        <f t="shared" ref="Y180" si="1235">IF(ISNUMBER(Y$18),I180*Y$18,0)</f>
        <v>0</v>
      </c>
      <c r="Z180" s="199">
        <f t="shared" ref="Z180" si="1236">IF(ISNUMBER(Z$18),J180*Z$18,0)</f>
        <v>0</v>
      </c>
      <c r="AA180" s="199">
        <f t="shared" ref="AA180" si="1237">IF(ISNUMBER(AA$18),K180*AA$18,0)</f>
        <v>0</v>
      </c>
      <c r="AB180" s="199">
        <f t="shared" ref="AB180" si="1238">IF(ISNUMBER(AB$18),L180*AB$18,0)</f>
        <v>0</v>
      </c>
      <c r="AC180" s="199">
        <f t="shared" ref="AC180" si="1239">IF(ISNUMBER(AC$18),M180*AC$18,0)</f>
        <v>0</v>
      </c>
      <c r="AD180" s="199">
        <f t="shared" ref="AD180" si="1240">IF(ISNUMBER(AD$18),N180*AD$18,0)</f>
        <v>0</v>
      </c>
      <c r="AE180" s="198">
        <f t="shared" si="1228"/>
        <v>0</v>
      </c>
      <c r="AF180" s="62"/>
    </row>
    <row r="181" spans="1:32" x14ac:dyDescent="0.2">
      <c r="A181" s="280"/>
      <c r="B181" s="54" t="s">
        <v>49</v>
      </c>
      <c r="C181" s="197">
        <f>$F174*C$19</f>
        <v>0</v>
      </c>
      <c r="D181" s="197">
        <f t="shared" ref="D181:N181" si="1241">$F174*D$19</f>
        <v>0</v>
      </c>
      <c r="E181" s="197">
        <f t="shared" si="1241"/>
        <v>0</v>
      </c>
      <c r="F181" s="197">
        <f t="shared" si="1241"/>
        <v>0</v>
      </c>
      <c r="G181" s="197">
        <f t="shared" si="1241"/>
        <v>0</v>
      </c>
      <c r="H181" s="197">
        <f t="shared" si="1241"/>
        <v>0</v>
      </c>
      <c r="I181" s="197">
        <f t="shared" si="1241"/>
        <v>0</v>
      </c>
      <c r="J181" s="197">
        <f t="shared" si="1241"/>
        <v>0</v>
      </c>
      <c r="K181" s="197">
        <f t="shared" si="1241"/>
        <v>0</v>
      </c>
      <c r="L181" s="197">
        <f t="shared" si="1241"/>
        <v>0</v>
      </c>
      <c r="M181" s="197">
        <f t="shared" si="1241"/>
        <v>0</v>
      </c>
      <c r="N181" s="197">
        <f t="shared" si="1241"/>
        <v>0</v>
      </c>
      <c r="O181" s="198">
        <f t="shared" si="1216"/>
        <v>0</v>
      </c>
      <c r="Q181" s="280"/>
      <c r="R181" s="54" t="s">
        <v>49</v>
      </c>
      <c r="S181" s="199">
        <f>IF(ISNUMBER(S$19),C181*S$19,0)</f>
        <v>0</v>
      </c>
      <c r="T181" s="199">
        <f t="shared" ref="T181" si="1242">IF(ISNUMBER(T$19),D181*T$19,0)</f>
        <v>0</v>
      </c>
      <c r="U181" s="199">
        <f t="shared" ref="U181" si="1243">IF(ISNUMBER(U$19),E181*U$19,0)</f>
        <v>0</v>
      </c>
      <c r="V181" s="199">
        <f t="shared" ref="V181" si="1244">IF(ISNUMBER(V$19),F181*V$19,0)</f>
        <v>0</v>
      </c>
      <c r="W181" s="199">
        <f t="shared" ref="W181" si="1245">IF(ISNUMBER(W$19),G181*W$19,0)</f>
        <v>0</v>
      </c>
      <c r="X181" s="199">
        <f t="shared" ref="X181" si="1246">IF(ISNUMBER(X$19),H181*X$19,0)</f>
        <v>0</v>
      </c>
      <c r="Y181" s="199">
        <f t="shared" ref="Y181" si="1247">IF(ISNUMBER(Y$19),I181*Y$19,0)</f>
        <v>0</v>
      </c>
      <c r="Z181" s="199">
        <f t="shared" ref="Z181" si="1248">IF(ISNUMBER(Z$19),J181*Z$19,0)</f>
        <v>0</v>
      </c>
      <c r="AA181" s="199">
        <f t="shared" ref="AA181" si="1249">IF(ISNUMBER(AA$19),K181*AA$19,0)</f>
        <v>0</v>
      </c>
      <c r="AB181" s="199">
        <f t="shared" ref="AB181" si="1250">IF(ISNUMBER(AB$19),L181*AB$19,0)</f>
        <v>0</v>
      </c>
      <c r="AC181" s="199">
        <f t="shared" ref="AC181" si="1251">IF(ISNUMBER(AC$19),M181*AC$19,0)</f>
        <v>0</v>
      </c>
      <c r="AD181" s="199">
        <f t="shared" ref="AD181" si="1252">IF(ISNUMBER(AD$19),N181*AD$19,0)</f>
        <v>0</v>
      </c>
      <c r="AE181" s="198">
        <f t="shared" si="1228"/>
        <v>0</v>
      </c>
      <c r="AF181" s="62"/>
    </row>
    <row r="182" spans="1:32" x14ac:dyDescent="0.2">
      <c r="A182" s="280"/>
      <c r="B182" s="172" t="s">
        <v>50</v>
      </c>
      <c r="C182" s="197">
        <f>$G174*C$20</f>
        <v>0</v>
      </c>
      <c r="D182" s="197">
        <f t="shared" ref="D182:N182" si="1253">$G174*D$20</f>
        <v>0</v>
      </c>
      <c r="E182" s="197">
        <f t="shared" si="1253"/>
        <v>0</v>
      </c>
      <c r="F182" s="197">
        <f t="shared" si="1253"/>
        <v>0</v>
      </c>
      <c r="G182" s="197">
        <f t="shared" si="1253"/>
        <v>0</v>
      </c>
      <c r="H182" s="197">
        <f t="shared" si="1253"/>
        <v>0</v>
      </c>
      <c r="I182" s="197">
        <f t="shared" si="1253"/>
        <v>0</v>
      </c>
      <c r="J182" s="197">
        <f t="shared" si="1253"/>
        <v>0</v>
      </c>
      <c r="K182" s="197">
        <f t="shared" si="1253"/>
        <v>0</v>
      </c>
      <c r="L182" s="197">
        <f t="shared" si="1253"/>
        <v>0</v>
      </c>
      <c r="M182" s="197">
        <f t="shared" si="1253"/>
        <v>0</v>
      </c>
      <c r="N182" s="197">
        <f t="shared" si="1253"/>
        <v>0</v>
      </c>
      <c r="O182" s="198">
        <f t="shared" si="1216"/>
        <v>0</v>
      </c>
      <c r="Q182" s="280"/>
      <c r="R182" s="172" t="s">
        <v>50</v>
      </c>
      <c r="S182" s="199">
        <f>IF(ISNUMBER(S$20),C182*S$20,0)</f>
        <v>0</v>
      </c>
      <c r="T182" s="199">
        <f t="shared" ref="T182" si="1254">IF(ISNUMBER(T$20),D182*T$20,0)</f>
        <v>0</v>
      </c>
      <c r="U182" s="199">
        <f t="shared" ref="U182" si="1255">IF(ISNUMBER(U$20),E182*U$20,0)</f>
        <v>0</v>
      </c>
      <c r="V182" s="199">
        <f t="shared" ref="V182" si="1256">IF(ISNUMBER(V$20),F182*V$20,0)</f>
        <v>0</v>
      </c>
      <c r="W182" s="199">
        <f t="shared" ref="W182" si="1257">IF(ISNUMBER(W$20),G182*W$20,0)</f>
        <v>0</v>
      </c>
      <c r="X182" s="199">
        <f t="shared" ref="X182" si="1258">IF(ISNUMBER(X$20),H182*X$20,0)</f>
        <v>0</v>
      </c>
      <c r="Y182" s="199">
        <f t="shared" ref="Y182" si="1259">IF(ISNUMBER(Y$20),I182*Y$20,0)</f>
        <v>0</v>
      </c>
      <c r="Z182" s="199">
        <f t="shared" ref="Z182" si="1260">IF(ISNUMBER(Z$20),J182*Z$20,0)</f>
        <v>0</v>
      </c>
      <c r="AA182" s="199">
        <f t="shared" ref="AA182" si="1261">IF(ISNUMBER(AA$20),K182*AA$20,0)</f>
        <v>0</v>
      </c>
      <c r="AB182" s="199">
        <f t="shared" ref="AB182" si="1262">IF(ISNUMBER(AB$20),L182*AB$20,0)</f>
        <v>0</v>
      </c>
      <c r="AC182" s="199">
        <f t="shared" ref="AC182" si="1263">IF(ISNUMBER(AC$20),M182*AC$20,0)</f>
        <v>0</v>
      </c>
      <c r="AD182" s="199">
        <f t="shared" ref="AD182" si="1264">IF(ISNUMBER(AD$20),N182*AD$20,0)</f>
        <v>0</v>
      </c>
      <c r="AE182" s="198">
        <f t="shared" si="1228"/>
        <v>0</v>
      </c>
      <c r="AF182" s="62"/>
    </row>
    <row r="183" spans="1:32" x14ac:dyDescent="0.2">
      <c r="A183" s="280"/>
      <c r="B183" s="172" t="s">
        <v>51</v>
      </c>
      <c r="C183" s="197">
        <f>$H174*C$21</f>
        <v>0</v>
      </c>
      <c r="D183" s="197">
        <f t="shared" ref="D183:N183" si="1265">$H174*D$21</f>
        <v>0</v>
      </c>
      <c r="E183" s="197">
        <f t="shared" si="1265"/>
        <v>0</v>
      </c>
      <c r="F183" s="197">
        <f t="shared" si="1265"/>
        <v>0</v>
      </c>
      <c r="G183" s="197">
        <f t="shared" si="1265"/>
        <v>0</v>
      </c>
      <c r="H183" s="197">
        <f t="shared" si="1265"/>
        <v>0</v>
      </c>
      <c r="I183" s="197">
        <f t="shared" si="1265"/>
        <v>0</v>
      </c>
      <c r="J183" s="197">
        <f t="shared" si="1265"/>
        <v>0</v>
      </c>
      <c r="K183" s="197">
        <f t="shared" si="1265"/>
        <v>0</v>
      </c>
      <c r="L183" s="197">
        <f t="shared" si="1265"/>
        <v>0</v>
      </c>
      <c r="M183" s="197">
        <f t="shared" si="1265"/>
        <v>0</v>
      </c>
      <c r="N183" s="197">
        <f t="shared" si="1265"/>
        <v>0</v>
      </c>
      <c r="O183" s="198">
        <f t="shared" si="1216"/>
        <v>0</v>
      </c>
      <c r="Q183" s="280"/>
      <c r="R183" s="172" t="s">
        <v>51</v>
      </c>
      <c r="S183" s="199">
        <f>IF(ISNUMBER(S$21),C183*S$21,0)</f>
        <v>0</v>
      </c>
      <c r="T183" s="199">
        <f t="shared" ref="T183" si="1266">IF(ISNUMBER(T$21),D183*T$21,0)</f>
        <v>0</v>
      </c>
      <c r="U183" s="199">
        <f t="shared" ref="U183" si="1267">IF(ISNUMBER(U$21),E183*U$21,0)</f>
        <v>0</v>
      </c>
      <c r="V183" s="199">
        <f t="shared" ref="V183" si="1268">IF(ISNUMBER(V$21),F183*V$21,0)</f>
        <v>0</v>
      </c>
      <c r="W183" s="199">
        <f t="shared" ref="W183" si="1269">IF(ISNUMBER(W$21),G183*W$21,0)</f>
        <v>0</v>
      </c>
      <c r="X183" s="199">
        <f t="shared" ref="X183" si="1270">IF(ISNUMBER(X$21),H183*X$21,0)</f>
        <v>0</v>
      </c>
      <c r="Y183" s="199">
        <f t="shared" ref="Y183" si="1271">IF(ISNUMBER(Y$21),I183*Y$21,0)</f>
        <v>0</v>
      </c>
      <c r="Z183" s="199">
        <f t="shared" ref="Z183" si="1272">IF(ISNUMBER(Z$21),J183*Z$21,0)</f>
        <v>0</v>
      </c>
      <c r="AA183" s="199">
        <f t="shared" ref="AA183" si="1273">IF(ISNUMBER(AA$21),K183*AA$21,0)</f>
        <v>0</v>
      </c>
      <c r="AB183" s="199">
        <f t="shared" ref="AB183" si="1274">IF(ISNUMBER(AB$21),L183*AB$21,0)</f>
        <v>0</v>
      </c>
      <c r="AC183" s="199">
        <f t="shared" ref="AC183" si="1275">IF(ISNUMBER(AC$21),M183*AC$21,0)</f>
        <v>0</v>
      </c>
      <c r="AD183" s="199">
        <f t="shared" ref="AD183" si="1276">IF(ISNUMBER(AD$21),N183*AD$21,0)</f>
        <v>0</v>
      </c>
      <c r="AE183" s="198">
        <f t="shared" si="1228"/>
        <v>0</v>
      </c>
      <c r="AF183" s="62"/>
    </row>
    <row r="184" spans="1:32" x14ac:dyDescent="0.2">
      <c r="A184" s="280"/>
      <c r="B184" s="172" t="s">
        <v>52</v>
      </c>
      <c r="C184" s="197">
        <f>$I174*C$22</f>
        <v>0</v>
      </c>
      <c r="D184" s="197">
        <f t="shared" ref="D184:N184" si="1277">$I174*D$22</f>
        <v>0</v>
      </c>
      <c r="E184" s="197">
        <f t="shared" si="1277"/>
        <v>0</v>
      </c>
      <c r="F184" s="197">
        <f t="shared" si="1277"/>
        <v>0</v>
      </c>
      <c r="G184" s="197">
        <f t="shared" si="1277"/>
        <v>0</v>
      </c>
      <c r="H184" s="197">
        <f t="shared" si="1277"/>
        <v>0</v>
      </c>
      <c r="I184" s="197">
        <f t="shared" si="1277"/>
        <v>0</v>
      </c>
      <c r="J184" s="197">
        <f t="shared" si="1277"/>
        <v>0</v>
      </c>
      <c r="K184" s="197">
        <f t="shared" si="1277"/>
        <v>0</v>
      </c>
      <c r="L184" s="197">
        <f t="shared" si="1277"/>
        <v>0</v>
      </c>
      <c r="M184" s="197">
        <f t="shared" si="1277"/>
        <v>0</v>
      </c>
      <c r="N184" s="197">
        <f t="shared" si="1277"/>
        <v>0</v>
      </c>
      <c r="O184" s="198">
        <f t="shared" si="1216"/>
        <v>0</v>
      </c>
      <c r="Q184" s="280"/>
      <c r="R184" s="172" t="s">
        <v>52</v>
      </c>
      <c r="S184" s="199">
        <f>IF(ISNUMBER(S$22),C184*S$22,0)</f>
        <v>0</v>
      </c>
      <c r="T184" s="199">
        <f t="shared" ref="T184" si="1278">IF(ISNUMBER(T$22),D184*T$22,0)</f>
        <v>0</v>
      </c>
      <c r="U184" s="199">
        <f t="shared" ref="U184" si="1279">IF(ISNUMBER(U$22),E184*U$22,0)</f>
        <v>0</v>
      </c>
      <c r="V184" s="199">
        <f t="shared" ref="V184" si="1280">IF(ISNUMBER(V$22),F184*V$22,0)</f>
        <v>0</v>
      </c>
      <c r="W184" s="199">
        <f t="shared" ref="W184" si="1281">IF(ISNUMBER(W$22),G184*W$22,0)</f>
        <v>0</v>
      </c>
      <c r="X184" s="199">
        <f t="shared" ref="X184" si="1282">IF(ISNUMBER(X$22),H184*X$22,0)</f>
        <v>0</v>
      </c>
      <c r="Y184" s="199">
        <f t="shared" ref="Y184" si="1283">IF(ISNUMBER(Y$22),I184*Y$22,0)</f>
        <v>0</v>
      </c>
      <c r="Z184" s="199">
        <f t="shared" ref="Z184" si="1284">IF(ISNUMBER(Z$22),J184*Z$22,0)</f>
        <v>0</v>
      </c>
      <c r="AA184" s="199">
        <f t="shared" ref="AA184" si="1285">IF(ISNUMBER(AA$22),K184*AA$22,0)</f>
        <v>0</v>
      </c>
      <c r="AB184" s="199">
        <f t="shared" ref="AB184" si="1286">IF(ISNUMBER(AB$22),L184*AB$22,0)</f>
        <v>0</v>
      </c>
      <c r="AC184" s="199">
        <f t="shared" ref="AC184" si="1287">IF(ISNUMBER(AC$22),M184*AC$22,0)</f>
        <v>0</v>
      </c>
      <c r="AD184" s="199">
        <f t="shared" ref="AD184" si="1288">IF(ISNUMBER(AD$22),N184*AD$22,0)</f>
        <v>0</v>
      </c>
      <c r="AE184" s="198">
        <f t="shared" si="1228"/>
        <v>0</v>
      </c>
      <c r="AF184" s="62"/>
    </row>
    <row r="185" spans="1:32" x14ac:dyDescent="0.2">
      <c r="A185" s="280"/>
      <c r="B185" s="172" t="s">
        <v>53</v>
      </c>
      <c r="C185" s="197">
        <f>$J174*C$23</f>
        <v>0</v>
      </c>
      <c r="D185" s="197">
        <f t="shared" ref="D185:N185" si="1289">$J174*D$23</f>
        <v>0</v>
      </c>
      <c r="E185" s="197">
        <f t="shared" si="1289"/>
        <v>0</v>
      </c>
      <c r="F185" s="197">
        <f t="shared" si="1289"/>
        <v>0</v>
      </c>
      <c r="G185" s="197">
        <f t="shared" si="1289"/>
        <v>0</v>
      </c>
      <c r="H185" s="197">
        <f t="shared" si="1289"/>
        <v>0</v>
      </c>
      <c r="I185" s="197">
        <f t="shared" si="1289"/>
        <v>0</v>
      </c>
      <c r="J185" s="197">
        <f t="shared" si="1289"/>
        <v>0</v>
      </c>
      <c r="K185" s="197">
        <f t="shared" si="1289"/>
        <v>0</v>
      </c>
      <c r="L185" s="197">
        <f t="shared" si="1289"/>
        <v>0</v>
      </c>
      <c r="M185" s="197">
        <f t="shared" si="1289"/>
        <v>0</v>
      </c>
      <c r="N185" s="197">
        <f t="shared" si="1289"/>
        <v>0</v>
      </c>
      <c r="O185" s="198">
        <f t="shared" si="1216"/>
        <v>0</v>
      </c>
      <c r="Q185" s="280"/>
      <c r="R185" s="172" t="s">
        <v>53</v>
      </c>
      <c r="S185" s="199">
        <f>IF(ISNUMBER(S$23),C185*S$23,0)</f>
        <v>0</v>
      </c>
      <c r="T185" s="199">
        <f t="shared" ref="T185" si="1290">IF(ISNUMBER(T$23),D185*T$23,0)</f>
        <v>0</v>
      </c>
      <c r="U185" s="199">
        <f t="shared" ref="U185" si="1291">IF(ISNUMBER(U$23),E185*U$23,0)</f>
        <v>0</v>
      </c>
      <c r="V185" s="199">
        <f t="shared" ref="V185" si="1292">IF(ISNUMBER(V$23),F185*V$23,0)</f>
        <v>0</v>
      </c>
      <c r="W185" s="199">
        <f t="shared" ref="W185" si="1293">IF(ISNUMBER(W$23),G185*W$23,0)</f>
        <v>0</v>
      </c>
      <c r="X185" s="199">
        <f t="shared" ref="X185" si="1294">IF(ISNUMBER(X$23),H185*X$23,0)</f>
        <v>0</v>
      </c>
      <c r="Y185" s="199">
        <f t="shared" ref="Y185" si="1295">IF(ISNUMBER(Y$23),I185*Y$23,0)</f>
        <v>0</v>
      </c>
      <c r="Z185" s="199">
        <f t="shared" ref="Z185" si="1296">IF(ISNUMBER(Z$23),J185*Z$23,0)</f>
        <v>0</v>
      </c>
      <c r="AA185" s="199">
        <f t="shared" ref="AA185" si="1297">IF(ISNUMBER(AA$23),K185*AA$23,0)</f>
        <v>0</v>
      </c>
      <c r="AB185" s="199">
        <f t="shared" ref="AB185" si="1298">IF(ISNUMBER(AB$23),L185*AB$23,0)</f>
        <v>0</v>
      </c>
      <c r="AC185" s="199">
        <f t="shared" ref="AC185" si="1299">IF(ISNUMBER(AC$23),M185*AC$23,0)</f>
        <v>0</v>
      </c>
      <c r="AD185" s="199">
        <f t="shared" ref="AD185" si="1300">IF(ISNUMBER(AD$23),N185*AD$23,0)</f>
        <v>0</v>
      </c>
      <c r="AE185" s="198">
        <f t="shared" si="1228"/>
        <v>0</v>
      </c>
      <c r="AF185" s="62"/>
    </row>
    <row r="186" spans="1:32" x14ac:dyDescent="0.2">
      <c r="A186" s="280"/>
      <c r="B186" s="172" t="s">
        <v>54</v>
      </c>
      <c r="C186" s="197">
        <f>$K174*C$24</f>
        <v>0</v>
      </c>
      <c r="D186" s="197">
        <f t="shared" ref="D186:N186" si="1301">$K174*D$24</f>
        <v>0</v>
      </c>
      <c r="E186" s="197">
        <f t="shared" si="1301"/>
        <v>0</v>
      </c>
      <c r="F186" s="197">
        <f t="shared" si="1301"/>
        <v>0</v>
      </c>
      <c r="G186" s="197">
        <f t="shared" si="1301"/>
        <v>0</v>
      </c>
      <c r="H186" s="197">
        <f t="shared" si="1301"/>
        <v>0</v>
      </c>
      <c r="I186" s="197">
        <f t="shared" si="1301"/>
        <v>0</v>
      </c>
      <c r="J186" s="197">
        <f t="shared" si="1301"/>
        <v>0</v>
      </c>
      <c r="K186" s="197">
        <f t="shared" si="1301"/>
        <v>0</v>
      </c>
      <c r="L186" s="197">
        <f t="shared" si="1301"/>
        <v>0</v>
      </c>
      <c r="M186" s="197">
        <f t="shared" si="1301"/>
        <v>0</v>
      </c>
      <c r="N186" s="197">
        <f t="shared" si="1301"/>
        <v>0</v>
      </c>
      <c r="O186" s="198">
        <f t="shared" si="1216"/>
        <v>0</v>
      </c>
      <c r="Q186" s="280"/>
      <c r="R186" s="172" t="s">
        <v>54</v>
      </c>
      <c r="S186" s="199">
        <f>IF(ISNUMBER(S$24),C186*S$24,0)</f>
        <v>0</v>
      </c>
      <c r="T186" s="199">
        <f t="shared" ref="T186" si="1302">IF(ISNUMBER(T$24),D186*T$24,0)</f>
        <v>0</v>
      </c>
      <c r="U186" s="199">
        <f t="shared" ref="U186" si="1303">IF(ISNUMBER(U$24),E186*U$24,0)</f>
        <v>0</v>
      </c>
      <c r="V186" s="199">
        <f t="shared" ref="V186" si="1304">IF(ISNUMBER(V$24),F186*V$24,0)</f>
        <v>0</v>
      </c>
      <c r="W186" s="199">
        <f t="shared" ref="W186" si="1305">IF(ISNUMBER(W$24),G186*W$24,0)</f>
        <v>0</v>
      </c>
      <c r="X186" s="199">
        <f t="shared" ref="X186" si="1306">IF(ISNUMBER(X$24),H186*X$24,0)</f>
        <v>0</v>
      </c>
      <c r="Y186" s="199">
        <f t="shared" ref="Y186" si="1307">IF(ISNUMBER(Y$24),I186*Y$24,0)</f>
        <v>0</v>
      </c>
      <c r="Z186" s="199">
        <f t="shared" ref="Z186" si="1308">IF(ISNUMBER(Z$24),J186*Z$24,0)</f>
        <v>0</v>
      </c>
      <c r="AA186" s="199">
        <f t="shared" ref="AA186" si="1309">IF(ISNUMBER(AA$24),K186*AA$24,0)</f>
        <v>0</v>
      </c>
      <c r="AB186" s="199">
        <f t="shared" ref="AB186" si="1310">IF(ISNUMBER(AB$24),L186*AB$24,0)</f>
        <v>0</v>
      </c>
      <c r="AC186" s="199">
        <f t="shared" ref="AC186" si="1311">IF(ISNUMBER(AC$24),M186*AC$24,0)</f>
        <v>0</v>
      </c>
      <c r="AD186" s="199">
        <f t="shared" ref="AD186" si="1312">IF(ISNUMBER(AD$24),N186*AD$24,0)</f>
        <v>0</v>
      </c>
      <c r="AE186" s="198">
        <f t="shared" si="1228"/>
        <v>0</v>
      </c>
      <c r="AF186" s="62"/>
    </row>
    <row r="187" spans="1:32" x14ac:dyDescent="0.2">
      <c r="A187" s="280"/>
      <c r="B187" s="172" t="s">
        <v>55</v>
      </c>
      <c r="C187" s="197">
        <f>$L174*C$25</f>
        <v>0</v>
      </c>
      <c r="D187" s="197">
        <f t="shared" ref="D187:N187" si="1313">$L174*D$25</f>
        <v>0</v>
      </c>
      <c r="E187" s="197">
        <f t="shared" si="1313"/>
        <v>0</v>
      </c>
      <c r="F187" s="197">
        <f t="shared" si="1313"/>
        <v>0</v>
      </c>
      <c r="G187" s="197">
        <f t="shared" si="1313"/>
        <v>0</v>
      </c>
      <c r="H187" s="197">
        <f t="shared" si="1313"/>
        <v>0</v>
      </c>
      <c r="I187" s="197">
        <f t="shared" si="1313"/>
        <v>0</v>
      </c>
      <c r="J187" s="197">
        <f t="shared" si="1313"/>
        <v>0</v>
      </c>
      <c r="K187" s="197">
        <f t="shared" si="1313"/>
        <v>0</v>
      </c>
      <c r="L187" s="197">
        <f t="shared" si="1313"/>
        <v>0</v>
      </c>
      <c r="M187" s="197">
        <f t="shared" si="1313"/>
        <v>0</v>
      </c>
      <c r="N187" s="197">
        <f t="shared" si="1313"/>
        <v>0</v>
      </c>
      <c r="O187" s="198">
        <f t="shared" si="1216"/>
        <v>0</v>
      </c>
      <c r="Q187" s="280"/>
      <c r="R187" s="172" t="s">
        <v>55</v>
      </c>
      <c r="S187" s="199">
        <f>IF(ISNUMBER(S$25),C187*S$25,0)</f>
        <v>0</v>
      </c>
      <c r="T187" s="199">
        <f t="shared" ref="T187" si="1314">IF(ISNUMBER(T$25),D187*T$25,0)</f>
        <v>0</v>
      </c>
      <c r="U187" s="199">
        <f t="shared" ref="U187" si="1315">IF(ISNUMBER(U$25),E187*U$25,0)</f>
        <v>0</v>
      </c>
      <c r="V187" s="199">
        <f t="shared" ref="V187" si="1316">IF(ISNUMBER(V$25),F187*V$25,0)</f>
        <v>0</v>
      </c>
      <c r="W187" s="199">
        <f t="shared" ref="W187" si="1317">IF(ISNUMBER(W$25),G187*W$25,0)</f>
        <v>0</v>
      </c>
      <c r="X187" s="199">
        <f t="shared" ref="X187" si="1318">IF(ISNUMBER(X$25),H187*X$25,0)</f>
        <v>0</v>
      </c>
      <c r="Y187" s="199">
        <f t="shared" ref="Y187" si="1319">IF(ISNUMBER(Y$25),I187*Y$25,0)</f>
        <v>0</v>
      </c>
      <c r="Z187" s="199">
        <f t="shared" ref="Z187" si="1320">IF(ISNUMBER(Z$25),J187*Z$25,0)</f>
        <v>0</v>
      </c>
      <c r="AA187" s="199">
        <f t="shared" ref="AA187" si="1321">IF(ISNUMBER(AA$25),K187*AA$25,0)</f>
        <v>0</v>
      </c>
      <c r="AB187" s="199">
        <f t="shared" ref="AB187" si="1322">IF(ISNUMBER(AB$25),L187*AB$25,0)</f>
        <v>0</v>
      </c>
      <c r="AC187" s="199">
        <f t="shared" ref="AC187" si="1323">IF(ISNUMBER(AC$25),M187*AC$25,0)</f>
        <v>0</v>
      </c>
      <c r="AD187" s="199">
        <f t="shared" ref="AD187" si="1324">IF(ISNUMBER(AD$25),N187*AD$25,0)</f>
        <v>0</v>
      </c>
      <c r="AE187" s="198">
        <f t="shared" si="1228"/>
        <v>0</v>
      </c>
      <c r="AF187" s="62"/>
    </row>
    <row r="188" spans="1:32" x14ac:dyDescent="0.2">
      <c r="A188" s="280"/>
      <c r="B188" s="172" t="s">
        <v>56</v>
      </c>
      <c r="C188" s="197">
        <f>$M174*C$26</f>
        <v>0</v>
      </c>
      <c r="D188" s="197">
        <f t="shared" ref="D188:N188" si="1325">$M174*D$26</f>
        <v>0</v>
      </c>
      <c r="E188" s="197">
        <f t="shared" si="1325"/>
        <v>0</v>
      </c>
      <c r="F188" s="197">
        <f t="shared" si="1325"/>
        <v>0</v>
      </c>
      <c r="G188" s="197">
        <f t="shared" si="1325"/>
        <v>0</v>
      </c>
      <c r="H188" s="197">
        <f t="shared" si="1325"/>
        <v>0</v>
      </c>
      <c r="I188" s="197">
        <f t="shared" si="1325"/>
        <v>0</v>
      </c>
      <c r="J188" s="197">
        <f t="shared" si="1325"/>
        <v>0</v>
      </c>
      <c r="K188" s="197">
        <f t="shared" si="1325"/>
        <v>0</v>
      </c>
      <c r="L188" s="197">
        <f t="shared" si="1325"/>
        <v>0</v>
      </c>
      <c r="M188" s="197">
        <f t="shared" si="1325"/>
        <v>0</v>
      </c>
      <c r="N188" s="197">
        <f t="shared" si="1325"/>
        <v>0</v>
      </c>
      <c r="O188" s="198">
        <f t="shared" si="1216"/>
        <v>0</v>
      </c>
      <c r="Q188" s="280"/>
      <c r="R188" s="172" t="s">
        <v>56</v>
      </c>
      <c r="S188" s="199">
        <f>IF(ISNUMBER(S$26),C188*S$26,0)</f>
        <v>0</v>
      </c>
      <c r="T188" s="199">
        <f t="shared" ref="T188" si="1326">IF(ISNUMBER(T$26),D188*T$26,0)</f>
        <v>0</v>
      </c>
      <c r="U188" s="199">
        <f t="shared" ref="U188" si="1327">IF(ISNUMBER(U$26),E188*U$26,0)</f>
        <v>0</v>
      </c>
      <c r="V188" s="199">
        <f t="shared" ref="V188" si="1328">IF(ISNUMBER(V$26),F188*V$26,0)</f>
        <v>0</v>
      </c>
      <c r="W188" s="199">
        <f t="shared" ref="W188" si="1329">IF(ISNUMBER(W$26),G188*W$26,0)</f>
        <v>0</v>
      </c>
      <c r="X188" s="199">
        <f t="shared" ref="X188" si="1330">IF(ISNUMBER(X$26),H188*X$26,0)</f>
        <v>0</v>
      </c>
      <c r="Y188" s="199">
        <f t="shared" ref="Y188" si="1331">IF(ISNUMBER(Y$26),I188*Y$26,0)</f>
        <v>0</v>
      </c>
      <c r="Z188" s="199">
        <f t="shared" ref="Z188" si="1332">IF(ISNUMBER(Z$26),J188*Z$26,0)</f>
        <v>0</v>
      </c>
      <c r="AA188" s="199">
        <f t="shared" ref="AA188" si="1333">IF(ISNUMBER(AA$26),K188*AA$26,0)</f>
        <v>0</v>
      </c>
      <c r="AB188" s="199">
        <f t="shared" ref="AB188" si="1334">IF(ISNUMBER(AB$26),L188*AB$26,0)</f>
        <v>0</v>
      </c>
      <c r="AC188" s="199">
        <f t="shared" ref="AC188" si="1335">IF(ISNUMBER(AC$26),M188*AC$26,0)</f>
        <v>0</v>
      </c>
      <c r="AD188" s="199">
        <f t="shared" ref="AD188" si="1336">IF(ISNUMBER(AD$26),N188*AD$26,0)</f>
        <v>0</v>
      </c>
      <c r="AE188" s="198">
        <f t="shared" si="1228"/>
        <v>0</v>
      </c>
      <c r="AF188" s="62"/>
    </row>
    <row r="189" spans="1:32" x14ac:dyDescent="0.2">
      <c r="A189" s="280"/>
      <c r="B189" s="172" t="s">
        <v>147</v>
      </c>
      <c r="C189" s="197">
        <f>$N174*C$27</f>
        <v>0</v>
      </c>
      <c r="D189" s="197">
        <f t="shared" ref="D189:N189" si="1337">$N174*D$27</f>
        <v>0</v>
      </c>
      <c r="E189" s="197">
        <f t="shared" si="1337"/>
        <v>0</v>
      </c>
      <c r="F189" s="197">
        <f t="shared" si="1337"/>
        <v>0</v>
      </c>
      <c r="G189" s="197">
        <f t="shared" si="1337"/>
        <v>0</v>
      </c>
      <c r="H189" s="197">
        <f t="shared" si="1337"/>
        <v>0</v>
      </c>
      <c r="I189" s="197">
        <f t="shared" si="1337"/>
        <v>0</v>
      </c>
      <c r="J189" s="197">
        <f t="shared" si="1337"/>
        <v>0</v>
      </c>
      <c r="K189" s="197">
        <f t="shared" si="1337"/>
        <v>0</v>
      </c>
      <c r="L189" s="197">
        <f t="shared" si="1337"/>
        <v>0</v>
      </c>
      <c r="M189" s="197">
        <f t="shared" si="1337"/>
        <v>0</v>
      </c>
      <c r="N189" s="197">
        <f t="shared" si="1337"/>
        <v>0</v>
      </c>
      <c r="O189" s="198">
        <f t="shared" si="1216"/>
        <v>0</v>
      </c>
      <c r="Q189" s="280"/>
      <c r="R189" s="172" t="s">
        <v>147</v>
      </c>
      <c r="S189" s="199">
        <f>IF(ISNUMBER(S$27),C189*S$27,0)</f>
        <v>0</v>
      </c>
      <c r="T189" s="199">
        <f t="shared" ref="T189" si="1338">IF(ISNUMBER(T$27),D189*T$27,0)</f>
        <v>0</v>
      </c>
      <c r="U189" s="199">
        <f t="shared" ref="U189" si="1339">IF(ISNUMBER(U$27),E189*U$27,0)</f>
        <v>0</v>
      </c>
      <c r="V189" s="199">
        <f t="shared" ref="V189" si="1340">IF(ISNUMBER(V$27),F189*V$27,0)</f>
        <v>0</v>
      </c>
      <c r="W189" s="199">
        <f t="shared" ref="W189" si="1341">IF(ISNUMBER(W$27),G189*W$27,0)</f>
        <v>0</v>
      </c>
      <c r="X189" s="199">
        <f t="shared" ref="X189" si="1342">IF(ISNUMBER(X$27),H189*X$27,0)</f>
        <v>0</v>
      </c>
      <c r="Y189" s="199">
        <f t="shared" ref="Y189" si="1343">IF(ISNUMBER(Y$27),I189*Y$27,0)</f>
        <v>0</v>
      </c>
      <c r="Z189" s="199">
        <f t="shared" ref="Z189" si="1344">IF(ISNUMBER(Z$27),J189*Z$27,0)</f>
        <v>0</v>
      </c>
      <c r="AA189" s="199">
        <f t="shared" ref="AA189" si="1345">IF(ISNUMBER(AA$27),K189*AA$27,0)</f>
        <v>0</v>
      </c>
      <c r="AB189" s="199">
        <f t="shared" ref="AB189" si="1346">IF(ISNUMBER(AB$27),L189*AB$27,0)</f>
        <v>0</v>
      </c>
      <c r="AC189" s="199">
        <f t="shared" ref="AC189" si="1347">IF(ISNUMBER(AC$27),M189*AC$27,0)</f>
        <v>0</v>
      </c>
      <c r="AD189" s="199">
        <f t="shared" ref="AD189" si="1348">IF(ISNUMBER(AD$27),N189*AD$27,0)</f>
        <v>0</v>
      </c>
      <c r="AE189" s="198">
        <f t="shared" si="1228"/>
        <v>0</v>
      </c>
      <c r="AF189" s="62"/>
    </row>
    <row r="190" spans="1:32" x14ac:dyDescent="0.2">
      <c r="A190" s="280"/>
      <c r="B190" s="54" t="s">
        <v>57</v>
      </c>
      <c r="C190" s="197">
        <f>+SUM(C178:C189)</f>
        <v>0</v>
      </c>
      <c r="D190" s="197">
        <f t="shared" ref="D190:N190" si="1349">+SUM(D178:D189)</f>
        <v>0</v>
      </c>
      <c r="E190" s="197">
        <f t="shared" si="1349"/>
        <v>0</v>
      </c>
      <c r="F190" s="197">
        <f t="shared" si="1349"/>
        <v>0</v>
      </c>
      <c r="G190" s="197">
        <f t="shared" si="1349"/>
        <v>0</v>
      </c>
      <c r="H190" s="197">
        <f t="shared" si="1349"/>
        <v>0</v>
      </c>
      <c r="I190" s="197">
        <f t="shared" si="1349"/>
        <v>0</v>
      </c>
      <c r="J190" s="197">
        <f t="shared" si="1349"/>
        <v>0</v>
      </c>
      <c r="K190" s="197">
        <f t="shared" si="1349"/>
        <v>0</v>
      </c>
      <c r="L190" s="197">
        <f t="shared" si="1349"/>
        <v>0</v>
      </c>
      <c r="M190" s="197">
        <f t="shared" si="1349"/>
        <v>0</v>
      </c>
      <c r="N190" s="197">
        <f t="shared" si="1349"/>
        <v>0</v>
      </c>
      <c r="O190" s="198"/>
      <c r="Q190" s="280"/>
      <c r="R190" s="54" t="s">
        <v>57</v>
      </c>
      <c r="S190" s="197"/>
      <c r="T190" s="197"/>
      <c r="U190" s="197"/>
      <c r="V190" s="197"/>
      <c r="W190" s="197"/>
      <c r="X190" s="197"/>
      <c r="Y190" s="197"/>
      <c r="Z190" s="197"/>
      <c r="AA190" s="197"/>
      <c r="AB190" s="197"/>
      <c r="AC190" s="197"/>
      <c r="AD190" s="197"/>
      <c r="AE190" s="198">
        <f>SUM(AE178:AE189)</f>
        <v>0</v>
      </c>
      <c r="AF190" s="200">
        <f>AE190*44/12</f>
        <v>0</v>
      </c>
    </row>
    <row r="191" spans="1:32" x14ac:dyDescent="0.2">
      <c r="S191" s="50"/>
      <c r="T191" s="50"/>
      <c r="U191" s="50"/>
      <c r="V191" s="50"/>
      <c r="W191" s="50"/>
      <c r="X191" s="50"/>
      <c r="Y191" s="50"/>
      <c r="Z191" s="50"/>
      <c r="AA191" s="50"/>
      <c r="AB191" s="50"/>
      <c r="AC191" s="50"/>
      <c r="AD191" s="50"/>
      <c r="AE191" s="50"/>
    </row>
    <row r="192" spans="1:32" ht="14.15" customHeight="1" x14ac:dyDescent="0.2">
      <c r="A192" s="281" t="str">
        <f xml:space="preserve"> "Year " &amp; TEXT($B$8+11,0)</f>
        <v>Year 2029</v>
      </c>
      <c r="B192" s="282"/>
      <c r="C192" s="261" t="str">
        <f>"Land use category in year " &amp; TEXT($B$8+11,0)</f>
        <v>Land use category in year 2029</v>
      </c>
      <c r="D192" s="261"/>
      <c r="E192" s="261"/>
      <c r="F192" s="261"/>
      <c r="G192" s="261"/>
      <c r="H192" s="261"/>
      <c r="I192" s="261"/>
      <c r="J192" s="261"/>
      <c r="K192" s="261"/>
      <c r="L192" s="261"/>
      <c r="M192" s="261"/>
      <c r="N192" s="261"/>
      <c r="O192" s="261"/>
      <c r="Q192" s="281" t="str">
        <f xml:space="preserve"> "Year " &amp; TEXT($B$8+11,0)</f>
        <v>Year 2029</v>
      </c>
      <c r="R192" s="282"/>
      <c r="S192" s="261" t="str">
        <f>"Land use category in year " &amp; TEXT($B$8+11,0)</f>
        <v>Land use category in year 2029</v>
      </c>
      <c r="T192" s="261"/>
      <c r="U192" s="261"/>
      <c r="V192" s="261"/>
      <c r="W192" s="261"/>
      <c r="X192" s="261"/>
      <c r="Y192" s="261"/>
      <c r="Z192" s="261"/>
      <c r="AA192" s="261"/>
      <c r="AB192" s="261"/>
      <c r="AC192" s="261"/>
      <c r="AD192" s="261"/>
      <c r="AE192" s="261"/>
      <c r="AF192" s="62"/>
    </row>
    <row r="193" spans="1:32" ht="42" x14ac:dyDescent="0.2">
      <c r="A193" s="283"/>
      <c r="B193" s="284"/>
      <c r="C193" s="54" t="s">
        <v>46</v>
      </c>
      <c r="D193" s="54" t="s">
        <v>47</v>
      </c>
      <c r="E193" s="55" t="s">
        <v>48</v>
      </c>
      <c r="F193" s="54" t="s">
        <v>49</v>
      </c>
      <c r="G193" s="54" t="s">
        <v>50</v>
      </c>
      <c r="H193" s="54" t="s">
        <v>51</v>
      </c>
      <c r="I193" s="54" t="s">
        <v>52</v>
      </c>
      <c r="J193" s="54" t="s">
        <v>53</v>
      </c>
      <c r="K193" s="54" t="s">
        <v>54</v>
      </c>
      <c r="L193" s="54" t="s">
        <v>55</v>
      </c>
      <c r="M193" s="54" t="s">
        <v>56</v>
      </c>
      <c r="N193" s="54" t="s">
        <v>39</v>
      </c>
      <c r="O193" s="172" t="s">
        <v>151</v>
      </c>
      <c r="Q193" s="283"/>
      <c r="R193" s="284"/>
      <c r="S193" s="54" t="s">
        <v>46</v>
      </c>
      <c r="T193" s="54" t="s">
        <v>47</v>
      </c>
      <c r="U193" s="55" t="s">
        <v>48</v>
      </c>
      <c r="V193" s="54" t="s">
        <v>49</v>
      </c>
      <c r="W193" s="54" t="s">
        <v>50</v>
      </c>
      <c r="X193" s="54" t="s">
        <v>51</v>
      </c>
      <c r="Y193" s="54" t="s">
        <v>52</v>
      </c>
      <c r="Z193" s="54" t="s">
        <v>53</v>
      </c>
      <c r="AA193" s="54" t="s">
        <v>54</v>
      </c>
      <c r="AB193" s="54" t="s">
        <v>55</v>
      </c>
      <c r="AC193" s="54" t="s">
        <v>56</v>
      </c>
      <c r="AD193" s="54" t="s">
        <v>39</v>
      </c>
      <c r="AE193" s="172" t="s">
        <v>151</v>
      </c>
      <c r="AF193" s="62"/>
    </row>
    <row r="194" spans="1:32" ht="14.15" customHeight="1" x14ac:dyDescent="0.2">
      <c r="A194" s="280" t="str">
        <f>"Land use category in year " &amp; TEXT($B$8+10,0)</f>
        <v>Land use category in year 2028</v>
      </c>
      <c r="B194" s="54" t="s">
        <v>46</v>
      </c>
      <c r="C194" s="197">
        <f>$C190*C$16</f>
        <v>0</v>
      </c>
      <c r="D194" s="197">
        <f t="shared" ref="D194:N194" si="1350">$C190*D$16</f>
        <v>0</v>
      </c>
      <c r="E194" s="197">
        <f t="shared" si="1350"/>
        <v>0</v>
      </c>
      <c r="F194" s="197">
        <f t="shared" si="1350"/>
        <v>0</v>
      </c>
      <c r="G194" s="197">
        <f t="shared" si="1350"/>
        <v>0</v>
      </c>
      <c r="H194" s="197">
        <f t="shared" si="1350"/>
        <v>0</v>
      </c>
      <c r="I194" s="197">
        <f t="shared" si="1350"/>
        <v>0</v>
      </c>
      <c r="J194" s="197">
        <f t="shared" si="1350"/>
        <v>0</v>
      </c>
      <c r="K194" s="197">
        <f t="shared" si="1350"/>
        <v>0</v>
      </c>
      <c r="L194" s="197">
        <f t="shared" si="1350"/>
        <v>0</v>
      </c>
      <c r="M194" s="197">
        <f t="shared" si="1350"/>
        <v>0</v>
      </c>
      <c r="N194" s="197">
        <f t="shared" si="1350"/>
        <v>0</v>
      </c>
      <c r="O194" s="198">
        <f>SUM(C194:N194)</f>
        <v>0</v>
      </c>
      <c r="Q194" s="280" t="str">
        <f>"Land use category in year " &amp; TEXT($B$8+10,0)</f>
        <v>Land use category in year 2028</v>
      </c>
      <c r="R194" s="54" t="s">
        <v>46</v>
      </c>
      <c r="S194" s="199">
        <f>IF(ISNUMBER(S$16),C194*S$16,0)</f>
        <v>0</v>
      </c>
      <c r="T194" s="199">
        <f t="shared" ref="T194" si="1351">IF(ISNUMBER(T$16),D194*T$16,0)</f>
        <v>0</v>
      </c>
      <c r="U194" s="199">
        <f t="shared" ref="U194" si="1352">IF(ISNUMBER(U$16),E194*U$16,0)</f>
        <v>0</v>
      </c>
      <c r="V194" s="199">
        <f t="shared" ref="V194" si="1353">IF(ISNUMBER(V$16),F194*V$16,0)</f>
        <v>0</v>
      </c>
      <c r="W194" s="199">
        <f t="shared" ref="W194" si="1354">IF(ISNUMBER(W$16),G194*W$16,0)</f>
        <v>0</v>
      </c>
      <c r="X194" s="199">
        <f t="shared" ref="X194" si="1355">IF(ISNUMBER(X$16),H194*X$16,0)</f>
        <v>0</v>
      </c>
      <c r="Y194" s="199">
        <f t="shared" ref="Y194" si="1356">IF(ISNUMBER(Y$16),I194*Y$16,0)</f>
        <v>0</v>
      </c>
      <c r="Z194" s="199">
        <f t="shared" ref="Z194" si="1357">IF(ISNUMBER(Z$16),J194*Z$16,0)</f>
        <v>0</v>
      </c>
      <c r="AA194" s="199">
        <f t="shared" ref="AA194" si="1358">IF(ISNUMBER(AA$16),K194*AA$16,0)</f>
        <v>0</v>
      </c>
      <c r="AB194" s="199">
        <f t="shared" ref="AB194" si="1359">IF(ISNUMBER(AB$16),L194*AB$16,0)</f>
        <v>0</v>
      </c>
      <c r="AC194" s="199">
        <f t="shared" ref="AC194" si="1360">IF(ISNUMBER(AC$16),M194*AC$16,0)</f>
        <v>0</v>
      </c>
      <c r="AD194" s="199">
        <f t="shared" ref="AD194" si="1361">IF(ISNUMBER(AD$16),N194*AD$16,0)</f>
        <v>0</v>
      </c>
      <c r="AE194" s="198">
        <f>SUMIF(S194:AD194,"&gt;0",S194:AD194)</f>
        <v>0</v>
      </c>
      <c r="AF194" s="62"/>
    </row>
    <row r="195" spans="1:32" ht="28" x14ac:dyDescent="0.2">
      <c r="A195" s="280"/>
      <c r="B195" s="54" t="s">
        <v>47</v>
      </c>
      <c r="C195" s="197">
        <f>$D190*C$17</f>
        <v>0</v>
      </c>
      <c r="D195" s="197">
        <f t="shared" ref="D195:N195" si="1362">$D190*D$17</f>
        <v>0</v>
      </c>
      <c r="E195" s="197">
        <f t="shared" si="1362"/>
        <v>0</v>
      </c>
      <c r="F195" s="197">
        <f t="shared" si="1362"/>
        <v>0</v>
      </c>
      <c r="G195" s="197">
        <f t="shared" si="1362"/>
        <v>0</v>
      </c>
      <c r="H195" s="197">
        <f t="shared" si="1362"/>
        <v>0</v>
      </c>
      <c r="I195" s="197">
        <f t="shared" si="1362"/>
        <v>0</v>
      </c>
      <c r="J195" s="197">
        <f t="shared" si="1362"/>
        <v>0</v>
      </c>
      <c r="K195" s="197">
        <f t="shared" si="1362"/>
        <v>0</v>
      </c>
      <c r="L195" s="197">
        <f t="shared" si="1362"/>
        <v>0</v>
      </c>
      <c r="M195" s="197">
        <f t="shared" si="1362"/>
        <v>0</v>
      </c>
      <c r="N195" s="197">
        <f t="shared" si="1362"/>
        <v>0</v>
      </c>
      <c r="O195" s="198">
        <f t="shared" ref="O195:O205" si="1363">SUM(C195:N195)</f>
        <v>0</v>
      </c>
      <c r="Q195" s="280"/>
      <c r="R195" s="54" t="s">
        <v>47</v>
      </c>
      <c r="S195" s="199">
        <f>IF(ISNUMBER(S$17),C195*S$17,0)</f>
        <v>0</v>
      </c>
      <c r="T195" s="199">
        <f t="shared" ref="T195" si="1364">IF(ISNUMBER(T$17),D195*T$17,0)</f>
        <v>0</v>
      </c>
      <c r="U195" s="199">
        <f t="shared" ref="U195" si="1365">IF(ISNUMBER(U$17),E195*U$17,0)</f>
        <v>0</v>
      </c>
      <c r="V195" s="199">
        <f t="shared" ref="V195" si="1366">IF(ISNUMBER(V$17),F195*V$17,0)</f>
        <v>0</v>
      </c>
      <c r="W195" s="199">
        <f t="shared" ref="W195" si="1367">IF(ISNUMBER(W$17),G195*W$17,0)</f>
        <v>0</v>
      </c>
      <c r="X195" s="199">
        <f t="shared" ref="X195" si="1368">IF(ISNUMBER(X$17),H195*X$17,0)</f>
        <v>0</v>
      </c>
      <c r="Y195" s="199">
        <f t="shared" ref="Y195" si="1369">IF(ISNUMBER(Y$17),I195*Y$17,0)</f>
        <v>0</v>
      </c>
      <c r="Z195" s="199">
        <f t="shared" ref="Z195" si="1370">IF(ISNUMBER(Z$17),J195*Z$17,0)</f>
        <v>0</v>
      </c>
      <c r="AA195" s="199">
        <f t="shared" ref="AA195" si="1371">IF(ISNUMBER(AA$17),K195*AA$17,0)</f>
        <v>0</v>
      </c>
      <c r="AB195" s="199">
        <f t="shared" ref="AB195" si="1372">IF(ISNUMBER(AB$17),L195*AB$17,0)</f>
        <v>0</v>
      </c>
      <c r="AC195" s="199">
        <f t="shared" ref="AC195" si="1373">IF(ISNUMBER(AC$17),M195*AC$17,0)</f>
        <v>0</v>
      </c>
      <c r="AD195" s="199">
        <f t="shared" ref="AD195" si="1374">IF(ISNUMBER(AD$17),N195*AD$17,0)</f>
        <v>0</v>
      </c>
      <c r="AE195" s="198">
        <f t="shared" ref="AE195:AE205" si="1375">SUMIF(S195:AD195,"&gt;0",S195:AD195)</f>
        <v>0</v>
      </c>
      <c r="AF195" s="62"/>
    </row>
    <row r="196" spans="1:32" x14ac:dyDescent="0.2">
      <c r="A196" s="280"/>
      <c r="B196" s="55" t="s">
        <v>48</v>
      </c>
      <c r="C196" s="197">
        <f>$E190*C$18</f>
        <v>0</v>
      </c>
      <c r="D196" s="197">
        <f t="shared" ref="D196:N196" si="1376">$E190*D$18</f>
        <v>0</v>
      </c>
      <c r="E196" s="197">
        <f t="shared" si="1376"/>
        <v>0</v>
      </c>
      <c r="F196" s="197">
        <f t="shared" si="1376"/>
        <v>0</v>
      </c>
      <c r="G196" s="197">
        <f t="shared" si="1376"/>
        <v>0</v>
      </c>
      <c r="H196" s="197">
        <f t="shared" si="1376"/>
        <v>0</v>
      </c>
      <c r="I196" s="197">
        <f t="shared" si="1376"/>
        <v>0</v>
      </c>
      <c r="J196" s="197">
        <f t="shared" si="1376"/>
        <v>0</v>
      </c>
      <c r="K196" s="197">
        <f t="shared" si="1376"/>
        <v>0</v>
      </c>
      <c r="L196" s="197">
        <f t="shared" si="1376"/>
        <v>0</v>
      </c>
      <c r="M196" s="197">
        <f t="shared" si="1376"/>
        <v>0</v>
      </c>
      <c r="N196" s="197">
        <f t="shared" si="1376"/>
        <v>0</v>
      </c>
      <c r="O196" s="198">
        <f t="shared" si="1363"/>
        <v>0</v>
      </c>
      <c r="Q196" s="280"/>
      <c r="R196" s="55" t="s">
        <v>48</v>
      </c>
      <c r="S196" s="199">
        <f>IF(ISNUMBER(S$18),C196*S$18,0)</f>
        <v>0</v>
      </c>
      <c r="T196" s="199">
        <f t="shared" ref="T196" si="1377">IF(ISNUMBER(T$18),D196*T$18,0)</f>
        <v>0</v>
      </c>
      <c r="U196" s="199">
        <f t="shared" ref="U196" si="1378">IF(ISNUMBER(U$18),E196*U$18,0)</f>
        <v>0</v>
      </c>
      <c r="V196" s="199">
        <f t="shared" ref="V196" si="1379">IF(ISNUMBER(V$18),F196*V$18,0)</f>
        <v>0</v>
      </c>
      <c r="W196" s="199">
        <f t="shared" ref="W196" si="1380">IF(ISNUMBER(W$18),G196*W$18,0)</f>
        <v>0</v>
      </c>
      <c r="X196" s="199">
        <f t="shared" ref="X196" si="1381">IF(ISNUMBER(X$18),H196*X$18,0)</f>
        <v>0</v>
      </c>
      <c r="Y196" s="199">
        <f t="shared" ref="Y196" si="1382">IF(ISNUMBER(Y$18),I196*Y$18,0)</f>
        <v>0</v>
      </c>
      <c r="Z196" s="199">
        <f t="shared" ref="Z196" si="1383">IF(ISNUMBER(Z$18),J196*Z$18,0)</f>
        <v>0</v>
      </c>
      <c r="AA196" s="199">
        <f t="shared" ref="AA196" si="1384">IF(ISNUMBER(AA$18),K196*AA$18,0)</f>
        <v>0</v>
      </c>
      <c r="AB196" s="199">
        <f t="shared" ref="AB196" si="1385">IF(ISNUMBER(AB$18),L196*AB$18,0)</f>
        <v>0</v>
      </c>
      <c r="AC196" s="199">
        <f t="shared" ref="AC196" si="1386">IF(ISNUMBER(AC$18),M196*AC$18,0)</f>
        <v>0</v>
      </c>
      <c r="AD196" s="199">
        <f t="shared" ref="AD196" si="1387">IF(ISNUMBER(AD$18),N196*AD$18,0)</f>
        <v>0</v>
      </c>
      <c r="AE196" s="198">
        <f t="shared" si="1375"/>
        <v>0</v>
      </c>
      <c r="AF196" s="62"/>
    </row>
    <row r="197" spans="1:32" x14ac:dyDescent="0.2">
      <c r="A197" s="280"/>
      <c r="B197" s="54" t="s">
        <v>49</v>
      </c>
      <c r="C197" s="197">
        <f>$F190*C$19</f>
        <v>0</v>
      </c>
      <c r="D197" s="197">
        <f t="shared" ref="D197:N197" si="1388">$F190*D$19</f>
        <v>0</v>
      </c>
      <c r="E197" s="197">
        <f t="shared" si="1388"/>
        <v>0</v>
      </c>
      <c r="F197" s="197">
        <f t="shared" si="1388"/>
        <v>0</v>
      </c>
      <c r="G197" s="197">
        <f t="shared" si="1388"/>
        <v>0</v>
      </c>
      <c r="H197" s="197">
        <f t="shared" si="1388"/>
        <v>0</v>
      </c>
      <c r="I197" s="197">
        <f t="shared" si="1388"/>
        <v>0</v>
      </c>
      <c r="J197" s="197">
        <f t="shared" si="1388"/>
        <v>0</v>
      </c>
      <c r="K197" s="197">
        <f t="shared" si="1388"/>
        <v>0</v>
      </c>
      <c r="L197" s="197">
        <f t="shared" si="1388"/>
        <v>0</v>
      </c>
      <c r="M197" s="197">
        <f t="shared" si="1388"/>
        <v>0</v>
      </c>
      <c r="N197" s="197">
        <f t="shared" si="1388"/>
        <v>0</v>
      </c>
      <c r="O197" s="198">
        <f t="shared" si="1363"/>
        <v>0</v>
      </c>
      <c r="Q197" s="280"/>
      <c r="R197" s="54" t="s">
        <v>49</v>
      </c>
      <c r="S197" s="199">
        <f>IF(ISNUMBER(S$19),C197*S$19,0)</f>
        <v>0</v>
      </c>
      <c r="T197" s="199">
        <f t="shared" ref="T197" si="1389">IF(ISNUMBER(T$19),D197*T$19,0)</f>
        <v>0</v>
      </c>
      <c r="U197" s="199">
        <f t="shared" ref="U197" si="1390">IF(ISNUMBER(U$19),E197*U$19,0)</f>
        <v>0</v>
      </c>
      <c r="V197" s="199">
        <f t="shared" ref="V197" si="1391">IF(ISNUMBER(V$19),F197*V$19,0)</f>
        <v>0</v>
      </c>
      <c r="W197" s="199">
        <f t="shared" ref="W197" si="1392">IF(ISNUMBER(W$19),G197*W$19,0)</f>
        <v>0</v>
      </c>
      <c r="X197" s="199">
        <f t="shared" ref="X197" si="1393">IF(ISNUMBER(X$19),H197*X$19,0)</f>
        <v>0</v>
      </c>
      <c r="Y197" s="199">
        <f t="shared" ref="Y197" si="1394">IF(ISNUMBER(Y$19),I197*Y$19,0)</f>
        <v>0</v>
      </c>
      <c r="Z197" s="199">
        <f t="shared" ref="Z197" si="1395">IF(ISNUMBER(Z$19),J197*Z$19,0)</f>
        <v>0</v>
      </c>
      <c r="AA197" s="199">
        <f t="shared" ref="AA197" si="1396">IF(ISNUMBER(AA$19),K197*AA$19,0)</f>
        <v>0</v>
      </c>
      <c r="AB197" s="199">
        <f t="shared" ref="AB197" si="1397">IF(ISNUMBER(AB$19),L197*AB$19,0)</f>
        <v>0</v>
      </c>
      <c r="AC197" s="199">
        <f t="shared" ref="AC197" si="1398">IF(ISNUMBER(AC$19),M197*AC$19,0)</f>
        <v>0</v>
      </c>
      <c r="AD197" s="199">
        <f t="shared" ref="AD197" si="1399">IF(ISNUMBER(AD$19),N197*AD$19,0)</f>
        <v>0</v>
      </c>
      <c r="AE197" s="198">
        <f t="shared" si="1375"/>
        <v>0</v>
      </c>
      <c r="AF197" s="62"/>
    </row>
    <row r="198" spans="1:32" x14ac:dyDescent="0.2">
      <c r="A198" s="280"/>
      <c r="B198" s="172" t="s">
        <v>50</v>
      </c>
      <c r="C198" s="197">
        <f>$G190*C$20</f>
        <v>0</v>
      </c>
      <c r="D198" s="197">
        <f t="shared" ref="D198:N198" si="1400">$G190*D$20</f>
        <v>0</v>
      </c>
      <c r="E198" s="197">
        <f t="shared" si="1400"/>
        <v>0</v>
      </c>
      <c r="F198" s="197">
        <f t="shared" si="1400"/>
        <v>0</v>
      </c>
      <c r="G198" s="197">
        <f t="shared" si="1400"/>
        <v>0</v>
      </c>
      <c r="H198" s="197">
        <f t="shared" si="1400"/>
        <v>0</v>
      </c>
      <c r="I198" s="197">
        <f t="shared" si="1400"/>
        <v>0</v>
      </c>
      <c r="J198" s="197">
        <f t="shared" si="1400"/>
        <v>0</v>
      </c>
      <c r="K198" s="197">
        <f t="shared" si="1400"/>
        <v>0</v>
      </c>
      <c r="L198" s="197">
        <f t="shared" si="1400"/>
        <v>0</v>
      </c>
      <c r="M198" s="197">
        <f t="shared" si="1400"/>
        <v>0</v>
      </c>
      <c r="N198" s="197">
        <f t="shared" si="1400"/>
        <v>0</v>
      </c>
      <c r="O198" s="198">
        <f t="shared" si="1363"/>
        <v>0</v>
      </c>
      <c r="Q198" s="280"/>
      <c r="R198" s="172" t="s">
        <v>50</v>
      </c>
      <c r="S198" s="199">
        <f>IF(ISNUMBER(S$20),C198*S$20,0)</f>
        <v>0</v>
      </c>
      <c r="T198" s="199">
        <f t="shared" ref="T198" si="1401">IF(ISNUMBER(T$20),D198*T$20,0)</f>
        <v>0</v>
      </c>
      <c r="U198" s="199">
        <f t="shared" ref="U198" si="1402">IF(ISNUMBER(U$20),E198*U$20,0)</f>
        <v>0</v>
      </c>
      <c r="V198" s="199">
        <f t="shared" ref="V198" si="1403">IF(ISNUMBER(V$20),F198*V$20,0)</f>
        <v>0</v>
      </c>
      <c r="W198" s="199">
        <f t="shared" ref="W198" si="1404">IF(ISNUMBER(W$20),G198*W$20,0)</f>
        <v>0</v>
      </c>
      <c r="X198" s="199">
        <f t="shared" ref="X198" si="1405">IF(ISNUMBER(X$20),H198*X$20,0)</f>
        <v>0</v>
      </c>
      <c r="Y198" s="199">
        <f t="shared" ref="Y198" si="1406">IF(ISNUMBER(Y$20),I198*Y$20,0)</f>
        <v>0</v>
      </c>
      <c r="Z198" s="199">
        <f t="shared" ref="Z198" si="1407">IF(ISNUMBER(Z$20),J198*Z$20,0)</f>
        <v>0</v>
      </c>
      <c r="AA198" s="199">
        <f t="shared" ref="AA198" si="1408">IF(ISNUMBER(AA$20),K198*AA$20,0)</f>
        <v>0</v>
      </c>
      <c r="AB198" s="199">
        <f t="shared" ref="AB198" si="1409">IF(ISNUMBER(AB$20),L198*AB$20,0)</f>
        <v>0</v>
      </c>
      <c r="AC198" s="199">
        <f t="shared" ref="AC198" si="1410">IF(ISNUMBER(AC$20),M198*AC$20,0)</f>
        <v>0</v>
      </c>
      <c r="AD198" s="199">
        <f t="shared" ref="AD198" si="1411">IF(ISNUMBER(AD$20),N198*AD$20,0)</f>
        <v>0</v>
      </c>
      <c r="AE198" s="198">
        <f t="shared" si="1375"/>
        <v>0</v>
      </c>
      <c r="AF198" s="62"/>
    </row>
    <row r="199" spans="1:32" x14ac:dyDescent="0.2">
      <c r="A199" s="280"/>
      <c r="B199" s="172" t="s">
        <v>51</v>
      </c>
      <c r="C199" s="197">
        <f>$H190*C$21</f>
        <v>0</v>
      </c>
      <c r="D199" s="197">
        <f t="shared" ref="D199:N199" si="1412">$H190*D$21</f>
        <v>0</v>
      </c>
      <c r="E199" s="197">
        <f t="shared" si="1412"/>
        <v>0</v>
      </c>
      <c r="F199" s="197">
        <f t="shared" si="1412"/>
        <v>0</v>
      </c>
      <c r="G199" s="197">
        <f t="shared" si="1412"/>
        <v>0</v>
      </c>
      <c r="H199" s="197">
        <f t="shared" si="1412"/>
        <v>0</v>
      </c>
      <c r="I199" s="197">
        <f t="shared" si="1412"/>
        <v>0</v>
      </c>
      <c r="J199" s="197">
        <f t="shared" si="1412"/>
        <v>0</v>
      </c>
      <c r="K199" s="197">
        <f t="shared" si="1412"/>
        <v>0</v>
      </c>
      <c r="L199" s="197">
        <f t="shared" si="1412"/>
        <v>0</v>
      </c>
      <c r="M199" s="197">
        <f t="shared" si="1412"/>
        <v>0</v>
      </c>
      <c r="N199" s="197">
        <f t="shared" si="1412"/>
        <v>0</v>
      </c>
      <c r="O199" s="198">
        <f t="shared" si="1363"/>
        <v>0</v>
      </c>
      <c r="Q199" s="280"/>
      <c r="R199" s="172" t="s">
        <v>51</v>
      </c>
      <c r="S199" s="199">
        <f>IF(ISNUMBER(S$21),C199*S$21,0)</f>
        <v>0</v>
      </c>
      <c r="T199" s="199">
        <f t="shared" ref="T199" si="1413">IF(ISNUMBER(T$21),D199*T$21,0)</f>
        <v>0</v>
      </c>
      <c r="U199" s="199">
        <f t="shared" ref="U199" si="1414">IF(ISNUMBER(U$21),E199*U$21,0)</f>
        <v>0</v>
      </c>
      <c r="V199" s="199">
        <f t="shared" ref="V199" si="1415">IF(ISNUMBER(V$21),F199*V$21,0)</f>
        <v>0</v>
      </c>
      <c r="W199" s="199">
        <f t="shared" ref="W199" si="1416">IF(ISNUMBER(W$21),G199*W$21,0)</f>
        <v>0</v>
      </c>
      <c r="X199" s="199">
        <f t="shared" ref="X199" si="1417">IF(ISNUMBER(X$21),H199*X$21,0)</f>
        <v>0</v>
      </c>
      <c r="Y199" s="199">
        <f t="shared" ref="Y199" si="1418">IF(ISNUMBER(Y$21),I199*Y$21,0)</f>
        <v>0</v>
      </c>
      <c r="Z199" s="199">
        <f t="shared" ref="Z199" si="1419">IF(ISNUMBER(Z$21),J199*Z$21,0)</f>
        <v>0</v>
      </c>
      <c r="AA199" s="199">
        <f t="shared" ref="AA199" si="1420">IF(ISNUMBER(AA$21),K199*AA$21,0)</f>
        <v>0</v>
      </c>
      <c r="AB199" s="199">
        <f t="shared" ref="AB199" si="1421">IF(ISNUMBER(AB$21),L199*AB$21,0)</f>
        <v>0</v>
      </c>
      <c r="AC199" s="199">
        <f t="shared" ref="AC199" si="1422">IF(ISNUMBER(AC$21),M199*AC$21,0)</f>
        <v>0</v>
      </c>
      <c r="AD199" s="199">
        <f t="shared" ref="AD199" si="1423">IF(ISNUMBER(AD$21),N199*AD$21,0)</f>
        <v>0</v>
      </c>
      <c r="AE199" s="198">
        <f t="shared" si="1375"/>
        <v>0</v>
      </c>
      <c r="AF199" s="62"/>
    </row>
    <row r="200" spans="1:32" x14ac:dyDescent="0.2">
      <c r="A200" s="280"/>
      <c r="B200" s="172" t="s">
        <v>52</v>
      </c>
      <c r="C200" s="197">
        <f>$I190*C$22</f>
        <v>0</v>
      </c>
      <c r="D200" s="197">
        <f t="shared" ref="D200:N200" si="1424">$I190*D$22</f>
        <v>0</v>
      </c>
      <c r="E200" s="197">
        <f t="shared" si="1424"/>
        <v>0</v>
      </c>
      <c r="F200" s="197">
        <f t="shared" si="1424"/>
        <v>0</v>
      </c>
      <c r="G200" s="197">
        <f t="shared" si="1424"/>
        <v>0</v>
      </c>
      <c r="H200" s="197">
        <f t="shared" si="1424"/>
        <v>0</v>
      </c>
      <c r="I200" s="197">
        <f t="shared" si="1424"/>
        <v>0</v>
      </c>
      <c r="J200" s="197">
        <f t="shared" si="1424"/>
        <v>0</v>
      </c>
      <c r="K200" s="197">
        <f t="shared" si="1424"/>
        <v>0</v>
      </c>
      <c r="L200" s="197">
        <f t="shared" si="1424"/>
        <v>0</v>
      </c>
      <c r="M200" s="197">
        <f t="shared" si="1424"/>
        <v>0</v>
      </c>
      <c r="N200" s="197">
        <f t="shared" si="1424"/>
        <v>0</v>
      </c>
      <c r="O200" s="198">
        <f t="shared" si="1363"/>
        <v>0</v>
      </c>
      <c r="Q200" s="280"/>
      <c r="R200" s="172" t="s">
        <v>52</v>
      </c>
      <c r="S200" s="199">
        <f>IF(ISNUMBER(S$22),C200*S$22,0)</f>
        <v>0</v>
      </c>
      <c r="T200" s="199">
        <f t="shared" ref="T200" si="1425">IF(ISNUMBER(T$22),D200*T$22,0)</f>
        <v>0</v>
      </c>
      <c r="U200" s="199">
        <f t="shared" ref="U200" si="1426">IF(ISNUMBER(U$22),E200*U$22,0)</f>
        <v>0</v>
      </c>
      <c r="V200" s="199">
        <f t="shared" ref="V200" si="1427">IF(ISNUMBER(V$22),F200*V$22,0)</f>
        <v>0</v>
      </c>
      <c r="W200" s="199">
        <f t="shared" ref="W200" si="1428">IF(ISNUMBER(W$22),G200*W$22,0)</f>
        <v>0</v>
      </c>
      <c r="X200" s="199">
        <f t="shared" ref="X200" si="1429">IF(ISNUMBER(X$22),H200*X$22,0)</f>
        <v>0</v>
      </c>
      <c r="Y200" s="199">
        <f t="shared" ref="Y200" si="1430">IF(ISNUMBER(Y$22),I200*Y$22,0)</f>
        <v>0</v>
      </c>
      <c r="Z200" s="199">
        <f t="shared" ref="Z200" si="1431">IF(ISNUMBER(Z$22),J200*Z$22,0)</f>
        <v>0</v>
      </c>
      <c r="AA200" s="199">
        <f t="shared" ref="AA200" si="1432">IF(ISNUMBER(AA$22),K200*AA$22,0)</f>
        <v>0</v>
      </c>
      <c r="AB200" s="199">
        <f t="shared" ref="AB200" si="1433">IF(ISNUMBER(AB$22),L200*AB$22,0)</f>
        <v>0</v>
      </c>
      <c r="AC200" s="199">
        <f t="shared" ref="AC200" si="1434">IF(ISNUMBER(AC$22),M200*AC$22,0)</f>
        <v>0</v>
      </c>
      <c r="AD200" s="199">
        <f t="shared" ref="AD200" si="1435">IF(ISNUMBER(AD$22),N200*AD$22,0)</f>
        <v>0</v>
      </c>
      <c r="AE200" s="198">
        <f t="shared" si="1375"/>
        <v>0</v>
      </c>
      <c r="AF200" s="62"/>
    </row>
    <row r="201" spans="1:32" x14ac:dyDescent="0.2">
      <c r="A201" s="280"/>
      <c r="B201" s="172" t="s">
        <v>53</v>
      </c>
      <c r="C201" s="197">
        <f>$J190*C$23</f>
        <v>0</v>
      </c>
      <c r="D201" s="197">
        <f t="shared" ref="D201:N201" si="1436">$J190*D$23</f>
        <v>0</v>
      </c>
      <c r="E201" s="197">
        <f t="shared" si="1436"/>
        <v>0</v>
      </c>
      <c r="F201" s="197">
        <f t="shared" si="1436"/>
        <v>0</v>
      </c>
      <c r="G201" s="197">
        <f t="shared" si="1436"/>
        <v>0</v>
      </c>
      <c r="H201" s="197">
        <f t="shared" si="1436"/>
        <v>0</v>
      </c>
      <c r="I201" s="197">
        <f t="shared" si="1436"/>
        <v>0</v>
      </c>
      <c r="J201" s="197">
        <f t="shared" si="1436"/>
        <v>0</v>
      </c>
      <c r="K201" s="197">
        <f t="shared" si="1436"/>
        <v>0</v>
      </c>
      <c r="L201" s="197">
        <f t="shared" si="1436"/>
        <v>0</v>
      </c>
      <c r="M201" s="197">
        <f t="shared" si="1436"/>
        <v>0</v>
      </c>
      <c r="N201" s="197">
        <f t="shared" si="1436"/>
        <v>0</v>
      </c>
      <c r="O201" s="198">
        <f t="shared" si="1363"/>
        <v>0</v>
      </c>
      <c r="Q201" s="280"/>
      <c r="R201" s="172" t="s">
        <v>53</v>
      </c>
      <c r="S201" s="199">
        <f>IF(ISNUMBER(S$23),C201*S$23,0)</f>
        <v>0</v>
      </c>
      <c r="T201" s="199">
        <f t="shared" ref="T201" si="1437">IF(ISNUMBER(T$23),D201*T$23,0)</f>
        <v>0</v>
      </c>
      <c r="U201" s="199">
        <f t="shared" ref="U201" si="1438">IF(ISNUMBER(U$23),E201*U$23,0)</f>
        <v>0</v>
      </c>
      <c r="V201" s="199">
        <f t="shared" ref="V201" si="1439">IF(ISNUMBER(V$23),F201*V$23,0)</f>
        <v>0</v>
      </c>
      <c r="W201" s="199">
        <f t="shared" ref="W201" si="1440">IF(ISNUMBER(W$23),G201*W$23,0)</f>
        <v>0</v>
      </c>
      <c r="X201" s="199">
        <f t="shared" ref="X201" si="1441">IF(ISNUMBER(X$23),H201*X$23,0)</f>
        <v>0</v>
      </c>
      <c r="Y201" s="199">
        <f t="shared" ref="Y201" si="1442">IF(ISNUMBER(Y$23),I201*Y$23,0)</f>
        <v>0</v>
      </c>
      <c r="Z201" s="199">
        <f t="shared" ref="Z201" si="1443">IF(ISNUMBER(Z$23),J201*Z$23,0)</f>
        <v>0</v>
      </c>
      <c r="AA201" s="199">
        <f t="shared" ref="AA201" si="1444">IF(ISNUMBER(AA$23),K201*AA$23,0)</f>
        <v>0</v>
      </c>
      <c r="AB201" s="199">
        <f t="shared" ref="AB201" si="1445">IF(ISNUMBER(AB$23),L201*AB$23,0)</f>
        <v>0</v>
      </c>
      <c r="AC201" s="199">
        <f t="shared" ref="AC201" si="1446">IF(ISNUMBER(AC$23),M201*AC$23,0)</f>
        <v>0</v>
      </c>
      <c r="AD201" s="199">
        <f t="shared" ref="AD201" si="1447">IF(ISNUMBER(AD$23),N201*AD$23,0)</f>
        <v>0</v>
      </c>
      <c r="AE201" s="198">
        <f t="shared" si="1375"/>
        <v>0</v>
      </c>
      <c r="AF201" s="62"/>
    </row>
    <row r="202" spans="1:32" x14ac:dyDescent="0.2">
      <c r="A202" s="280"/>
      <c r="B202" s="172" t="s">
        <v>54</v>
      </c>
      <c r="C202" s="197">
        <f>$K190*C$24</f>
        <v>0</v>
      </c>
      <c r="D202" s="197">
        <f t="shared" ref="D202:N202" si="1448">$K190*D$24</f>
        <v>0</v>
      </c>
      <c r="E202" s="197">
        <f t="shared" si="1448"/>
        <v>0</v>
      </c>
      <c r="F202" s="197">
        <f t="shared" si="1448"/>
        <v>0</v>
      </c>
      <c r="G202" s="197">
        <f t="shared" si="1448"/>
        <v>0</v>
      </c>
      <c r="H202" s="197">
        <f t="shared" si="1448"/>
        <v>0</v>
      </c>
      <c r="I202" s="197">
        <f t="shared" si="1448"/>
        <v>0</v>
      </c>
      <c r="J202" s="197">
        <f t="shared" si="1448"/>
        <v>0</v>
      </c>
      <c r="K202" s="197">
        <f t="shared" si="1448"/>
        <v>0</v>
      </c>
      <c r="L202" s="197">
        <f t="shared" si="1448"/>
        <v>0</v>
      </c>
      <c r="M202" s="197">
        <f t="shared" si="1448"/>
        <v>0</v>
      </c>
      <c r="N202" s="197">
        <f t="shared" si="1448"/>
        <v>0</v>
      </c>
      <c r="O202" s="198">
        <f t="shared" si="1363"/>
        <v>0</v>
      </c>
      <c r="Q202" s="280"/>
      <c r="R202" s="172" t="s">
        <v>54</v>
      </c>
      <c r="S202" s="199">
        <f>IF(ISNUMBER(S$24),C202*S$24,0)</f>
        <v>0</v>
      </c>
      <c r="T202" s="199">
        <f t="shared" ref="T202" si="1449">IF(ISNUMBER(T$24),D202*T$24,0)</f>
        <v>0</v>
      </c>
      <c r="U202" s="199">
        <f t="shared" ref="U202" si="1450">IF(ISNUMBER(U$24),E202*U$24,0)</f>
        <v>0</v>
      </c>
      <c r="V202" s="199">
        <f t="shared" ref="V202" si="1451">IF(ISNUMBER(V$24),F202*V$24,0)</f>
        <v>0</v>
      </c>
      <c r="W202" s="199">
        <f t="shared" ref="W202" si="1452">IF(ISNUMBER(W$24),G202*W$24,0)</f>
        <v>0</v>
      </c>
      <c r="X202" s="199">
        <f t="shared" ref="X202" si="1453">IF(ISNUMBER(X$24),H202*X$24,0)</f>
        <v>0</v>
      </c>
      <c r="Y202" s="199">
        <f t="shared" ref="Y202" si="1454">IF(ISNUMBER(Y$24),I202*Y$24,0)</f>
        <v>0</v>
      </c>
      <c r="Z202" s="199">
        <f t="shared" ref="Z202" si="1455">IF(ISNUMBER(Z$24),J202*Z$24,0)</f>
        <v>0</v>
      </c>
      <c r="AA202" s="199">
        <f t="shared" ref="AA202" si="1456">IF(ISNUMBER(AA$24),K202*AA$24,0)</f>
        <v>0</v>
      </c>
      <c r="AB202" s="199">
        <f t="shared" ref="AB202" si="1457">IF(ISNUMBER(AB$24),L202*AB$24,0)</f>
        <v>0</v>
      </c>
      <c r="AC202" s="199">
        <f t="shared" ref="AC202" si="1458">IF(ISNUMBER(AC$24),M202*AC$24,0)</f>
        <v>0</v>
      </c>
      <c r="AD202" s="199">
        <f t="shared" ref="AD202" si="1459">IF(ISNUMBER(AD$24),N202*AD$24,0)</f>
        <v>0</v>
      </c>
      <c r="AE202" s="198">
        <f t="shared" si="1375"/>
        <v>0</v>
      </c>
      <c r="AF202" s="62"/>
    </row>
    <row r="203" spans="1:32" x14ac:dyDescent="0.2">
      <c r="A203" s="280"/>
      <c r="B203" s="172" t="s">
        <v>55</v>
      </c>
      <c r="C203" s="197">
        <f>$L190*C$25</f>
        <v>0</v>
      </c>
      <c r="D203" s="197">
        <f t="shared" ref="D203:N203" si="1460">$L190*D$25</f>
        <v>0</v>
      </c>
      <c r="E203" s="197">
        <f t="shared" si="1460"/>
        <v>0</v>
      </c>
      <c r="F203" s="197">
        <f t="shared" si="1460"/>
        <v>0</v>
      </c>
      <c r="G203" s="197">
        <f t="shared" si="1460"/>
        <v>0</v>
      </c>
      <c r="H203" s="197">
        <f t="shared" si="1460"/>
        <v>0</v>
      </c>
      <c r="I203" s="197">
        <f t="shared" si="1460"/>
        <v>0</v>
      </c>
      <c r="J203" s="197">
        <f t="shared" si="1460"/>
        <v>0</v>
      </c>
      <c r="K203" s="197">
        <f t="shared" si="1460"/>
        <v>0</v>
      </c>
      <c r="L203" s="197">
        <f t="shared" si="1460"/>
        <v>0</v>
      </c>
      <c r="M203" s="197">
        <f t="shared" si="1460"/>
        <v>0</v>
      </c>
      <c r="N203" s="197">
        <f t="shared" si="1460"/>
        <v>0</v>
      </c>
      <c r="O203" s="198">
        <f t="shared" si="1363"/>
        <v>0</v>
      </c>
      <c r="Q203" s="280"/>
      <c r="R203" s="172" t="s">
        <v>55</v>
      </c>
      <c r="S203" s="199">
        <f>IF(ISNUMBER(S$25),C203*S$25,0)</f>
        <v>0</v>
      </c>
      <c r="T203" s="199">
        <f t="shared" ref="T203" si="1461">IF(ISNUMBER(T$25),D203*T$25,0)</f>
        <v>0</v>
      </c>
      <c r="U203" s="199">
        <f t="shared" ref="U203" si="1462">IF(ISNUMBER(U$25),E203*U$25,0)</f>
        <v>0</v>
      </c>
      <c r="V203" s="199">
        <f t="shared" ref="V203" si="1463">IF(ISNUMBER(V$25),F203*V$25,0)</f>
        <v>0</v>
      </c>
      <c r="W203" s="199">
        <f t="shared" ref="W203" si="1464">IF(ISNUMBER(W$25),G203*W$25,0)</f>
        <v>0</v>
      </c>
      <c r="X203" s="199">
        <f t="shared" ref="X203" si="1465">IF(ISNUMBER(X$25),H203*X$25,0)</f>
        <v>0</v>
      </c>
      <c r="Y203" s="199">
        <f t="shared" ref="Y203" si="1466">IF(ISNUMBER(Y$25),I203*Y$25,0)</f>
        <v>0</v>
      </c>
      <c r="Z203" s="199">
        <f t="shared" ref="Z203" si="1467">IF(ISNUMBER(Z$25),J203*Z$25,0)</f>
        <v>0</v>
      </c>
      <c r="AA203" s="199">
        <f t="shared" ref="AA203" si="1468">IF(ISNUMBER(AA$25),K203*AA$25,0)</f>
        <v>0</v>
      </c>
      <c r="AB203" s="199">
        <f t="shared" ref="AB203" si="1469">IF(ISNUMBER(AB$25),L203*AB$25,0)</f>
        <v>0</v>
      </c>
      <c r="AC203" s="199">
        <f t="shared" ref="AC203" si="1470">IF(ISNUMBER(AC$25),M203*AC$25,0)</f>
        <v>0</v>
      </c>
      <c r="AD203" s="199">
        <f t="shared" ref="AD203" si="1471">IF(ISNUMBER(AD$25),N203*AD$25,0)</f>
        <v>0</v>
      </c>
      <c r="AE203" s="198">
        <f t="shared" si="1375"/>
        <v>0</v>
      </c>
      <c r="AF203" s="62"/>
    </row>
    <row r="204" spans="1:32" x14ac:dyDescent="0.2">
      <c r="A204" s="280"/>
      <c r="B204" s="172" t="s">
        <v>56</v>
      </c>
      <c r="C204" s="197">
        <f>$M190*C$26</f>
        <v>0</v>
      </c>
      <c r="D204" s="197">
        <f t="shared" ref="D204:N204" si="1472">$M190*D$26</f>
        <v>0</v>
      </c>
      <c r="E204" s="197">
        <f t="shared" si="1472"/>
        <v>0</v>
      </c>
      <c r="F204" s="197">
        <f t="shared" si="1472"/>
        <v>0</v>
      </c>
      <c r="G204" s="197">
        <f t="shared" si="1472"/>
        <v>0</v>
      </c>
      <c r="H204" s="197">
        <f t="shared" si="1472"/>
        <v>0</v>
      </c>
      <c r="I204" s="197">
        <f t="shared" si="1472"/>
        <v>0</v>
      </c>
      <c r="J204" s="197">
        <f t="shared" si="1472"/>
        <v>0</v>
      </c>
      <c r="K204" s="197">
        <f t="shared" si="1472"/>
        <v>0</v>
      </c>
      <c r="L204" s="197">
        <f t="shared" si="1472"/>
        <v>0</v>
      </c>
      <c r="M204" s="197">
        <f t="shared" si="1472"/>
        <v>0</v>
      </c>
      <c r="N204" s="197">
        <f t="shared" si="1472"/>
        <v>0</v>
      </c>
      <c r="O204" s="198">
        <f t="shared" si="1363"/>
        <v>0</v>
      </c>
      <c r="Q204" s="280"/>
      <c r="R204" s="172" t="s">
        <v>56</v>
      </c>
      <c r="S204" s="199">
        <f>IF(ISNUMBER(S$26),C204*S$26,0)</f>
        <v>0</v>
      </c>
      <c r="T204" s="199">
        <f t="shared" ref="T204" si="1473">IF(ISNUMBER(T$26),D204*T$26,0)</f>
        <v>0</v>
      </c>
      <c r="U204" s="199">
        <f t="shared" ref="U204" si="1474">IF(ISNUMBER(U$26),E204*U$26,0)</f>
        <v>0</v>
      </c>
      <c r="V204" s="199">
        <f t="shared" ref="V204" si="1475">IF(ISNUMBER(V$26),F204*V$26,0)</f>
        <v>0</v>
      </c>
      <c r="W204" s="199">
        <f t="shared" ref="W204" si="1476">IF(ISNUMBER(W$26),G204*W$26,0)</f>
        <v>0</v>
      </c>
      <c r="X204" s="199">
        <f t="shared" ref="X204" si="1477">IF(ISNUMBER(X$26),H204*X$26,0)</f>
        <v>0</v>
      </c>
      <c r="Y204" s="199">
        <f t="shared" ref="Y204" si="1478">IF(ISNUMBER(Y$26),I204*Y$26,0)</f>
        <v>0</v>
      </c>
      <c r="Z204" s="199">
        <f t="shared" ref="Z204" si="1479">IF(ISNUMBER(Z$26),J204*Z$26,0)</f>
        <v>0</v>
      </c>
      <c r="AA204" s="199">
        <f t="shared" ref="AA204" si="1480">IF(ISNUMBER(AA$26),K204*AA$26,0)</f>
        <v>0</v>
      </c>
      <c r="AB204" s="199">
        <f t="shared" ref="AB204" si="1481">IF(ISNUMBER(AB$26),L204*AB$26,0)</f>
        <v>0</v>
      </c>
      <c r="AC204" s="199">
        <f t="shared" ref="AC204" si="1482">IF(ISNUMBER(AC$26),M204*AC$26,0)</f>
        <v>0</v>
      </c>
      <c r="AD204" s="199">
        <f t="shared" ref="AD204" si="1483">IF(ISNUMBER(AD$26),N204*AD$26,0)</f>
        <v>0</v>
      </c>
      <c r="AE204" s="198">
        <f t="shared" si="1375"/>
        <v>0</v>
      </c>
      <c r="AF204" s="62"/>
    </row>
    <row r="205" spans="1:32" x14ac:dyDescent="0.2">
      <c r="A205" s="280"/>
      <c r="B205" s="172" t="s">
        <v>147</v>
      </c>
      <c r="C205" s="197">
        <f>$N190*C$27</f>
        <v>0</v>
      </c>
      <c r="D205" s="197">
        <f t="shared" ref="D205:N205" si="1484">$N190*D$27</f>
        <v>0</v>
      </c>
      <c r="E205" s="197">
        <f t="shared" si="1484"/>
        <v>0</v>
      </c>
      <c r="F205" s="197">
        <f t="shared" si="1484"/>
        <v>0</v>
      </c>
      <c r="G205" s="197">
        <f t="shared" si="1484"/>
        <v>0</v>
      </c>
      <c r="H205" s="197">
        <f t="shared" si="1484"/>
        <v>0</v>
      </c>
      <c r="I205" s="197">
        <f t="shared" si="1484"/>
        <v>0</v>
      </c>
      <c r="J205" s="197">
        <f t="shared" si="1484"/>
        <v>0</v>
      </c>
      <c r="K205" s="197">
        <f t="shared" si="1484"/>
        <v>0</v>
      </c>
      <c r="L205" s="197">
        <f t="shared" si="1484"/>
        <v>0</v>
      </c>
      <c r="M205" s="197">
        <f t="shared" si="1484"/>
        <v>0</v>
      </c>
      <c r="N205" s="197">
        <f t="shared" si="1484"/>
        <v>0</v>
      </c>
      <c r="O205" s="198">
        <f t="shared" si="1363"/>
        <v>0</v>
      </c>
      <c r="Q205" s="280"/>
      <c r="R205" s="172" t="s">
        <v>147</v>
      </c>
      <c r="S205" s="199">
        <f>IF(ISNUMBER(S$27),C205*S$27,0)</f>
        <v>0</v>
      </c>
      <c r="T205" s="199">
        <f t="shared" ref="T205" si="1485">IF(ISNUMBER(T$27),D205*T$27,0)</f>
        <v>0</v>
      </c>
      <c r="U205" s="199">
        <f t="shared" ref="U205" si="1486">IF(ISNUMBER(U$27),E205*U$27,0)</f>
        <v>0</v>
      </c>
      <c r="V205" s="199">
        <f t="shared" ref="V205" si="1487">IF(ISNUMBER(V$27),F205*V$27,0)</f>
        <v>0</v>
      </c>
      <c r="W205" s="199">
        <f t="shared" ref="W205" si="1488">IF(ISNUMBER(W$27),G205*W$27,0)</f>
        <v>0</v>
      </c>
      <c r="X205" s="199">
        <f t="shared" ref="X205" si="1489">IF(ISNUMBER(X$27),H205*X$27,0)</f>
        <v>0</v>
      </c>
      <c r="Y205" s="199">
        <f t="shared" ref="Y205" si="1490">IF(ISNUMBER(Y$27),I205*Y$27,0)</f>
        <v>0</v>
      </c>
      <c r="Z205" s="199">
        <f t="shared" ref="Z205" si="1491">IF(ISNUMBER(Z$27),J205*Z$27,0)</f>
        <v>0</v>
      </c>
      <c r="AA205" s="199">
        <f t="shared" ref="AA205" si="1492">IF(ISNUMBER(AA$27),K205*AA$27,0)</f>
        <v>0</v>
      </c>
      <c r="AB205" s="199">
        <f t="shared" ref="AB205" si="1493">IF(ISNUMBER(AB$27),L205*AB$27,0)</f>
        <v>0</v>
      </c>
      <c r="AC205" s="199">
        <f t="shared" ref="AC205" si="1494">IF(ISNUMBER(AC$27),M205*AC$27,0)</f>
        <v>0</v>
      </c>
      <c r="AD205" s="199">
        <f t="shared" ref="AD205" si="1495">IF(ISNUMBER(AD$27),N205*AD$27,0)</f>
        <v>0</v>
      </c>
      <c r="AE205" s="198">
        <f t="shared" si="1375"/>
        <v>0</v>
      </c>
      <c r="AF205" s="62"/>
    </row>
    <row r="206" spans="1:32" x14ac:dyDescent="0.2">
      <c r="A206" s="280"/>
      <c r="B206" s="54" t="s">
        <v>57</v>
      </c>
      <c r="C206" s="197">
        <f>+SUM(C194:C205)</f>
        <v>0</v>
      </c>
      <c r="D206" s="197">
        <f t="shared" ref="D206:N206" si="1496">+SUM(D194:D205)</f>
        <v>0</v>
      </c>
      <c r="E206" s="197">
        <f t="shared" si="1496"/>
        <v>0</v>
      </c>
      <c r="F206" s="197">
        <f t="shared" si="1496"/>
        <v>0</v>
      </c>
      <c r="G206" s="197">
        <f t="shared" si="1496"/>
        <v>0</v>
      </c>
      <c r="H206" s="197">
        <f t="shared" si="1496"/>
        <v>0</v>
      </c>
      <c r="I206" s="197">
        <f t="shared" si="1496"/>
        <v>0</v>
      </c>
      <c r="J206" s="197">
        <f t="shared" si="1496"/>
        <v>0</v>
      </c>
      <c r="K206" s="197">
        <f t="shared" si="1496"/>
        <v>0</v>
      </c>
      <c r="L206" s="197">
        <f t="shared" si="1496"/>
        <v>0</v>
      </c>
      <c r="M206" s="197">
        <f t="shared" si="1496"/>
        <v>0</v>
      </c>
      <c r="N206" s="197">
        <f t="shared" si="1496"/>
        <v>0</v>
      </c>
      <c r="O206" s="198"/>
      <c r="Q206" s="280"/>
      <c r="R206" s="54" t="s">
        <v>57</v>
      </c>
      <c r="S206" s="197"/>
      <c r="T206" s="197"/>
      <c r="U206" s="197"/>
      <c r="V206" s="197"/>
      <c r="W206" s="197"/>
      <c r="X206" s="197"/>
      <c r="Y206" s="197"/>
      <c r="Z206" s="197"/>
      <c r="AA206" s="197"/>
      <c r="AB206" s="197"/>
      <c r="AC206" s="197"/>
      <c r="AD206" s="197"/>
      <c r="AE206" s="198">
        <f>SUM(AE194:AE205)</f>
        <v>0</v>
      </c>
      <c r="AF206" s="200">
        <f>AE206*44/12</f>
        <v>0</v>
      </c>
    </row>
    <row r="207" spans="1:32" x14ac:dyDescent="0.2">
      <c r="S207" s="50"/>
      <c r="T207" s="50"/>
      <c r="U207" s="50"/>
      <c r="V207" s="50"/>
      <c r="W207" s="50"/>
      <c r="X207" s="50"/>
      <c r="Y207" s="50"/>
      <c r="Z207" s="50"/>
      <c r="AA207" s="50"/>
      <c r="AB207" s="50"/>
      <c r="AC207" s="50"/>
      <c r="AD207" s="50"/>
      <c r="AE207" s="50"/>
    </row>
    <row r="208" spans="1:32" ht="14.15" customHeight="1" x14ac:dyDescent="0.2">
      <c r="A208" s="281" t="str">
        <f xml:space="preserve"> "Year " &amp; TEXT($B$8+12,0)</f>
        <v>Year 2030</v>
      </c>
      <c r="B208" s="282"/>
      <c r="C208" s="261" t="str">
        <f>"Land use category in year " &amp; TEXT($B$8+12,0)</f>
        <v>Land use category in year 2030</v>
      </c>
      <c r="D208" s="261"/>
      <c r="E208" s="261"/>
      <c r="F208" s="261"/>
      <c r="G208" s="261"/>
      <c r="H208" s="261"/>
      <c r="I208" s="261"/>
      <c r="J208" s="261"/>
      <c r="K208" s="261"/>
      <c r="L208" s="261"/>
      <c r="M208" s="261"/>
      <c r="N208" s="261"/>
      <c r="O208" s="261"/>
      <c r="Q208" s="281" t="str">
        <f xml:space="preserve"> "Year " &amp; TEXT($B$8+12,0)</f>
        <v>Year 2030</v>
      </c>
      <c r="R208" s="282"/>
      <c r="S208" s="261" t="str">
        <f>"Land use category in year " &amp; TEXT($B$8+12,0)</f>
        <v>Land use category in year 2030</v>
      </c>
      <c r="T208" s="261"/>
      <c r="U208" s="261"/>
      <c r="V208" s="261"/>
      <c r="W208" s="261"/>
      <c r="X208" s="261"/>
      <c r="Y208" s="261"/>
      <c r="Z208" s="261"/>
      <c r="AA208" s="261"/>
      <c r="AB208" s="261"/>
      <c r="AC208" s="261"/>
      <c r="AD208" s="261"/>
      <c r="AE208" s="261"/>
      <c r="AF208" s="62"/>
    </row>
    <row r="209" spans="1:32" ht="42" x14ac:dyDescent="0.2">
      <c r="A209" s="283"/>
      <c r="B209" s="284"/>
      <c r="C209" s="54" t="s">
        <v>46</v>
      </c>
      <c r="D209" s="54" t="s">
        <v>47</v>
      </c>
      <c r="E209" s="55" t="s">
        <v>48</v>
      </c>
      <c r="F209" s="54" t="s">
        <v>49</v>
      </c>
      <c r="G209" s="54" t="s">
        <v>50</v>
      </c>
      <c r="H209" s="54" t="s">
        <v>51</v>
      </c>
      <c r="I209" s="54" t="s">
        <v>52</v>
      </c>
      <c r="J209" s="54" t="s">
        <v>53</v>
      </c>
      <c r="K209" s="54" t="s">
        <v>54</v>
      </c>
      <c r="L209" s="54" t="s">
        <v>55</v>
      </c>
      <c r="M209" s="54" t="s">
        <v>56</v>
      </c>
      <c r="N209" s="54" t="s">
        <v>39</v>
      </c>
      <c r="O209" s="172" t="s">
        <v>151</v>
      </c>
      <c r="Q209" s="283"/>
      <c r="R209" s="284"/>
      <c r="S209" s="54" t="s">
        <v>46</v>
      </c>
      <c r="T209" s="54" t="s">
        <v>47</v>
      </c>
      <c r="U209" s="55" t="s">
        <v>48</v>
      </c>
      <c r="V209" s="54" t="s">
        <v>49</v>
      </c>
      <c r="W209" s="54" t="s">
        <v>50</v>
      </c>
      <c r="X209" s="54" t="s">
        <v>51</v>
      </c>
      <c r="Y209" s="54" t="s">
        <v>52</v>
      </c>
      <c r="Z209" s="54" t="s">
        <v>53</v>
      </c>
      <c r="AA209" s="54" t="s">
        <v>54</v>
      </c>
      <c r="AB209" s="54" t="s">
        <v>55</v>
      </c>
      <c r="AC209" s="54" t="s">
        <v>56</v>
      </c>
      <c r="AD209" s="54" t="s">
        <v>39</v>
      </c>
      <c r="AE209" s="172" t="s">
        <v>151</v>
      </c>
      <c r="AF209" s="62"/>
    </row>
    <row r="210" spans="1:32" ht="14.15" customHeight="1" x14ac:dyDescent="0.2">
      <c r="A210" s="280" t="str">
        <f>"Land use category in year " &amp; TEXT($B$8+11,0)</f>
        <v>Land use category in year 2029</v>
      </c>
      <c r="B210" s="54" t="s">
        <v>46</v>
      </c>
      <c r="C210" s="197">
        <f>$C206*C$16</f>
        <v>0</v>
      </c>
      <c r="D210" s="197">
        <f t="shared" ref="D210:N210" si="1497">$C206*D$16</f>
        <v>0</v>
      </c>
      <c r="E210" s="197">
        <f t="shared" si="1497"/>
        <v>0</v>
      </c>
      <c r="F210" s="197">
        <f t="shared" si="1497"/>
        <v>0</v>
      </c>
      <c r="G210" s="197">
        <f t="shared" si="1497"/>
        <v>0</v>
      </c>
      <c r="H210" s="197">
        <f t="shared" si="1497"/>
        <v>0</v>
      </c>
      <c r="I210" s="197">
        <f t="shared" si="1497"/>
        <v>0</v>
      </c>
      <c r="J210" s="197">
        <f t="shared" si="1497"/>
        <v>0</v>
      </c>
      <c r="K210" s="197">
        <f t="shared" si="1497"/>
        <v>0</v>
      </c>
      <c r="L210" s="197">
        <f t="shared" si="1497"/>
        <v>0</v>
      </c>
      <c r="M210" s="197">
        <f t="shared" si="1497"/>
        <v>0</v>
      </c>
      <c r="N210" s="197">
        <f t="shared" si="1497"/>
        <v>0</v>
      </c>
      <c r="O210" s="198">
        <f>SUM(C210:N210)</f>
        <v>0</v>
      </c>
      <c r="Q210" s="280" t="str">
        <f>"Land use category in year " &amp; TEXT($B$8+11,0)</f>
        <v>Land use category in year 2029</v>
      </c>
      <c r="R210" s="54" t="s">
        <v>46</v>
      </c>
      <c r="S210" s="199">
        <f>IF(ISNUMBER(S$16),C210*S$16,0)</f>
        <v>0</v>
      </c>
      <c r="T210" s="199">
        <f t="shared" ref="T210" si="1498">IF(ISNUMBER(T$16),D210*T$16,0)</f>
        <v>0</v>
      </c>
      <c r="U210" s="199">
        <f t="shared" ref="U210" si="1499">IF(ISNUMBER(U$16),E210*U$16,0)</f>
        <v>0</v>
      </c>
      <c r="V210" s="199">
        <f t="shared" ref="V210" si="1500">IF(ISNUMBER(V$16),F210*V$16,0)</f>
        <v>0</v>
      </c>
      <c r="W210" s="199">
        <f t="shared" ref="W210" si="1501">IF(ISNUMBER(W$16),G210*W$16,0)</f>
        <v>0</v>
      </c>
      <c r="X210" s="199">
        <f t="shared" ref="X210" si="1502">IF(ISNUMBER(X$16),H210*X$16,0)</f>
        <v>0</v>
      </c>
      <c r="Y210" s="199">
        <f t="shared" ref="Y210" si="1503">IF(ISNUMBER(Y$16),I210*Y$16,0)</f>
        <v>0</v>
      </c>
      <c r="Z210" s="199">
        <f t="shared" ref="Z210" si="1504">IF(ISNUMBER(Z$16),J210*Z$16,0)</f>
        <v>0</v>
      </c>
      <c r="AA210" s="199">
        <f t="shared" ref="AA210" si="1505">IF(ISNUMBER(AA$16),K210*AA$16,0)</f>
        <v>0</v>
      </c>
      <c r="AB210" s="199">
        <f t="shared" ref="AB210" si="1506">IF(ISNUMBER(AB$16),L210*AB$16,0)</f>
        <v>0</v>
      </c>
      <c r="AC210" s="199">
        <f t="shared" ref="AC210" si="1507">IF(ISNUMBER(AC$16),M210*AC$16,0)</f>
        <v>0</v>
      </c>
      <c r="AD210" s="199">
        <f t="shared" ref="AD210" si="1508">IF(ISNUMBER(AD$16),N210*AD$16,0)</f>
        <v>0</v>
      </c>
      <c r="AE210" s="198">
        <f>SUMIF(S210:AD210,"&gt;0",S210:AD210)</f>
        <v>0</v>
      </c>
      <c r="AF210" s="62"/>
    </row>
    <row r="211" spans="1:32" ht="28" x14ac:dyDescent="0.2">
      <c r="A211" s="280"/>
      <c r="B211" s="54" t="s">
        <v>47</v>
      </c>
      <c r="C211" s="197">
        <f>$D206*C$17</f>
        <v>0</v>
      </c>
      <c r="D211" s="197">
        <f t="shared" ref="D211:N211" si="1509">$D206*D$17</f>
        <v>0</v>
      </c>
      <c r="E211" s="197">
        <f t="shared" si="1509"/>
        <v>0</v>
      </c>
      <c r="F211" s="197">
        <f t="shared" si="1509"/>
        <v>0</v>
      </c>
      <c r="G211" s="197">
        <f t="shared" si="1509"/>
        <v>0</v>
      </c>
      <c r="H211" s="197">
        <f t="shared" si="1509"/>
        <v>0</v>
      </c>
      <c r="I211" s="197">
        <f t="shared" si="1509"/>
        <v>0</v>
      </c>
      <c r="J211" s="197">
        <f t="shared" si="1509"/>
        <v>0</v>
      </c>
      <c r="K211" s="197">
        <f t="shared" si="1509"/>
        <v>0</v>
      </c>
      <c r="L211" s="197">
        <f t="shared" si="1509"/>
        <v>0</v>
      </c>
      <c r="M211" s="197">
        <f t="shared" si="1509"/>
        <v>0</v>
      </c>
      <c r="N211" s="197">
        <f t="shared" si="1509"/>
        <v>0</v>
      </c>
      <c r="O211" s="198">
        <f t="shared" ref="O211:O221" si="1510">SUM(C211:N211)</f>
        <v>0</v>
      </c>
      <c r="Q211" s="280"/>
      <c r="R211" s="54" t="s">
        <v>47</v>
      </c>
      <c r="S211" s="199">
        <f>IF(ISNUMBER(S$17),C211*S$17,0)</f>
        <v>0</v>
      </c>
      <c r="T211" s="199">
        <f t="shared" ref="T211" si="1511">IF(ISNUMBER(T$17),D211*T$17,0)</f>
        <v>0</v>
      </c>
      <c r="U211" s="199">
        <f t="shared" ref="U211" si="1512">IF(ISNUMBER(U$17),E211*U$17,0)</f>
        <v>0</v>
      </c>
      <c r="V211" s="199">
        <f t="shared" ref="V211" si="1513">IF(ISNUMBER(V$17),F211*V$17,0)</f>
        <v>0</v>
      </c>
      <c r="W211" s="199">
        <f t="shared" ref="W211" si="1514">IF(ISNUMBER(W$17),G211*W$17,0)</f>
        <v>0</v>
      </c>
      <c r="X211" s="199">
        <f t="shared" ref="X211" si="1515">IF(ISNUMBER(X$17),H211*X$17,0)</f>
        <v>0</v>
      </c>
      <c r="Y211" s="199">
        <f t="shared" ref="Y211" si="1516">IF(ISNUMBER(Y$17),I211*Y$17,0)</f>
        <v>0</v>
      </c>
      <c r="Z211" s="199">
        <f t="shared" ref="Z211" si="1517">IF(ISNUMBER(Z$17),J211*Z$17,0)</f>
        <v>0</v>
      </c>
      <c r="AA211" s="199">
        <f t="shared" ref="AA211" si="1518">IF(ISNUMBER(AA$17),K211*AA$17,0)</f>
        <v>0</v>
      </c>
      <c r="AB211" s="199">
        <f t="shared" ref="AB211" si="1519">IF(ISNUMBER(AB$17),L211*AB$17,0)</f>
        <v>0</v>
      </c>
      <c r="AC211" s="199">
        <f t="shared" ref="AC211" si="1520">IF(ISNUMBER(AC$17),M211*AC$17,0)</f>
        <v>0</v>
      </c>
      <c r="AD211" s="199">
        <f t="shared" ref="AD211" si="1521">IF(ISNUMBER(AD$17),N211*AD$17,0)</f>
        <v>0</v>
      </c>
      <c r="AE211" s="198">
        <f t="shared" ref="AE211:AE221" si="1522">SUMIF(S211:AD211,"&gt;0",S211:AD211)</f>
        <v>0</v>
      </c>
      <c r="AF211" s="62"/>
    </row>
    <row r="212" spans="1:32" x14ac:dyDescent="0.2">
      <c r="A212" s="280"/>
      <c r="B212" s="55" t="s">
        <v>48</v>
      </c>
      <c r="C212" s="197">
        <f>$E206*C$18</f>
        <v>0</v>
      </c>
      <c r="D212" s="197">
        <f t="shared" ref="D212:N212" si="1523">$E206*D$18</f>
        <v>0</v>
      </c>
      <c r="E212" s="197">
        <f t="shared" si="1523"/>
        <v>0</v>
      </c>
      <c r="F212" s="197">
        <f t="shared" si="1523"/>
        <v>0</v>
      </c>
      <c r="G212" s="197">
        <f t="shared" si="1523"/>
        <v>0</v>
      </c>
      <c r="H212" s="197">
        <f t="shared" si="1523"/>
        <v>0</v>
      </c>
      <c r="I212" s="197">
        <f t="shared" si="1523"/>
        <v>0</v>
      </c>
      <c r="J212" s="197">
        <f t="shared" si="1523"/>
        <v>0</v>
      </c>
      <c r="K212" s="197">
        <f t="shared" si="1523"/>
        <v>0</v>
      </c>
      <c r="L212" s="197">
        <f t="shared" si="1523"/>
        <v>0</v>
      </c>
      <c r="M212" s="197">
        <f t="shared" si="1523"/>
        <v>0</v>
      </c>
      <c r="N212" s="197">
        <f t="shared" si="1523"/>
        <v>0</v>
      </c>
      <c r="O212" s="198">
        <f t="shared" si="1510"/>
        <v>0</v>
      </c>
      <c r="Q212" s="280"/>
      <c r="R212" s="55" t="s">
        <v>48</v>
      </c>
      <c r="S212" s="199">
        <f>IF(ISNUMBER(S$18),C212*S$18,0)</f>
        <v>0</v>
      </c>
      <c r="T212" s="199">
        <f t="shared" ref="T212" si="1524">IF(ISNUMBER(T$18),D212*T$18,0)</f>
        <v>0</v>
      </c>
      <c r="U212" s="199">
        <f t="shared" ref="U212" si="1525">IF(ISNUMBER(U$18),E212*U$18,0)</f>
        <v>0</v>
      </c>
      <c r="V212" s="199">
        <f t="shared" ref="V212" si="1526">IF(ISNUMBER(V$18),F212*V$18,0)</f>
        <v>0</v>
      </c>
      <c r="W212" s="199">
        <f t="shared" ref="W212" si="1527">IF(ISNUMBER(W$18),G212*W$18,0)</f>
        <v>0</v>
      </c>
      <c r="X212" s="199">
        <f t="shared" ref="X212" si="1528">IF(ISNUMBER(X$18),H212*X$18,0)</f>
        <v>0</v>
      </c>
      <c r="Y212" s="199">
        <f t="shared" ref="Y212" si="1529">IF(ISNUMBER(Y$18),I212*Y$18,0)</f>
        <v>0</v>
      </c>
      <c r="Z212" s="199">
        <f t="shared" ref="Z212" si="1530">IF(ISNUMBER(Z$18),J212*Z$18,0)</f>
        <v>0</v>
      </c>
      <c r="AA212" s="199">
        <f t="shared" ref="AA212" si="1531">IF(ISNUMBER(AA$18),K212*AA$18,0)</f>
        <v>0</v>
      </c>
      <c r="AB212" s="199">
        <f t="shared" ref="AB212" si="1532">IF(ISNUMBER(AB$18),L212*AB$18,0)</f>
        <v>0</v>
      </c>
      <c r="AC212" s="199">
        <f t="shared" ref="AC212" si="1533">IF(ISNUMBER(AC$18),M212*AC$18,0)</f>
        <v>0</v>
      </c>
      <c r="AD212" s="199">
        <f t="shared" ref="AD212" si="1534">IF(ISNUMBER(AD$18),N212*AD$18,0)</f>
        <v>0</v>
      </c>
      <c r="AE212" s="198">
        <f t="shared" si="1522"/>
        <v>0</v>
      </c>
      <c r="AF212" s="62"/>
    </row>
    <row r="213" spans="1:32" x14ac:dyDescent="0.2">
      <c r="A213" s="280"/>
      <c r="B213" s="54" t="s">
        <v>49</v>
      </c>
      <c r="C213" s="197">
        <f>$F206*C$19</f>
        <v>0</v>
      </c>
      <c r="D213" s="197">
        <f t="shared" ref="D213:N213" si="1535">$F206*D$19</f>
        <v>0</v>
      </c>
      <c r="E213" s="197">
        <f t="shared" si="1535"/>
        <v>0</v>
      </c>
      <c r="F213" s="197">
        <f t="shared" si="1535"/>
        <v>0</v>
      </c>
      <c r="G213" s="197">
        <f t="shared" si="1535"/>
        <v>0</v>
      </c>
      <c r="H213" s="197">
        <f t="shared" si="1535"/>
        <v>0</v>
      </c>
      <c r="I213" s="197">
        <f t="shared" si="1535"/>
        <v>0</v>
      </c>
      <c r="J213" s="197">
        <f t="shared" si="1535"/>
        <v>0</v>
      </c>
      <c r="K213" s="197">
        <f t="shared" si="1535"/>
        <v>0</v>
      </c>
      <c r="L213" s="197">
        <f t="shared" si="1535"/>
        <v>0</v>
      </c>
      <c r="M213" s="197">
        <f t="shared" si="1535"/>
        <v>0</v>
      </c>
      <c r="N213" s="197">
        <f t="shared" si="1535"/>
        <v>0</v>
      </c>
      <c r="O213" s="198">
        <f t="shared" si="1510"/>
        <v>0</v>
      </c>
      <c r="Q213" s="280"/>
      <c r="R213" s="54" t="s">
        <v>49</v>
      </c>
      <c r="S213" s="199">
        <f>IF(ISNUMBER(S$19),C213*S$19,0)</f>
        <v>0</v>
      </c>
      <c r="T213" s="199">
        <f t="shared" ref="T213" si="1536">IF(ISNUMBER(T$19),D213*T$19,0)</f>
        <v>0</v>
      </c>
      <c r="U213" s="199">
        <f t="shared" ref="U213" si="1537">IF(ISNUMBER(U$19),E213*U$19,0)</f>
        <v>0</v>
      </c>
      <c r="V213" s="199">
        <f t="shared" ref="V213" si="1538">IF(ISNUMBER(V$19),F213*V$19,0)</f>
        <v>0</v>
      </c>
      <c r="W213" s="199">
        <f t="shared" ref="W213" si="1539">IF(ISNUMBER(W$19),G213*W$19,0)</f>
        <v>0</v>
      </c>
      <c r="X213" s="199">
        <f t="shared" ref="X213" si="1540">IF(ISNUMBER(X$19),H213*X$19,0)</f>
        <v>0</v>
      </c>
      <c r="Y213" s="199">
        <f t="shared" ref="Y213" si="1541">IF(ISNUMBER(Y$19),I213*Y$19,0)</f>
        <v>0</v>
      </c>
      <c r="Z213" s="199">
        <f t="shared" ref="Z213" si="1542">IF(ISNUMBER(Z$19),J213*Z$19,0)</f>
        <v>0</v>
      </c>
      <c r="AA213" s="199">
        <f t="shared" ref="AA213" si="1543">IF(ISNUMBER(AA$19),K213*AA$19,0)</f>
        <v>0</v>
      </c>
      <c r="AB213" s="199">
        <f t="shared" ref="AB213" si="1544">IF(ISNUMBER(AB$19),L213*AB$19,0)</f>
        <v>0</v>
      </c>
      <c r="AC213" s="199">
        <f t="shared" ref="AC213" si="1545">IF(ISNUMBER(AC$19),M213*AC$19,0)</f>
        <v>0</v>
      </c>
      <c r="AD213" s="199">
        <f t="shared" ref="AD213" si="1546">IF(ISNUMBER(AD$19),N213*AD$19,0)</f>
        <v>0</v>
      </c>
      <c r="AE213" s="198">
        <f t="shared" si="1522"/>
        <v>0</v>
      </c>
      <c r="AF213" s="62"/>
    </row>
    <row r="214" spans="1:32" x14ac:dyDescent="0.2">
      <c r="A214" s="280"/>
      <c r="B214" s="172" t="s">
        <v>50</v>
      </c>
      <c r="C214" s="197">
        <f>$G206*C$20</f>
        <v>0</v>
      </c>
      <c r="D214" s="197">
        <f t="shared" ref="D214:N214" si="1547">$G206*D$20</f>
        <v>0</v>
      </c>
      <c r="E214" s="197">
        <f t="shared" si="1547"/>
        <v>0</v>
      </c>
      <c r="F214" s="197">
        <f t="shared" si="1547"/>
        <v>0</v>
      </c>
      <c r="G214" s="197">
        <f t="shared" si="1547"/>
        <v>0</v>
      </c>
      <c r="H214" s="197">
        <f t="shared" si="1547"/>
        <v>0</v>
      </c>
      <c r="I214" s="197">
        <f t="shared" si="1547"/>
        <v>0</v>
      </c>
      <c r="J214" s="197">
        <f t="shared" si="1547"/>
        <v>0</v>
      </c>
      <c r="K214" s="197">
        <f t="shared" si="1547"/>
        <v>0</v>
      </c>
      <c r="L214" s="197">
        <f t="shared" si="1547"/>
        <v>0</v>
      </c>
      <c r="M214" s="197">
        <f t="shared" si="1547"/>
        <v>0</v>
      </c>
      <c r="N214" s="197">
        <f t="shared" si="1547"/>
        <v>0</v>
      </c>
      <c r="O214" s="198">
        <f t="shared" si="1510"/>
        <v>0</v>
      </c>
      <c r="Q214" s="280"/>
      <c r="R214" s="172" t="s">
        <v>50</v>
      </c>
      <c r="S214" s="199">
        <f>IF(ISNUMBER(S$20),C214*S$20,0)</f>
        <v>0</v>
      </c>
      <c r="T214" s="199">
        <f t="shared" ref="T214" si="1548">IF(ISNUMBER(T$20),D214*T$20,0)</f>
        <v>0</v>
      </c>
      <c r="U214" s="199">
        <f t="shared" ref="U214" si="1549">IF(ISNUMBER(U$20),E214*U$20,0)</f>
        <v>0</v>
      </c>
      <c r="V214" s="199">
        <f t="shared" ref="V214" si="1550">IF(ISNUMBER(V$20),F214*V$20,0)</f>
        <v>0</v>
      </c>
      <c r="W214" s="199">
        <f t="shared" ref="W214" si="1551">IF(ISNUMBER(W$20),G214*W$20,0)</f>
        <v>0</v>
      </c>
      <c r="X214" s="199">
        <f t="shared" ref="X214" si="1552">IF(ISNUMBER(X$20),H214*X$20,0)</f>
        <v>0</v>
      </c>
      <c r="Y214" s="199">
        <f t="shared" ref="Y214" si="1553">IF(ISNUMBER(Y$20),I214*Y$20,0)</f>
        <v>0</v>
      </c>
      <c r="Z214" s="199">
        <f t="shared" ref="Z214" si="1554">IF(ISNUMBER(Z$20),J214*Z$20,0)</f>
        <v>0</v>
      </c>
      <c r="AA214" s="199">
        <f t="shared" ref="AA214" si="1555">IF(ISNUMBER(AA$20),K214*AA$20,0)</f>
        <v>0</v>
      </c>
      <c r="AB214" s="199">
        <f t="shared" ref="AB214" si="1556">IF(ISNUMBER(AB$20),L214*AB$20,0)</f>
        <v>0</v>
      </c>
      <c r="AC214" s="199">
        <f t="shared" ref="AC214" si="1557">IF(ISNUMBER(AC$20),M214*AC$20,0)</f>
        <v>0</v>
      </c>
      <c r="AD214" s="199">
        <f t="shared" ref="AD214" si="1558">IF(ISNUMBER(AD$20),N214*AD$20,0)</f>
        <v>0</v>
      </c>
      <c r="AE214" s="198">
        <f t="shared" si="1522"/>
        <v>0</v>
      </c>
      <c r="AF214" s="62"/>
    </row>
    <row r="215" spans="1:32" x14ac:dyDescent="0.2">
      <c r="A215" s="280"/>
      <c r="B215" s="172" t="s">
        <v>51</v>
      </c>
      <c r="C215" s="197">
        <f>$H206*C$21</f>
        <v>0</v>
      </c>
      <c r="D215" s="197">
        <f t="shared" ref="D215:N215" si="1559">$H206*D$21</f>
        <v>0</v>
      </c>
      <c r="E215" s="197">
        <f t="shared" si="1559"/>
        <v>0</v>
      </c>
      <c r="F215" s="197">
        <f t="shared" si="1559"/>
        <v>0</v>
      </c>
      <c r="G215" s="197">
        <f t="shared" si="1559"/>
        <v>0</v>
      </c>
      <c r="H215" s="197">
        <f t="shared" si="1559"/>
        <v>0</v>
      </c>
      <c r="I215" s="197">
        <f t="shared" si="1559"/>
        <v>0</v>
      </c>
      <c r="J215" s="197">
        <f t="shared" si="1559"/>
        <v>0</v>
      </c>
      <c r="K215" s="197">
        <f t="shared" si="1559"/>
        <v>0</v>
      </c>
      <c r="L215" s="197">
        <f t="shared" si="1559"/>
        <v>0</v>
      </c>
      <c r="M215" s="197">
        <f t="shared" si="1559"/>
        <v>0</v>
      </c>
      <c r="N215" s="197">
        <f t="shared" si="1559"/>
        <v>0</v>
      </c>
      <c r="O215" s="198">
        <f t="shared" si="1510"/>
        <v>0</v>
      </c>
      <c r="Q215" s="280"/>
      <c r="R215" s="172" t="s">
        <v>51</v>
      </c>
      <c r="S215" s="199">
        <f>IF(ISNUMBER(S$21),C215*S$21,0)</f>
        <v>0</v>
      </c>
      <c r="T215" s="199">
        <f t="shared" ref="T215" si="1560">IF(ISNUMBER(T$21),D215*T$21,0)</f>
        <v>0</v>
      </c>
      <c r="U215" s="199">
        <f t="shared" ref="U215" si="1561">IF(ISNUMBER(U$21),E215*U$21,0)</f>
        <v>0</v>
      </c>
      <c r="V215" s="199">
        <f t="shared" ref="V215" si="1562">IF(ISNUMBER(V$21),F215*V$21,0)</f>
        <v>0</v>
      </c>
      <c r="W215" s="199">
        <f t="shared" ref="W215" si="1563">IF(ISNUMBER(W$21),G215*W$21,0)</f>
        <v>0</v>
      </c>
      <c r="X215" s="199">
        <f t="shared" ref="X215" si="1564">IF(ISNUMBER(X$21),H215*X$21,0)</f>
        <v>0</v>
      </c>
      <c r="Y215" s="199">
        <f t="shared" ref="Y215" si="1565">IF(ISNUMBER(Y$21),I215*Y$21,0)</f>
        <v>0</v>
      </c>
      <c r="Z215" s="199">
        <f t="shared" ref="Z215" si="1566">IF(ISNUMBER(Z$21),J215*Z$21,0)</f>
        <v>0</v>
      </c>
      <c r="AA215" s="199">
        <f t="shared" ref="AA215" si="1567">IF(ISNUMBER(AA$21),K215*AA$21,0)</f>
        <v>0</v>
      </c>
      <c r="AB215" s="199">
        <f t="shared" ref="AB215" si="1568">IF(ISNUMBER(AB$21),L215*AB$21,0)</f>
        <v>0</v>
      </c>
      <c r="AC215" s="199">
        <f t="shared" ref="AC215" si="1569">IF(ISNUMBER(AC$21),M215*AC$21,0)</f>
        <v>0</v>
      </c>
      <c r="AD215" s="199">
        <f t="shared" ref="AD215" si="1570">IF(ISNUMBER(AD$21),N215*AD$21,0)</f>
        <v>0</v>
      </c>
      <c r="AE215" s="198">
        <f t="shared" si="1522"/>
        <v>0</v>
      </c>
      <c r="AF215" s="62"/>
    </row>
    <row r="216" spans="1:32" x14ac:dyDescent="0.2">
      <c r="A216" s="280"/>
      <c r="B216" s="172" t="s">
        <v>52</v>
      </c>
      <c r="C216" s="197">
        <f>$I206*C$22</f>
        <v>0</v>
      </c>
      <c r="D216" s="197">
        <f t="shared" ref="D216:N216" si="1571">$I206*D$22</f>
        <v>0</v>
      </c>
      <c r="E216" s="197">
        <f t="shared" si="1571"/>
        <v>0</v>
      </c>
      <c r="F216" s="197">
        <f t="shared" si="1571"/>
        <v>0</v>
      </c>
      <c r="G216" s="197">
        <f t="shared" si="1571"/>
        <v>0</v>
      </c>
      <c r="H216" s="197">
        <f t="shared" si="1571"/>
        <v>0</v>
      </c>
      <c r="I216" s="197">
        <f t="shared" si="1571"/>
        <v>0</v>
      </c>
      <c r="J216" s="197">
        <f t="shared" si="1571"/>
        <v>0</v>
      </c>
      <c r="K216" s="197">
        <f t="shared" si="1571"/>
        <v>0</v>
      </c>
      <c r="L216" s="197">
        <f t="shared" si="1571"/>
        <v>0</v>
      </c>
      <c r="M216" s="197">
        <f t="shared" si="1571"/>
        <v>0</v>
      </c>
      <c r="N216" s="197">
        <f t="shared" si="1571"/>
        <v>0</v>
      </c>
      <c r="O216" s="198">
        <f t="shared" si="1510"/>
        <v>0</v>
      </c>
      <c r="Q216" s="280"/>
      <c r="R216" s="172" t="s">
        <v>52</v>
      </c>
      <c r="S216" s="199">
        <f>IF(ISNUMBER(S$22),C216*S$22,0)</f>
        <v>0</v>
      </c>
      <c r="T216" s="199">
        <f t="shared" ref="T216" si="1572">IF(ISNUMBER(T$22),D216*T$22,0)</f>
        <v>0</v>
      </c>
      <c r="U216" s="199">
        <f t="shared" ref="U216" si="1573">IF(ISNUMBER(U$22),E216*U$22,0)</f>
        <v>0</v>
      </c>
      <c r="V216" s="199">
        <f t="shared" ref="V216" si="1574">IF(ISNUMBER(V$22),F216*V$22,0)</f>
        <v>0</v>
      </c>
      <c r="W216" s="199">
        <f t="shared" ref="W216" si="1575">IF(ISNUMBER(W$22),G216*W$22,0)</f>
        <v>0</v>
      </c>
      <c r="X216" s="199">
        <f t="shared" ref="X216" si="1576">IF(ISNUMBER(X$22),H216*X$22,0)</f>
        <v>0</v>
      </c>
      <c r="Y216" s="199">
        <f t="shared" ref="Y216" si="1577">IF(ISNUMBER(Y$22),I216*Y$22,0)</f>
        <v>0</v>
      </c>
      <c r="Z216" s="199">
        <f t="shared" ref="Z216" si="1578">IF(ISNUMBER(Z$22),J216*Z$22,0)</f>
        <v>0</v>
      </c>
      <c r="AA216" s="199">
        <f t="shared" ref="AA216" si="1579">IF(ISNUMBER(AA$22),K216*AA$22,0)</f>
        <v>0</v>
      </c>
      <c r="AB216" s="199">
        <f t="shared" ref="AB216" si="1580">IF(ISNUMBER(AB$22),L216*AB$22,0)</f>
        <v>0</v>
      </c>
      <c r="AC216" s="199">
        <f t="shared" ref="AC216" si="1581">IF(ISNUMBER(AC$22),M216*AC$22,0)</f>
        <v>0</v>
      </c>
      <c r="AD216" s="199">
        <f t="shared" ref="AD216" si="1582">IF(ISNUMBER(AD$22),N216*AD$22,0)</f>
        <v>0</v>
      </c>
      <c r="AE216" s="198">
        <f t="shared" si="1522"/>
        <v>0</v>
      </c>
      <c r="AF216" s="62"/>
    </row>
    <row r="217" spans="1:32" x14ac:dyDescent="0.2">
      <c r="A217" s="280"/>
      <c r="B217" s="172" t="s">
        <v>53</v>
      </c>
      <c r="C217" s="197">
        <f>$J206*C$23</f>
        <v>0</v>
      </c>
      <c r="D217" s="197">
        <f t="shared" ref="D217:N217" si="1583">$J206*D$23</f>
        <v>0</v>
      </c>
      <c r="E217" s="197">
        <f t="shared" si="1583"/>
        <v>0</v>
      </c>
      <c r="F217" s="197">
        <f t="shared" si="1583"/>
        <v>0</v>
      </c>
      <c r="G217" s="197">
        <f t="shared" si="1583"/>
        <v>0</v>
      </c>
      <c r="H217" s="197">
        <f t="shared" si="1583"/>
        <v>0</v>
      </c>
      <c r="I217" s="197">
        <f t="shared" si="1583"/>
        <v>0</v>
      </c>
      <c r="J217" s="197">
        <f t="shared" si="1583"/>
        <v>0</v>
      </c>
      <c r="K217" s="197">
        <f t="shared" si="1583"/>
        <v>0</v>
      </c>
      <c r="L217" s="197">
        <f t="shared" si="1583"/>
        <v>0</v>
      </c>
      <c r="M217" s="197">
        <f t="shared" si="1583"/>
        <v>0</v>
      </c>
      <c r="N217" s="197">
        <f t="shared" si="1583"/>
        <v>0</v>
      </c>
      <c r="O217" s="198">
        <f t="shared" si="1510"/>
        <v>0</v>
      </c>
      <c r="Q217" s="280"/>
      <c r="R217" s="172" t="s">
        <v>53</v>
      </c>
      <c r="S217" s="199">
        <f>IF(ISNUMBER(S$23),C217*S$23,0)</f>
        <v>0</v>
      </c>
      <c r="T217" s="199">
        <f t="shared" ref="T217" si="1584">IF(ISNUMBER(T$23),D217*T$23,0)</f>
        <v>0</v>
      </c>
      <c r="U217" s="199">
        <f t="shared" ref="U217" si="1585">IF(ISNUMBER(U$23),E217*U$23,0)</f>
        <v>0</v>
      </c>
      <c r="V217" s="199">
        <f t="shared" ref="V217" si="1586">IF(ISNUMBER(V$23),F217*V$23,0)</f>
        <v>0</v>
      </c>
      <c r="W217" s="199">
        <f t="shared" ref="W217" si="1587">IF(ISNUMBER(W$23),G217*W$23,0)</f>
        <v>0</v>
      </c>
      <c r="X217" s="199">
        <f t="shared" ref="X217" si="1588">IF(ISNUMBER(X$23),H217*X$23,0)</f>
        <v>0</v>
      </c>
      <c r="Y217" s="199">
        <f t="shared" ref="Y217" si="1589">IF(ISNUMBER(Y$23),I217*Y$23,0)</f>
        <v>0</v>
      </c>
      <c r="Z217" s="199">
        <f t="shared" ref="Z217" si="1590">IF(ISNUMBER(Z$23),J217*Z$23,0)</f>
        <v>0</v>
      </c>
      <c r="AA217" s="199">
        <f t="shared" ref="AA217" si="1591">IF(ISNUMBER(AA$23),K217*AA$23,0)</f>
        <v>0</v>
      </c>
      <c r="AB217" s="199">
        <f t="shared" ref="AB217" si="1592">IF(ISNUMBER(AB$23),L217*AB$23,0)</f>
        <v>0</v>
      </c>
      <c r="AC217" s="199">
        <f t="shared" ref="AC217" si="1593">IF(ISNUMBER(AC$23),M217*AC$23,0)</f>
        <v>0</v>
      </c>
      <c r="AD217" s="199">
        <f t="shared" ref="AD217" si="1594">IF(ISNUMBER(AD$23),N217*AD$23,0)</f>
        <v>0</v>
      </c>
      <c r="AE217" s="198">
        <f t="shared" si="1522"/>
        <v>0</v>
      </c>
      <c r="AF217" s="62"/>
    </row>
    <row r="218" spans="1:32" x14ac:dyDescent="0.2">
      <c r="A218" s="280"/>
      <c r="B218" s="172" t="s">
        <v>54</v>
      </c>
      <c r="C218" s="197">
        <f>$K206*C$24</f>
        <v>0</v>
      </c>
      <c r="D218" s="197">
        <f t="shared" ref="D218:N218" si="1595">$K206*D$24</f>
        <v>0</v>
      </c>
      <c r="E218" s="197">
        <f t="shared" si="1595"/>
        <v>0</v>
      </c>
      <c r="F218" s="197">
        <f t="shared" si="1595"/>
        <v>0</v>
      </c>
      <c r="G218" s="197">
        <f t="shared" si="1595"/>
        <v>0</v>
      </c>
      <c r="H218" s="197">
        <f t="shared" si="1595"/>
        <v>0</v>
      </c>
      <c r="I218" s="197">
        <f t="shared" si="1595"/>
        <v>0</v>
      </c>
      <c r="J218" s="197">
        <f t="shared" si="1595"/>
        <v>0</v>
      </c>
      <c r="K218" s="197">
        <f t="shared" si="1595"/>
        <v>0</v>
      </c>
      <c r="L218" s="197">
        <f t="shared" si="1595"/>
        <v>0</v>
      </c>
      <c r="M218" s="197">
        <f t="shared" si="1595"/>
        <v>0</v>
      </c>
      <c r="N218" s="197">
        <f t="shared" si="1595"/>
        <v>0</v>
      </c>
      <c r="O218" s="198">
        <f t="shared" si="1510"/>
        <v>0</v>
      </c>
      <c r="Q218" s="280"/>
      <c r="R218" s="172" t="s">
        <v>54</v>
      </c>
      <c r="S218" s="199">
        <f>IF(ISNUMBER(S$24),C218*S$24,0)</f>
        <v>0</v>
      </c>
      <c r="T218" s="199">
        <f t="shared" ref="T218" si="1596">IF(ISNUMBER(T$24),D218*T$24,0)</f>
        <v>0</v>
      </c>
      <c r="U218" s="199">
        <f t="shared" ref="U218" si="1597">IF(ISNUMBER(U$24),E218*U$24,0)</f>
        <v>0</v>
      </c>
      <c r="V218" s="199">
        <f t="shared" ref="V218" si="1598">IF(ISNUMBER(V$24),F218*V$24,0)</f>
        <v>0</v>
      </c>
      <c r="W218" s="199">
        <f t="shared" ref="W218" si="1599">IF(ISNUMBER(W$24),G218*W$24,0)</f>
        <v>0</v>
      </c>
      <c r="X218" s="199">
        <f t="shared" ref="X218" si="1600">IF(ISNUMBER(X$24),H218*X$24,0)</f>
        <v>0</v>
      </c>
      <c r="Y218" s="199">
        <f t="shared" ref="Y218" si="1601">IF(ISNUMBER(Y$24),I218*Y$24,0)</f>
        <v>0</v>
      </c>
      <c r="Z218" s="199">
        <f t="shared" ref="Z218" si="1602">IF(ISNUMBER(Z$24),J218*Z$24,0)</f>
        <v>0</v>
      </c>
      <c r="AA218" s="199">
        <f t="shared" ref="AA218" si="1603">IF(ISNUMBER(AA$24),K218*AA$24,0)</f>
        <v>0</v>
      </c>
      <c r="AB218" s="199">
        <f t="shared" ref="AB218" si="1604">IF(ISNUMBER(AB$24),L218*AB$24,0)</f>
        <v>0</v>
      </c>
      <c r="AC218" s="199">
        <f t="shared" ref="AC218" si="1605">IF(ISNUMBER(AC$24),M218*AC$24,0)</f>
        <v>0</v>
      </c>
      <c r="AD218" s="199">
        <f t="shared" ref="AD218" si="1606">IF(ISNUMBER(AD$24),N218*AD$24,0)</f>
        <v>0</v>
      </c>
      <c r="AE218" s="198">
        <f t="shared" si="1522"/>
        <v>0</v>
      </c>
      <c r="AF218" s="62"/>
    </row>
    <row r="219" spans="1:32" x14ac:dyDescent="0.2">
      <c r="A219" s="280"/>
      <c r="B219" s="172" t="s">
        <v>55</v>
      </c>
      <c r="C219" s="197">
        <f>$L206*C$25</f>
        <v>0</v>
      </c>
      <c r="D219" s="197">
        <f t="shared" ref="D219:N219" si="1607">$L206*D$25</f>
        <v>0</v>
      </c>
      <c r="E219" s="197">
        <f t="shared" si="1607"/>
        <v>0</v>
      </c>
      <c r="F219" s="197">
        <f t="shared" si="1607"/>
        <v>0</v>
      </c>
      <c r="G219" s="197">
        <f t="shared" si="1607"/>
        <v>0</v>
      </c>
      <c r="H219" s="197">
        <f t="shared" si="1607"/>
        <v>0</v>
      </c>
      <c r="I219" s="197">
        <f t="shared" si="1607"/>
        <v>0</v>
      </c>
      <c r="J219" s="197">
        <f t="shared" si="1607"/>
        <v>0</v>
      </c>
      <c r="K219" s="197">
        <f t="shared" si="1607"/>
        <v>0</v>
      </c>
      <c r="L219" s="197">
        <f t="shared" si="1607"/>
        <v>0</v>
      </c>
      <c r="M219" s="197">
        <f t="shared" si="1607"/>
        <v>0</v>
      </c>
      <c r="N219" s="197">
        <f t="shared" si="1607"/>
        <v>0</v>
      </c>
      <c r="O219" s="198">
        <f t="shared" si="1510"/>
        <v>0</v>
      </c>
      <c r="Q219" s="280"/>
      <c r="R219" s="172" t="s">
        <v>55</v>
      </c>
      <c r="S219" s="199">
        <f>IF(ISNUMBER(S$25),C219*S$25,0)</f>
        <v>0</v>
      </c>
      <c r="T219" s="199">
        <f t="shared" ref="T219" si="1608">IF(ISNUMBER(T$25),D219*T$25,0)</f>
        <v>0</v>
      </c>
      <c r="U219" s="199">
        <f t="shared" ref="U219" si="1609">IF(ISNUMBER(U$25),E219*U$25,0)</f>
        <v>0</v>
      </c>
      <c r="V219" s="199">
        <f t="shared" ref="V219" si="1610">IF(ISNUMBER(V$25),F219*V$25,0)</f>
        <v>0</v>
      </c>
      <c r="W219" s="199">
        <f t="shared" ref="W219" si="1611">IF(ISNUMBER(W$25),G219*W$25,0)</f>
        <v>0</v>
      </c>
      <c r="X219" s="199">
        <f t="shared" ref="X219" si="1612">IF(ISNUMBER(X$25),H219*X$25,0)</f>
        <v>0</v>
      </c>
      <c r="Y219" s="199">
        <f t="shared" ref="Y219" si="1613">IF(ISNUMBER(Y$25),I219*Y$25,0)</f>
        <v>0</v>
      </c>
      <c r="Z219" s="199">
        <f t="shared" ref="Z219" si="1614">IF(ISNUMBER(Z$25),J219*Z$25,0)</f>
        <v>0</v>
      </c>
      <c r="AA219" s="199">
        <f t="shared" ref="AA219" si="1615">IF(ISNUMBER(AA$25),K219*AA$25,0)</f>
        <v>0</v>
      </c>
      <c r="AB219" s="199">
        <f t="shared" ref="AB219" si="1616">IF(ISNUMBER(AB$25),L219*AB$25,0)</f>
        <v>0</v>
      </c>
      <c r="AC219" s="199">
        <f t="shared" ref="AC219" si="1617">IF(ISNUMBER(AC$25),M219*AC$25,0)</f>
        <v>0</v>
      </c>
      <c r="AD219" s="199">
        <f t="shared" ref="AD219" si="1618">IF(ISNUMBER(AD$25),N219*AD$25,0)</f>
        <v>0</v>
      </c>
      <c r="AE219" s="198">
        <f t="shared" si="1522"/>
        <v>0</v>
      </c>
      <c r="AF219" s="62"/>
    </row>
    <row r="220" spans="1:32" x14ac:dyDescent="0.2">
      <c r="A220" s="280"/>
      <c r="B220" s="172" t="s">
        <v>56</v>
      </c>
      <c r="C220" s="197">
        <f>$M206*C$26</f>
        <v>0</v>
      </c>
      <c r="D220" s="197">
        <f t="shared" ref="D220:N220" si="1619">$M206*D$26</f>
        <v>0</v>
      </c>
      <c r="E220" s="197">
        <f t="shared" si="1619"/>
        <v>0</v>
      </c>
      <c r="F220" s="197">
        <f t="shared" si="1619"/>
        <v>0</v>
      </c>
      <c r="G220" s="197">
        <f t="shared" si="1619"/>
        <v>0</v>
      </c>
      <c r="H220" s="197">
        <f t="shared" si="1619"/>
        <v>0</v>
      </c>
      <c r="I220" s="197">
        <f t="shared" si="1619"/>
        <v>0</v>
      </c>
      <c r="J220" s="197">
        <f t="shared" si="1619"/>
        <v>0</v>
      </c>
      <c r="K220" s="197">
        <f t="shared" si="1619"/>
        <v>0</v>
      </c>
      <c r="L220" s="197">
        <f t="shared" si="1619"/>
        <v>0</v>
      </c>
      <c r="M220" s="197">
        <f t="shared" si="1619"/>
        <v>0</v>
      </c>
      <c r="N220" s="197">
        <f t="shared" si="1619"/>
        <v>0</v>
      </c>
      <c r="O220" s="198">
        <f t="shared" si="1510"/>
        <v>0</v>
      </c>
      <c r="Q220" s="280"/>
      <c r="R220" s="172" t="s">
        <v>56</v>
      </c>
      <c r="S220" s="199">
        <f>IF(ISNUMBER(S$26),C220*S$26,0)</f>
        <v>0</v>
      </c>
      <c r="T220" s="199">
        <f t="shared" ref="T220" si="1620">IF(ISNUMBER(T$26),D220*T$26,0)</f>
        <v>0</v>
      </c>
      <c r="U220" s="199">
        <f t="shared" ref="U220" si="1621">IF(ISNUMBER(U$26),E220*U$26,0)</f>
        <v>0</v>
      </c>
      <c r="V220" s="199">
        <f t="shared" ref="V220" si="1622">IF(ISNUMBER(V$26),F220*V$26,0)</f>
        <v>0</v>
      </c>
      <c r="W220" s="199">
        <f t="shared" ref="W220" si="1623">IF(ISNUMBER(W$26),G220*W$26,0)</f>
        <v>0</v>
      </c>
      <c r="X220" s="199">
        <f t="shared" ref="X220" si="1624">IF(ISNUMBER(X$26),H220*X$26,0)</f>
        <v>0</v>
      </c>
      <c r="Y220" s="199">
        <f t="shared" ref="Y220" si="1625">IF(ISNUMBER(Y$26),I220*Y$26,0)</f>
        <v>0</v>
      </c>
      <c r="Z220" s="199">
        <f t="shared" ref="Z220" si="1626">IF(ISNUMBER(Z$26),J220*Z$26,0)</f>
        <v>0</v>
      </c>
      <c r="AA220" s="199">
        <f t="shared" ref="AA220" si="1627">IF(ISNUMBER(AA$26),K220*AA$26,0)</f>
        <v>0</v>
      </c>
      <c r="AB220" s="199">
        <f t="shared" ref="AB220" si="1628">IF(ISNUMBER(AB$26),L220*AB$26,0)</f>
        <v>0</v>
      </c>
      <c r="AC220" s="199">
        <f t="shared" ref="AC220" si="1629">IF(ISNUMBER(AC$26),M220*AC$26,0)</f>
        <v>0</v>
      </c>
      <c r="AD220" s="199">
        <f t="shared" ref="AD220" si="1630">IF(ISNUMBER(AD$26),N220*AD$26,0)</f>
        <v>0</v>
      </c>
      <c r="AE220" s="198">
        <f t="shared" si="1522"/>
        <v>0</v>
      </c>
      <c r="AF220" s="62"/>
    </row>
    <row r="221" spans="1:32" x14ac:dyDescent="0.2">
      <c r="A221" s="280"/>
      <c r="B221" s="172" t="s">
        <v>147</v>
      </c>
      <c r="C221" s="197">
        <f>$N206*C$27</f>
        <v>0</v>
      </c>
      <c r="D221" s="197">
        <f t="shared" ref="D221:N221" si="1631">$N206*D$27</f>
        <v>0</v>
      </c>
      <c r="E221" s="197">
        <f t="shared" si="1631"/>
        <v>0</v>
      </c>
      <c r="F221" s="197">
        <f t="shared" si="1631"/>
        <v>0</v>
      </c>
      <c r="G221" s="197">
        <f t="shared" si="1631"/>
        <v>0</v>
      </c>
      <c r="H221" s="197">
        <f t="shared" si="1631"/>
        <v>0</v>
      </c>
      <c r="I221" s="197">
        <f t="shared" si="1631"/>
        <v>0</v>
      </c>
      <c r="J221" s="197">
        <f t="shared" si="1631"/>
        <v>0</v>
      </c>
      <c r="K221" s="197">
        <f t="shared" si="1631"/>
        <v>0</v>
      </c>
      <c r="L221" s="197">
        <f t="shared" si="1631"/>
        <v>0</v>
      </c>
      <c r="M221" s="197">
        <f t="shared" si="1631"/>
        <v>0</v>
      </c>
      <c r="N221" s="197">
        <f t="shared" si="1631"/>
        <v>0</v>
      </c>
      <c r="O221" s="198">
        <f t="shared" si="1510"/>
        <v>0</v>
      </c>
      <c r="Q221" s="280"/>
      <c r="R221" s="172" t="s">
        <v>147</v>
      </c>
      <c r="S221" s="199">
        <f>IF(ISNUMBER(S$27),C221*S$27,0)</f>
        <v>0</v>
      </c>
      <c r="T221" s="199">
        <f t="shared" ref="T221" si="1632">IF(ISNUMBER(T$27),D221*T$27,0)</f>
        <v>0</v>
      </c>
      <c r="U221" s="199">
        <f t="shared" ref="U221" si="1633">IF(ISNUMBER(U$27),E221*U$27,0)</f>
        <v>0</v>
      </c>
      <c r="V221" s="199">
        <f t="shared" ref="V221" si="1634">IF(ISNUMBER(V$27),F221*V$27,0)</f>
        <v>0</v>
      </c>
      <c r="W221" s="199">
        <f t="shared" ref="W221" si="1635">IF(ISNUMBER(W$27),G221*W$27,0)</f>
        <v>0</v>
      </c>
      <c r="X221" s="199">
        <f t="shared" ref="X221" si="1636">IF(ISNUMBER(X$27),H221*X$27,0)</f>
        <v>0</v>
      </c>
      <c r="Y221" s="199">
        <f t="shared" ref="Y221" si="1637">IF(ISNUMBER(Y$27),I221*Y$27,0)</f>
        <v>0</v>
      </c>
      <c r="Z221" s="199">
        <f t="shared" ref="Z221" si="1638">IF(ISNUMBER(Z$27),J221*Z$27,0)</f>
        <v>0</v>
      </c>
      <c r="AA221" s="199">
        <f t="shared" ref="AA221" si="1639">IF(ISNUMBER(AA$27),K221*AA$27,0)</f>
        <v>0</v>
      </c>
      <c r="AB221" s="199">
        <f t="shared" ref="AB221" si="1640">IF(ISNUMBER(AB$27),L221*AB$27,0)</f>
        <v>0</v>
      </c>
      <c r="AC221" s="199">
        <f t="shared" ref="AC221" si="1641">IF(ISNUMBER(AC$27),M221*AC$27,0)</f>
        <v>0</v>
      </c>
      <c r="AD221" s="199">
        <f t="shared" ref="AD221" si="1642">IF(ISNUMBER(AD$27),N221*AD$27,0)</f>
        <v>0</v>
      </c>
      <c r="AE221" s="198">
        <f t="shared" si="1522"/>
        <v>0</v>
      </c>
      <c r="AF221" s="62"/>
    </row>
    <row r="222" spans="1:32" x14ac:dyDescent="0.2">
      <c r="A222" s="280"/>
      <c r="B222" s="54" t="s">
        <v>57</v>
      </c>
      <c r="C222" s="197">
        <f>+SUM(C210:C221)</f>
        <v>0</v>
      </c>
      <c r="D222" s="197">
        <f t="shared" ref="D222:N222" si="1643">+SUM(D210:D221)</f>
        <v>0</v>
      </c>
      <c r="E222" s="197">
        <f t="shared" si="1643"/>
        <v>0</v>
      </c>
      <c r="F222" s="197">
        <f t="shared" si="1643"/>
        <v>0</v>
      </c>
      <c r="G222" s="197">
        <f t="shared" si="1643"/>
        <v>0</v>
      </c>
      <c r="H222" s="197">
        <f t="shared" si="1643"/>
        <v>0</v>
      </c>
      <c r="I222" s="197">
        <f t="shared" si="1643"/>
        <v>0</v>
      </c>
      <c r="J222" s="197">
        <f t="shared" si="1643"/>
        <v>0</v>
      </c>
      <c r="K222" s="197">
        <f t="shared" si="1643"/>
        <v>0</v>
      </c>
      <c r="L222" s="197">
        <f t="shared" si="1643"/>
        <v>0</v>
      </c>
      <c r="M222" s="197">
        <f t="shared" si="1643"/>
        <v>0</v>
      </c>
      <c r="N222" s="197">
        <f t="shared" si="1643"/>
        <v>0</v>
      </c>
      <c r="O222" s="198"/>
      <c r="Q222" s="280"/>
      <c r="R222" s="54" t="s">
        <v>57</v>
      </c>
      <c r="S222" s="197"/>
      <c r="T222" s="197"/>
      <c r="U222" s="197"/>
      <c r="V222" s="197"/>
      <c r="W222" s="197"/>
      <c r="X222" s="197"/>
      <c r="Y222" s="197"/>
      <c r="Z222" s="197"/>
      <c r="AA222" s="197"/>
      <c r="AB222" s="197"/>
      <c r="AC222" s="197"/>
      <c r="AD222" s="197"/>
      <c r="AE222" s="198">
        <f>SUM(AE210:AE221)</f>
        <v>0</v>
      </c>
      <c r="AF222" s="200">
        <f>AE222*44/12</f>
        <v>0</v>
      </c>
    </row>
  </sheetData>
  <sheetProtection algorithmName="SHA-512" hashValue="C3u8eOD3QUsdm3bZJinanSzPjbIccl1JRkFuZ+MAXsxOVzqEDNtmPy1m9+hNct1qpG04mf5bIq61w3jUqAOyoA==" saltValue="bks0bq6ZPN2agpZdcZn/8g==" spinCount="100000" sheet="1" objects="1" scenarios="1" formatCells="0" formatRows="0"/>
  <mergeCells count="109">
    <mergeCell ref="A16:A27"/>
    <mergeCell ref="A11:B11"/>
    <mergeCell ref="A12:B12"/>
    <mergeCell ref="A13:B13"/>
    <mergeCell ref="C11:N11"/>
    <mergeCell ref="C12:N12"/>
    <mergeCell ref="C13:N13"/>
    <mergeCell ref="A4:B4"/>
    <mergeCell ref="C4:N4"/>
    <mergeCell ref="A5:B5"/>
    <mergeCell ref="C5:N5"/>
    <mergeCell ref="A6:B6"/>
    <mergeCell ref="C6:N6"/>
    <mergeCell ref="A7:B7"/>
    <mergeCell ref="A14:B15"/>
    <mergeCell ref="S14:AD14"/>
    <mergeCell ref="Q16:Q27"/>
    <mergeCell ref="Q11:R11"/>
    <mergeCell ref="S11:AD11"/>
    <mergeCell ref="Q12:R12"/>
    <mergeCell ref="S12:AD12"/>
    <mergeCell ref="Q13:R13"/>
    <mergeCell ref="S13:AD13"/>
    <mergeCell ref="C14:N14"/>
    <mergeCell ref="Q14:R15"/>
    <mergeCell ref="A48:B49"/>
    <mergeCell ref="C48:O48"/>
    <mergeCell ref="A50:A62"/>
    <mergeCell ref="A64:B65"/>
    <mergeCell ref="C64:O64"/>
    <mergeCell ref="A29:B29"/>
    <mergeCell ref="A30:B30"/>
    <mergeCell ref="A31:B31"/>
    <mergeCell ref="C32:O32"/>
    <mergeCell ref="C29:O29"/>
    <mergeCell ref="C30:O30"/>
    <mergeCell ref="C31:O31"/>
    <mergeCell ref="A34:A46"/>
    <mergeCell ref="A32:B33"/>
    <mergeCell ref="A160:B161"/>
    <mergeCell ref="C160:O160"/>
    <mergeCell ref="A98:A110"/>
    <mergeCell ref="A112:B113"/>
    <mergeCell ref="C112:O112"/>
    <mergeCell ref="A114:A126"/>
    <mergeCell ref="A128:B129"/>
    <mergeCell ref="C128:O128"/>
    <mergeCell ref="A66:A78"/>
    <mergeCell ref="A80:B81"/>
    <mergeCell ref="C80:O80"/>
    <mergeCell ref="A82:A94"/>
    <mergeCell ref="A96:B97"/>
    <mergeCell ref="C96:O96"/>
    <mergeCell ref="A194:A206"/>
    <mergeCell ref="A208:B209"/>
    <mergeCell ref="C208:O208"/>
    <mergeCell ref="A210:A222"/>
    <mergeCell ref="S32:AE32"/>
    <mergeCell ref="Q34:Q46"/>
    <mergeCell ref="Q32:R33"/>
    <mergeCell ref="Q48:R49"/>
    <mergeCell ref="S48:AE48"/>
    <mergeCell ref="Q50:Q62"/>
    <mergeCell ref="Q64:R65"/>
    <mergeCell ref="S64:AE64"/>
    <mergeCell ref="Q66:Q78"/>
    <mergeCell ref="Q80:R81"/>
    <mergeCell ref="A162:A174"/>
    <mergeCell ref="A176:B177"/>
    <mergeCell ref="C176:O176"/>
    <mergeCell ref="A178:A190"/>
    <mergeCell ref="A192:B193"/>
    <mergeCell ref="C192:O192"/>
    <mergeCell ref="A130:A142"/>
    <mergeCell ref="A144:B145"/>
    <mergeCell ref="C144:O144"/>
    <mergeCell ref="A146:A158"/>
    <mergeCell ref="S80:AE80"/>
    <mergeCell ref="Q82:Q94"/>
    <mergeCell ref="Q96:R97"/>
    <mergeCell ref="S96:AE96"/>
    <mergeCell ref="Q98:Q110"/>
    <mergeCell ref="Q29:R29"/>
    <mergeCell ref="S29:AE29"/>
    <mergeCell ref="Q30:R30"/>
    <mergeCell ref="S30:AE30"/>
    <mergeCell ref="Q31:R31"/>
    <mergeCell ref="S31:AE31"/>
    <mergeCell ref="Q130:Q142"/>
    <mergeCell ref="Q144:R145"/>
    <mergeCell ref="S144:AE144"/>
    <mergeCell ref="Q146:Q158"/>
    <mergeCell ref="Q160:R161"/>
    <mergeCell ref="S160:AE160"/>
    <mergeCell ref="Q112:R113"/>
    <mergeCell ref="S112:AE112"/>
    <mergeCell ref="Q114:Q126"/>
    <mergeCell ref="Q128:R129"/>
    <mergeCell ref="S128:AE128"/>
    <mergeCell ref="Q194:Q206"/>
    <mergeCell ref="Q208:R209"/>
    <mergeCell ref="S208:AE208"/>
    <mergeCell ref="Q210:Q222"/>
    <mergeCell ref="Q162:Q174"/>
    <mergeCell ref="Q176:R177"/>
    <mergeCell ref="S176:AE176"/>
    <mergeCell ref="Q178:Q190"/>
    <mergeCell ref="Q192:R193"/>
    <mergeCell ref="S192:AE192"/>
  </mergeCells>
  <phoneticPr fontId="9"/>
  <pageMargins left="0.70866141732283472" right="0.70866141732283472" top="0.74803149606299213" bottom="0.74803149606299213" header="0.31496062992125984" footer="0.31496062992125984"/>
  <pageSetup scale="50" pageOrder="overThenDown" orientation="portrait" r:id="rId1"/>
  <rowBreaks count="3" manualBreakCount="3">
    <brk id="28" max="16383" man="1"/>
    <brk id="95" max="16383" man="1"/>
    <brk id="159" max="16383" man="1"/>
  </rowBreaks>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F1B8-5DC2-4B2A-9C8C-CAA16A5F82A2}">
  <sheetPr>
    <tabColor theme="3" tint="0.59999389629810485"/>
  </sheetPr>
  <dimension ref="A1:AF197"/>
  <sheetViews>
    <sheetView view="pageBreakPreview" zoomScale="70" zoomScaleNormal="100" zoomScaleSheetLayoutView="70" workbookViewId="0"/>
  </sheetViews>
  <sheetFormatPr defaultColWidth="8.90625" defaultRowHeight="14" x14ac:dyDescent="0.2"/>
  <cols>
    <col min="1" max="1" width="6" style="49" customWidth="1"/>
    <col min="2" max="2" width="17.08984375" style="49" customWidth="1"/>
    <col min="3" max="15" width="10.6328125" style="50" customWidth="1"/>
    <col min="16" max="17" width="6.6328125" style="49" customWidth="1"/>
    <col min="18" max="18" width="16.453125" style="49" customWidth="1"/>
    <col min="19" max="31" width="10.6328125" style="49" customWidth="1"/>
    <col min="32" max="32" width="21.08984375" style="49" hidden="1" customWidth="1"/>
    <col min="33" max="101" width="6.6328125" style="49" customWidth="1"/>
    <col min="102" max="16384" width="8.90625" style="49"/>
  </cols>
  <sheetData>
    <row r="1" spans="1:32" x14ac:dyDescent="0.2">
      <c r="AE1" s="51" t="str">
        <f>'MPS(input_Option1)'!K1</f>
        <v>Monitoring Spreadsheet: JCM_KH_AM004_ver01.0</v>
      </c>
    </row>
    <row r="2" spans="1:32" x14ac:dyDescent="0.2">
      <c r="AE2" s="51" t="str">
        <f>'MPS(input_Option1)'!K2</f>
        <v>Reference Number:</v>
      </c>
    </row>
    <row r="3" spans="1:32" s="203" customFormat="1" x14ac:dyDescent="0.2">
      <c r="A3" s="202" t="s">
        <v>102</v>
      </c>
      <c r="C3" s="204"/>
      <c r="D3" s="204"/>
      <c r="E3" s="204"/>
      <c r="F3" s="204"/>
      <c r="G3" s="204"/>
      <c r="H3" s="204"/>
      <c r="I3" s="204"/>
      <c r="J3" s="204"/>
      <c r="K3" s="204"/>
      <c r="L3" s="204"/>
      <c r="M3" s="204"/>
      <c r="N3" s="204"/>
      <c r="O3" s="204"/>
    </row>
    <row r="4" spans="1:32" x14ac:dyDescent="0.2">
      <c r="A4" s="256" t="s">
        <v>85</v>
      </c>
      <c r="B4" s="256"/>
      <c r="C4" s="260" t="s">
        <v>397</v>
      </c>
      <c r="D4" s="260"/>
      <c r="E4" s="260"/>
      <c r="F4" s="260"/>
      <c r="G4" s="260"/>
      <c r="H4" s="260"/>
      <c r="I4" s="260"/>
      <c r="J4" s="260"/>
      <c r="K4" s="260"/>
      <c r="L4" s="260"/>
      <c r="M4" s="260"/>
      <c r="N4" s="260"/>
      <c r="O4" s="260"/>
      <c r="Q4" s="256" t="s">
        <v>85</v>
      </c>
      <c r="R4" s="256"/>
      <c r="S4" s="260" t="s">
        <v>399</v>
      </c>
      <c r="T4" s="260"/>
      <c r="U4" s="260"/>
      <c r="V4" s="260"/>
      <c r="W4" s="260"/>
      <c r="X4" s="260"/>
      <c r="Y4" s="260"/>
      <c r="Z4" s="260"/>
      <c r="AA4" s="260"/>
      <c r="AB4" s="260"/>
      <c r="AC4" s="260"/>
      <c r="AD4" s="260"/>
      <c r="AE4" s="260"/>
      <c r="AF4" s="205" t="s">
        <v>101</v>
      </c>
    </row>
    <row r="5" spans="1:32" ht="17.149999999999999" customHeight="1" x14ac:dyDescent="0.2">
      <c r="A5" s="256" t="s">
        <v>86</v>
      </c>
      <c r="B5" s="256"/>
      <c r="C5" s="260" t="s">
        <v>398</v>
      </c>
      <c r="D5" s="260"/>
      <c r="E5" s="260"/>
      <c r="F5" s="260"/>
      <c r="G5" s="260"/>
      <c r="H5" s="260"/>
      <c r="I5" s="260"/>
      <c r="J5" s="260"/>
      <c r="K5" s="260"/>
      <c r="L5" s="260"/>
      <c r="M5" s="260"/>
      <c r="N5" s="260"/>
      <c r="O5" s="260"/>
      <c r="Q5" s="256" t="s">
        <v>86</v>
      </c>
      <c r="R5" s="256"/>
      <c r="S5" s="260" t="s">
        <v>437</v>
      </c>
      <c r="T5" s="260"/>
      <c r="U5" s="260"/>
      <c r="V5" s="260"/>
      <c r="W5" s="260"/>
      <c r="X5" s="260"/>
      <c r="Y5" s="260"/>
      <c r="Z5" s="260"/>
      <c r="AA5" s="260"/>
      <c r="AB5" s="260"/>
      <c r="AC5" s="260"/>
      <c r="AD5" s="260"/>
      <c r="AE5" s="260"/>
      <c r="AF5" s="206" t="s">
        <v>152</v>
      </c>
    </row>
    <row r="6" spans="1:32" x14ac:dyDescent="0.2">
      <c r="A6" s="256" t="s">
        <v>87</v>
      </c>
      <c r="B6" s="256"/>
      <c r="C6" s="260" t="s">
        <v>40</v>
      </c>
      <c r="D6" s="260"/>
      <c r="E6" s="260"/>
      <c r="F6" s="260"/>
      <c r="G6" s="260"/>
      <c r="H6" s="260"/>
      <c r="I6" s="260"/>
      <c r="J6" s="260"/>
      <c r="K6" s="260"/>
      <c r="L6" s="260"/>
      <c r="M6" s="260"/>
      <c r="N6" s="260"/>
      <c r="O6" s="260"/>
      <c r="Q6" s="256" t="s">
        <v>87</v>
      </c>
      <c r="R6" s="256"/>
      <c r="S6" s="260" t="s">
        <v>36</v>
      </c>
      <c r="T6" s="260"/>
      <c r="U6" s="260"/>
      <c r="V6" s="260"/>
      <c r="W6" s="260"/>
      <c r="X6" s="260"/>
      <c r="Y6" s="260"/>
      <c r="Z6" s="260"/>
      <c r="AA6" s="260"/>
      <c r="AB6" s="260"/>
      <c r="AC6" s="260"/>
      <c r="AD6" s="260"/>
      <c r="AE6" s="260"/>
      <c r="AF6" s="206" t="s">
        <v>104</v>
      </c>
    </row>
    <row r="7" spans="1:32" ht="14.15" customHeight="1" x14ac:dyDescent="0.2">
      <c r="A7" s="293" t="str">
        <f>'MPS(input_RL_Opt2)'!A32</f>
        <v>Year 2019</v>
      </c>
      <c r="B7" s="293"/>
      <c r="C7" s="261" t="str">
        <f>'MPS(input_RL_Opt2)'!C32</f>
        <v>Land use category in year 2019</v>
      </c>
      <c r="D7" s="261"/>
      <c r="E7" s="261"/>
      <c r="F7" s="261"/>
      <c r="G7" s="261"/>
      <c r="H7" s="261"/>
      <c r="I7" s="261"/>
      <c r="J7" s="261"/>
      <c r="K7" s="261"/>
      <c r="L7" s="261"/>
      <c r="M7" s="261"/>
      <c r="N7" s="261"/>
      <c r="O7" s="261"/>
      <c r="Q7" s="293" t="str">
        <f>'MPS(input_RL_Opt2)'!Q32</f>
        <v>Year 2019</v>
      </c>
      <c r="R7" s="293"/>
      <c r="S7" s="261" t="str">
        <f>'MPS(input_RL_Opt2)'!S32</f>
        <v>Land use category in year 2019</v>
      </c>
      <c r="T7" s="261"/>
      <c r="U7" s="261"/>
      <c r="V7" s="261"/>
      <c r="W7" s="261"/>
      <c r="X7" s="261"/>
      <c r="Y7" s="261"/>
      <c r="Z7" s="261"/>
      <c r="AA7" s="261"/>
      <c r="AB7" s="261"/>
      <c r="AC7" s="261"/>
      <c r="AD7" s="261"/>
      <c r="AE7" s="261"/>
      <c r="AF7" s="62"/>
    </row>
    <row r="8" spans="1:32" ht="42" x14ac:dyDescent="0.2">
      <c r="A8" s="293"/>
      <c r="B8" s="293"/>
      <c r="C8" s="54" t="s">
        <v>46</v>
      </c>
      <c r="D8" s="54" t="s">
        <v>47</v>
      </c>
      <c r="E8" s="55" t="s">
        <v>48</v>
      </c>
      <c r="F8" s="54" t="s">
        <v>49</v>
      </c>
      <c r="G8" s="54" t="s">
        <v>50</v>
      </c>
      <c r="H8" s="54" t="s">
        <v>51</v>
      </c>
      <c r="I8" s="54" t="s">
        <v>52</v>
      </c>
      <c r="J8" s="54" t="s">
        <v>53</v>
      </c>
      <c r="K8" s="54" t="s">
        <v>54</v>
      </c>
      <c r="L8" s="54" t="s">
        <v>55</v>
      </c>
      <c r="M8" s="54" t="s">
        <v>56</v>
      </c>
      <c r="N8" s="54" t="s">
        <v>39</v>
      </c>
      <c r="O8" s="172" t="s">
        <v>151</v>
      </c>
      <c r="Q8" s="293"/>
      <c r="R8" s="293"/>
      <c r="S8" s="54" t="s">
        <v>46</v>
      </c>
      <c r="T8" s="54" t="s">
        <v>47</v>
      </c>
      <c r="U8" s="55" t="s">
        <v>48</v>
      </c>
      <c r="V8" s="54" t="s">
        <v>49</v>
      </c>
      <c r="W8" s="54" t="s">
        <v>50</v>
      </c>
      <c r="X8" s="54" t="s">
        <v>51</v>
      </c>
      <c r="Y8" s="54" t="s">
        <v>52</v>
      </c>
      <c r="Z8" s="54" t="s">
        <v>53</v>
      </c>
      <c r="AA8" s="54" t="s">
        <v>54</v>
      </c>
      <c r="AB8" s="54" t="s">
        <v>55</v>
      </c>
      <c r="AC8" s="54" t="s">
        <v>56</v>
      </c>
      <c r="AD8" s="54" t="s">
        <v>39</v>
      </c>
      <c r="AE8" s="172" t="s">
        <v>57</v>
      </c>
      <c r="AF8" s="62"/>
    </row>
    <row r="9" spans="1:32" ht="14.15" customHeight="1" x14ac:dyDescent="0.2">
      <c r="A9" s="280" t="str">
        <f>'MPS(input_RL_Opt2)'!A34</f>
        <v>Land use category in year 2018</v>
      </c>
      <c r="B9" s="54" t="s">
        <v>46</v>
      </c>
      <c r="C9" s="201"/>
      <c r="D9" s="201"/>
      <c r="E9" s="201"/>
      <c r="F9" s="201"/>
      <c r="G9" s="201"/>
      <c r="H9" s="201"/>
      <c r="I9" s="201"/>
      <c r="J9" s="201"/>
      <c r="K9" s="201"/>
      <c r="L9" s="201"/>
      <c r="M9" s="201"/>
      <c r="N9" s="201"/>
      <c r="O9" s="198">
        <f>SUM(C9:N9)</f>
        <v>0</v>
      </c>
      <c r="Q9" s="280" t="str">
        <f>'MPS(input_RL_Opt2)'!Q34</f>
        <v>Land use category in year 2018</v>
      </c>
      <c r="R9" s="54" t="s">
        <v>46</v>
      </c>
      <c r="S9" s="199">
        <f>IF(ISNUMBER('MPS(input_RL_Opt2)'!S$16),C9*'MPS(input_RL_Opt2)'!S$16,0)</f>
        <v>0</v>
      </c>
      <c r="T9" s="199">
        <f>IF(ISNUMBER('MPS(input_RL_Opt2)'!T$16),D9*'MPS(input_RL_Opt2)'!T$16,0)</f>
        <v>0</v>
      </c>
      <c r="U9" s="199">
        <f>IF(ISNUMBER('MPS(input_RL_Opt2)'!U$16),E9*'MPS(input_RL_Opt2)'!U$16,0)</f>
        <v>0</v>
      </c>
      <c r="V9" s="199">
        <f>IF(ISNUMBER('MPS(input_RL_Opt2)'!V$16),F9*'MPS(input_RL_Opt2)'!V$16,0)</f>
        <v>0</v>
      </c>
      <c r="W9" s="199">
        <f>IF(ISNUMBER('MPS(input_RL_Opt2)'!W$16),G9*'MPS(input_RL_Opt2)'!W$16,0)</f>
        <v>0</v>
      </c>
      <c r="X9" s="199">
        <f>IF(ISNUMBER('MPS(input_RL_Opt2)'!X$16),H9*'MPS(input_RL_Opt2)'!X$16,0)</f>
        <v>0</v>
      </c>
      <c r="Y9" s="199">
        <f>IF(ISNUMBER('MPS(input_RL_Opt2)'!Y$16),I9*'MPS(input_RL_Opt2)'!Y$16,0)</f>
        <v>0</v>
      </c>
      <c r="Z9" s="199">
        <f>IF(ISNUMBER('MPS(input_RL_Opt2)'!Z$16),J9*'MPS(input_RL_Opt2)'!Z$16,0)</f>
        <v>0</v>
      </c>
      <c r="AA9" s="199">
        <f>IF(ISNUMBER('MPS(input_RL_Opt2)'!AA$16),K9*'MPS(input_RL_Opt2)'!AA$16,0)</f>
        <v>0</v>
      </c>
      <c r="AB9" s="199">
        <f>IF(ISNUMBER('MPS(input_RL_Opt2)'!AB$16),L9*'MPS(input_RL_Opt2)'!AB$16,0)</f>
        <v>0</v>
      </c>
      <c r="AC9" s="199">
        <f>IF(ISNUMBER('MPS(input_RL_Opt2)'!AC$16),M9*'MPS(input_RL_Opt2)'!AC$16,0)</f>
        <v>0</v>
      </c>
      <c r="AD9" s="199">
        <f>IF(ISNUMBER('MPS(input_RL_Opt2)'!AD$16),N9*'MPS(input_RL_Opt2)'!AD$16,0)</f>
        <v>0</v>
      </c>
      <c r="AE9" s="198">
        <f>SUMIF(S9:AD9,"&gt;0",S9:AD9)</f>
        <v>0</v>
      </c>
      <c r="AF9" s="62"/>
    </row>
    <row r="10" spans="1:32" ht="28" x14ac:dyDescent="0.2">
      <c r="A10" s="280"/>
      <c r="B10" s="54" t="s">
        <v>47</v>
      </c>
      <c r="C10" s="201"/>
      <c r="D10" s="201"/>
      <c r="E10" s="201"/>
      <c r="F10" s="201"/>
      <c r="G10" s="201"/>
      <c r="H10" s="201"/>
      <c r="I10" s="201"/>
      <c r="J10" s="201"/>
      <c r="K10" s="201"/>
      <c r="L10" s="201"/>
      <c r="M10" s="201"/>
      <c r="N10" s="201"/>
      <c r="O10" s="198">
        <f t="shared" ref="O10:O20" si="0">SUM(C10:N10)</f>
        <v>0</v>
      </c>
      <c r="Q10" s="280"/>
      <c r="R10" s="54" t="s">
        <v>47</v>
      </c>
      <c r="S10" s="199">
        <f>IF(ISNUMBER('MPS(input_RL_Opt2)'!S$17),C10*'MPS(input_RL_Opt2)'!S$17,0)</f>
        <v>0</v>
      </c>
      <c r="T10" s="199">
        <f>IF(ISNUMBER('MPS(input_RL_Opt2)'!T$17),D10*'MPS(input_RL_Opt2)'!T$17,0)</f>
        <v>0</v>
      </c>
      <c r="U10" s="199">
        <f>IF(ISNUMBER('MPS(input_RL_Opt2)'!U$17),E10*'MPS(input_RL_Opt2)'!U$17,0)</f>
        <v>0</v>
      </c>
      <c r="V10" s="199">
        <f>IF(ISNUMBER('MPS(input_RL_Opt2)'!V$17),F10*'MPS(input_RL_Opt2)'!V$17,0)</f>
        <v>0</v>
      </c>
      <c r="W10" s="199">
        <f>IF(ISNUMBER('MPS(input_RL_Opt2)'!W$17),G10*'MPS(input_RL_Opt2)'!W$17,0)</f>
        <v>0</v>
      </c>
      <c r="X10" s="199">
        <f>IF(ISNUMBER('MPS(input_RL_Opt2)'!X$17),H10*'MPS(input_RL_Opt2)'!X$17,0)</f>
        <v>0</v>
      </c>
      <c r="Y10" s="199">
        <f>IF(ISNUMBER('MPS(input_RL_Opt2)'!Y$17),I10*'MPS(input_RL_Opt2)'!Y$17,0)</f>
        <v>0</v>
      </c>
      <c r="Z10" s="199">
        <f>IF(ISNUMBER('MPS(input_RL_Opt2)'!Z$17),J10*'MPS(input_RL_Opt2)'!Z$17,0)</f>
        <v>0</v>
      </c>
      <c r="AA10" s="199">
        <f>IF(ISNUMBER('MPS(input_RL_Opt2)'!AA$17),K10*'MPS(input_RL_Opt2)'!AA$17,0)</f>
        <v>0</v>
      </c>
      <c r="AB10" s="199">
        <f>IF(ISNUMBER('MPS(input_RL_Opt2)'!AB$17),L10*'MPS(input_RL_Opt2)'!AB$17,0)</f>
        <v>0</v>
      </c>
      <c r="AC10" s="199">
        <f>IF(ISNUMBER('MPS(input_RL_Opt2)'!AC$17),M10*'MPS(input_RL_Opt2)'!AC$17,0)</f>
        <v>0</v>
      </c>
      <c r="AD10" s="199">
        <f>IF(ISNUMBER('MPS(input_RL_Opt2)'!AD$17),N10*'MPS(input_RL_Opt2)'!AD$17,0)</f>
        <v>0</v>
      </c>
      <c r="AE10" s="198">
        <f t="shared" ref="AE10:AE20" si="1">SUMIF(S10:AD10,"&gt;0",S10:AD10)</f>
        <v>0</v>
      </c>
      <c r="AF10" s="62"/>
    </row>
    <row r="11" spans="1:32" x14ac:dyDescent="0.2">
      <c r="A11" s="280"/>
      <c r="B11" s="55" t="s">
        <v>48</v>
      </c>
      <c r="C11" s="201"/>
      <c r="D11" s="201"/>
      <c r="E11" s="201"/>
      <c r="F11" s="201"/>
      <c r="G11" s="201"/>
      <c r="H11" s="201"/>
      <c r="I11" s="201"/>
      <c r="J11" s="201"/>
      <c r="K11" s="201"/>
      <c r="L11" s="201"/>
      <c r="M11" s="201"/>
      <c r="N11" s="201"/>
      <c r="O11" s="198">
        <f t="shared" si="0"/>
        <v>0</v>
      </c>
      <c r="Q11" s="280"/>
      <c r="R11" s="55" t="s">
        <v>48</v>
      </c>
      <c r="S11" s="199">
        <f>IF(ISNUMBER('MPS(input_RL_Opt2)'!S$18),C11*'MPS(input_RL_Opt2)'!S$18, 0)</f>
        <v>0</v>
      </c>
      <c r="T11" s="199">
        <f>IF(ISNUMBER('MPS(input_RL_Opt2)'!T$18),D11*'MPS(input_RL_Opt2)'!T$18, 0)</f>
        <v>0</v>
      </c>
      <c r="U11" s="199">
        <f>IF(ISNUMBER('MPS(input_RL_Opt2)'!U$18),E11*'MPS(input_RL_Opt2)'!U$18, 0)</f>
        <v>0</v>
      </c>
      <c r="V11" s="199">
        <f>IF(ISNUMBER('MPS(input_RL_Opt2)'!V$18),F11*'MPS(input_RL_Opt2)'!V$18, 0)</f>
        <v>0</v>
      </c>
      <c r="W11" s="199">
        <f>IF(ISNUMBER('MPS(input_RL_Opt2)'!W$18),G11*'MPS(input_RL_Opt2)'!W$18, 0)</f>
        <v>0</v>
      </c>
      <c r="X11" s="199">
        <f>IF(ISNUMBER('MPS(input_RL_Opt2)'!X$18),H11*'MPS(input_RL_Opt2)'!X$18, 0)</f>
        <v>0</v>
      </c>
      <c r="Y11" s="199">
        <f>IF(ISNUMBER('MPS(input_RL_Opt2)'!Y$18),I11*'MPS(input_RL_Opt2)'!Y$18, 0)</f>
        <v>0</v>
      </c>
      <c r="Z11" s="199">
        <f>IF(ISNUMBER('MPS(input_RL_Opt2)'!Z$18),J11*'MPS(input_RL_Opt2)'!Z$18, 0)</f>
        <v>0</v>
      </c>
      <c r="AA11" s="199">
        <f>IF(ISNUMBER('MPS(input_RL_Opt2)'!AA$18),K11*'MPS(input_RL_Opt2)'!AA$18, 0)</f>
        <v>0</v>
      </c>
      <c r="AB11" s="199">
        <f>IF(ISNUMBER('MPS(input_RL_Opt2)'!AB$18),L11*'MPS(input_RL_Opt2)'!AB$18, 0)</f>
        <v>0</v>
      </c>
      <c r="AC11" s="199">
        <f>IF(ISNUMBER('MPS(input_RL_Opt2)'!AC$18),M11*'MPS(input_RL_Opt2)'!AC$18, 0)</f>
        <v>0</v>
      </c>
      <c r="AD11" s="199">
        <f>IF(ISNUMBER('MPS(input_RL_Opt2)'!AD$18),N11*'MPS(input_RL_Opt2)'!AD$18, 0)</f>
        <v>0</v>
      </c>
      <c r="AE11" s="198">
        <f t="shared" si="1"/>
        <v>0</v>
      </c>
      <c r="AF11" s="62"/>
    </row>
    <row r="12" spans="1:32" x14ac:dyDescent="0.2">
      <c r="A12" s="280"/>
      <c r="B12" s="54" t="s">
        <v>49</v>
      </c>
      <c r="C12" s="201"/>
      <c r="D12" s="201"/>
      <c r="E12" s="201"/>
      <c r="F12" s="201"/>
      <c r="G12" s="201"/>
      <c r="H12" s="201"/>
      <c r="I12" s="201"/>
      <c r="J12" s="201"/>
      <c r="K12" s="201"/>
      <c r="L12" s="201"/>
      <c r="M12" s="201"/>
      <c r="N12" s="201"/>
      <c r="O12" s="198">
        <f t="shared" si="0"/>
        <v>0</v>
      </c>
      <c r="Q12" s="280"/>
      <c r="R12" s="54" t="s">
        <v>49</v>
      </c>
      <c r="S12" s="199">
        <f>IF(ISNUMBER('MPS(input_RL_Opt2)'!S$19),C12*'MPS(input_RL_Opt2)'!S$19,0)</f>
        <v>0</v>
      </c>
      <c r="T12" s="199">
        <f>IF(ISNUMBER('MPS(input_RL_Opt2)'!T$19),D12*'MPS(input_RL_Opt2)'!T$19,0)</f>
        <v>0</v>
      </c>
      <c r="U12" s="199">
        <f>IF(ISNUMBER('MPS(input_RL_Opt2)'!U$19),E12*'MPS(input_RL_Opt2)'!U$19,0)</f>
        <v>0</v>
      </c>
      <c r="V12" s="199">
        <f>IF(ISNUMBER('MPS(input_RL_Opt2)'!V$19),F12*'MPS(input_RL_Opt2)'!V$19,0)</f>
        <v>0</v>
      </c>
      <c r="W12" s="199">
        <f>IF(ISNUMBER('MPS(input_RL_Opt2)'!W$19),G12*'MPS(input_RL_Opt2)'!W$19,0)</f>
        <v>0</v>
      </c>
      <c r="X12" s="199">
        <f>IF(ISNUMBER('MPS(input_RL_Opt2)'!X$19),H12*'MPS(input_RL_Opt2)'!X$19,0)</f>
        <v>0</v>
      </c>
      <c r="Y12" s="199">
        <f>IF(ISNUMBER('MPS(input_RL_Opt2)'!Y$19),I12*'MPS(input_RL_Opt2)'!Y$19,0)</f>
        <v>0</v>
      </c>
      <c r="Z12" s="199">
        <f>IF(ISNUMBER('MPS(input_RL_Opt2)'!Z$19),J12*'MPS(input_RL_Opt2)'!Z$19,0)</f>
        <v>0</v>
      </c>
      <c r="AA12" s="199">
        <f>IF(ISNUMBER('MPS(input_RL_Opt2)'!AA$19),K12*'MPS(input_RL_Opt2)'!AA$19,0)</f>
        <v>0</v>
      </c>
      <c r="AB12" s="199">
        <f>IF(ISNUMBER('MPS(input_RL_Opt2)'!AB$19),L12*'MPS(input_RL_Opt2)'!AB$19,0)</f>
        <v>0</v>
      </c>
      <c r="AC12" s="199">
        <f>IF(ISNUMBER('MPS(input_RL_Opt2)'!AC$19),M12*'MPS(input_RL_Opt2)'!AC$19,0)</f>
        <v>0</v>
      </c>
      <c r="AD12" s="199">
        <f>IF(ISNUMBER('MPS(input_RL_Opt2)'!AD$19),N12*'MPS(input_RL_Opt2)'!AD$19,0)</f>
        <v>0</v>
      </c>
      <c r="AE12" s="198">
        <f t="shared" si="1"/>
        <v>0</v>
      </c>
      <c r="AF12" s="62"/>
    </row>
    <row r="13" spans="1:32" x14ac:dyDescent="0.2">
      <c r="A13" s="280"/>
      <c r="B13" s="172" t="s">
        <v>50</v>
      </c>
      <c r="C13" s="201"/>
      <c r="D13" s="201"/>
      <c r="E13" s="201"/>
      <c r="F13" s="201"/>
      <c r="G13" s="201"/>
      <c r="H13" s="201"/>
      <c r="I13" s="201"/>
      <c r="J13" s="201"/>
      <c r="K13" s="201"/>
      <c r="L13" s="201"/>
      <c r="M13" s="201"/>
      <c r="N13" s="201"/>
      <c r="O13" s="198">
        <f t="shared" si="0"/>
        <v>0</v>
      </c>
      <c r="Q13" s="280"/>
      <c r="R13" s="172" t="s">
        <v>50</v>
      </c>
      <c r="S13" s="199">
        <f>IF(ISNUMBER('MPS(input_RL_Opt2)'!S$20),C13*'MPS(input_RL_Opt2)'!S$20,0)</f>
        <v>0</v>
      </c>
      <c r="T13" s="199">
        <f>IF(ISNUMBER('MPS(input_RL_Opt2)'!T$20),D13*'MPS(input_RL_Opt2)'!T$20,0)</f>
        <v>0</v>
      </c>
      <c r="U13" s="199">
        <f>IF(ISNUMBER('MPS(input_RL_Opt2)'!U$20),E13*'MPS(input_RL_Opt2)'!U$20,0)</f>
        <v>0</v>
      </c>
      <c r="V13" s="199">
        <f>IF(ISNUMBER('MPS(input_RL_Opt2)'!V$20),F13*'MPS(input_RL_Opt2)'!V$20,0)</f>
        <v>0</v>
      </c>
      <c r="W13" s="199">
        <f>IF(ISNUMBER('MPS(input_RL_Opt2)'!W$20),G13*'MPS(input_RL_Opt2)'!W$20,0)</f>
        <v>0</v>
      </c>
      <c r="X13" s="199">
        <f>IF(ISNUMBER('MPS(input_RL_Opt2)'!X$20),H13*'MPS(input_RL_Opt2)'!X$20,0)</f>
        <v>0</v>
      </c>
      <c r="Y13" s="199">
        <f>IF(ISNUMBER('MPS(input_RL_Opt2)'!Y$20),I13*'MPS(input_RL_Opt2)'!Y$20,0)</f>
        <v>0</v>
      </c>
      <c r="Z13" s="199">
        <f>IF(ISNUMBER('MPS(input_RL_Opt2)'!Z$20),J13*'MPS(input_RL_Opt2)'!Z$20,0)</f>
        <v>0</v>
      </c>
      <c r="AA13" s="199">
        <f>IF(ISNUMBER('MPS(input_RL_Opt2)'!AA$20),K13*'MPS(input_RL_Opt2)'!AA$20,0)</f>
        <v>0</v>
      </c>
      <c r="AB13" s="199">
        <f>IF(ISNUMBER('MPS(input_RL_Opt2)'!AB$20),L13*'MPS(input_RL_Opt2)'!AB$20,0)</f>
        <v>0</v>
      </c>
      <c r="AC13" s="199">
        <f>IF(ISNUMBER('MPS(input_RL_Opt2)'!AC$20),M13*'MPS(input_RL_Opt2)'!AC$20,0)</f>
        <v>0</v>
      </c>
      <c r="AD13" s="199">
        <f>IF(ISNUMBER('MPS(input_RL_Opt2)'!AD$20),N13*'MPS(input_RL_Opt2)'!AD$20,0)</f>
        <v>0</v>
      </c>
      <c r="AE13" s="198">
        <f t="shared" si="1"/>
        <v>0</v>
      </c>
      <c r="AF13" s="62"/>
    </row>
    <row r="14" spans="1:32" x14ac:dyDescent="0.2">
      <c r="A14" s="280"/>
      <c r="B14" s="172" t="s">
        <v>51</v>
      </c>
      <c r="C14" s="201"/>
      <c r="D14" s="201"/>
      <c r="E14" s="201"/>
      <c r="F14" s="201"/>
      <c r="G14" s="201"/>
      <c r="H14" s="201"/>
      <c r="I14" s="201"/>
      <c r="J14" s="201"/>
      <c r="K14" s="201"/>
      <c r="L14" s="201"/>
      <c r="M14" s="201"/>
      <c r="N14" s="201"/>
      <c r="O14" s="198">
        <f t="shared" si="0"/>
        <v>0</v>
      </c>
      <c r="Q14" s="280"/>
      <c r="R14" s="172" t="s">
        <v>51</v>
      </c>
      <c r="S14" s="199">
        <f>IF(ISNUMBER('MPS(input_RL_Opt2)'!S$21),C14*'MPS(input_RL_Opt2)'!S$21,0)</f>
        <v>0</v>
      </c>
      <c r="T14" s="199">
        <f>IF(ISNUMBER('MPS(input_RL_Opt2)'!T$21),D14*'MPS(input_RL_Opt2)'!T$21,0)</f>
        <v>0</v>
      </c>
      <c r="U14" s="199">
        <f>IF(ISNUMBER('MPS(input_RL_Opt2)'!U$21),E14*'MPS(input_RL_Opt2)'!U$21,0)</f>
        <v>0</v>
      </c>
      <c r="V14" s="199">
        <f>IF(ISNUMBER('MPS(input_RL_Opt2)'!V$21),F14*'MPS(input_RL_Opt2)'!V$21,0)</f>
        <v>0</v>
      </c>
      <c r="W14" s="199">
        <f>IF(ISNUMBER('MPS(input_RL_Opt2)'!W$21),G14*'MPS(input_RL_Opt2)'!W$21,0)</f>
        <v>0</v>
      </c>
      <c r="X14" s="199">
        <f>IF(ISNUMBER('MPS(input_RL_Opt2)'!X$21),H14*'MPS(input_RL_Opt2)'!X$21,0)</f>
        <v>0</v>
      </c>
      <c r="Y14" s="199">
        <f>IF(ISNUMBER('MPS(input_RL_Opt2)'!Y$21),I14*'MPS(input_RL_Opt2)'!Y$21,0)</f>
        <v>0</v>
      </c>
      <c r="Z14" s="199">
        <f>IF(ISNUMBER('MPS(input_RL_Opt2)'!Z$21),J14*'MPS(input_RL_Opt2)'!Z$21,0)</f>
        <v>0</v>
      </c>
      <c r="AA14" s="199">
        <f>IF(ISNUMBER('MPS(input_RL_Opt2)'!AA$21),K14*'MPS(input_RL_Opt2)'!AA$21,0)</f>
        <v>0</v>
      </c>
      <c r="AB14" s="199">
        <f>IF(ISNUMBER('MPS(input_RL_Opt2)'!AB$21),L14*'MPS(input_RL_Opt2)'!AB$21,0)</f>
        <v>0</v>
      </c>
      <c r="AC14" s="199">
        <f>IF(ISNUMBER('MPS(input_RL_Opt2)'!AC$21),M14*'MPS(input_RL_Opt2)'!AC$21,0)</f>
        <v>0</v>
      </c>
      <c r="AD14" s="199">
        <f>IF(ISNUMBER('MPS(input_RL_Opt2)'!AD$21),N14*'MPS(input_RL_Opt2)'!AD$21,0)</f>
        <v>0</v>
      </c>
      <c r="AE14" s="198">
        <f t="shared" si="1"/>
        <v>0</v>
      </c>
      <c r="AF14" s="62"/>
    </row>
    <row r="15" spans="1:32" x14ac:dyDescent="0.2">
      <c r="A15" s="280"/>
      <c r="B15" s="172" t="s">
        <v>52</v>
      </c>
      <c r="C15" s="201"/>
      <c r="D15" s="201"/>
      <c r="E15" s="201"/>
      <c r="F15" s="201"/>
      <c r="G15" s="201"/>
      <c r="H15" s="201"/>
      <c r="I15" s="201"/>
      <c r="J15" s="201"/>
      <c r="K15" s="201"/>
      <c r="L15" s="201"/>
      <c r="M15" s="201"/>
      <c r="N15" s="201"/>
      <c r="O15" s="198">
        <f t="shared" si="0"/>
        <v>0</v>
      </c>
      <c r="Q15" s="280"/>
      <c r="R15" s="172" t="s">
        <v>52</v>
      </c>
      <c r="S15" s="199">
        <f>IF(ISNUMBER('MPS(input_RL_Opt2)'!S$22),C15*'MPS(input_RL_Opt2)'!S$22,0)</f>
        <v>0</v>
      </c>
      <c r="T15" s="199">
        <f>IF(ISNUMBER('MPS(input_RL_Opt2)'!T$22),D15*'MPS(input_RL_Opt2)'!T$22,0)</f>
        <v>0</v>
      </c>
      <c r="U15" s="199">
        <f>IF(ISNUMBER('MPS(input_RL_Opt2)'!U$22),E15*'MPS(input_RL_Opt2)'!U$22,0)</f>
        <v>0</v>
      </c>
      <c r="V15" s="199">
        <f>IF(ISNUMBER('MPS(input_RL_Opt2)'!V$22),F15*'MPS(input_RL_Opt2)'!V$22,0)</f>
        <v>0</v>
      </c>
      <c r="W15" s="199">
        <f>IF(ISNUMBER('MPS(input_RL_Opt2)'!W$22),G15*'MPS(input_RL_Opt2)'!W$22,0)</f>
        <v>0</v>
      </c>
      <c r="X15" s="199">
        <f>IF(ISNUMBER('MPS(input_RL_Opt2)'!X$22),H15*'MPS(input_RL_Opt2)'!X$22,0)</f>
        <v>0</v>
      </c>
      <c r="Y15" s="199">
        <f>IF(ISNUMBER('MPS(input_RL_Opt2)'!Y$22),I15*'MPS(input_RL_Opt2)'!Y$22,0)</f>
        <v>0</v>
      </c>
      <c r="Z15" s="199">
        <f>IF(ISNUMBER('MPS(input_RL_Opt2)'!Z$22),J15*'MPS(input_RL_Opt2)'!Z$22,0)</f>
        <v>0</v>
      </c>
      <c r="AA15" s="199">
        <f>IF(ISNUMBER('MPS(input_RL_Opt2)'!AA$22),K15*'MPS(input_RL_Opt2)'!AA$22,0)</f>
        <v>0</v>
      </c>
      <c r="AB15" s="199">
        <f>IF(ISNUMBER('MPS(input_RL_Opt2)'!AB$22),L15*'MPS(input_RL_Opt2)'!AB$22,0)</f>
        <v>0</v>
      </c>
      <c r="AC15" s="199">
        <f>IF(ISNUMBER('MPS(input_RL_Opt2)'!AC$22),M15*'MPS(input_RL_Opt2)'!AC$22,0)</f>
        <v>0</v>
      </c>
      <c r="AD15" s="199">
        <f>IF(ISNUMBER('MPS(input_RL_Opt2)'!AD$22),N15*'MPS(input_RL_Opt2)'!AD$22,0)</f>
        <v>0</v>
      </c>
      <c r="AE15" s="198">
        <f t="shared" si="1"/>
        <v>0</v>
      </c>
      <c r="AF15" s="62"/>
    </row>
    <row r="16" spans="1:32" x14ac:dyDescent="0.2">
      <c r="A16" s="280"/>
      <c r="B16" s="172" t="s">
        <v>53</v>
      </c>
      <c r="C16" s="201"/>
      <c r="D16" s="201"/>
      <c r="E16" s="201"/>
      <c r="F16" s="201"/>
      <c r="G16" s="201"/>
      <c r="H16" s="201"/>
      <c r="I16" s="201"/>
      <c r="J16" s="201"/>
      <c r="K16" s="201"/>
      <c r="L16" s="201"/>
      <c r="M16" s="201"/>
      <c r="N16" s="201"/>
      <c r="O16" s="198">
        <f t="shared" si="0"/>
        <v>0</v>
      </c>
      <c r="Q16" s="280"/>
      <c r="R16" s="172" t="s">
        <v>53</v>
      </c>
      <c r="S16" s="199">
        <f>IF(ISNUMBER('MPS(input_RL_Opt2)'!S$23),C16*'MPS(input_RL_Opt2)'!S$23,0)</f>
        <v>0</v>
      </c>
      <c r="T16" s="199">
        <f>IF(ISNUMBER('MPS(input_RL_Opt2)'!T$23),D16*'MPS(input_RL_Opt2)'!T$23,0)</f>
        <v>0</v>
      </c>
      <c r="U16" s="199">
        <f>IF(ISNUMBER('MPS(input_RL_Opt2)'!U$23),E16*'MPS(input_RL_Opt2)'!U$23,0)</f>
        <v>0</v>
      </c>
      <c r="V16" s="199">
        <f>IF(ISNUMBER('MPS(input_RL_Opt2)'!V$23),F16*'MPS(input_RL_Opt2)'!V$23,0)</f>
        <v>0</v>
      </c>
      <c r="W16" s="199">
        <f>IF(ISNUMBER('MPS(input_RL_Opt2)'!W$23),G16*'MPS(input_RL_Opt2)'!W$23,0)</f>
        <v>0</v>
      </c>
      <c r="X16" s="199">
        <f>IF(ISNUMBER('MPS(input_RL_Opt2)'!X$23),H16*'MPS(input_RL_Opt2)'!X$23,0)</f>
        <v>0</v>
      </c>
      <c r="Y16" s="199">
        <f>IF(ISNUMBER('MPS(input_RL_Opt2)'!Y$23),I16*'MPS(input_RL_Opt2)'!Y$23,0)</f>
        <v>0</v>
      </c>
      <c r="Z16" s="199">
        <f>IF(ISNUMBER('MPS(input_RL_Opt2)'!Z$23),J16*'MPS(input_RL_Opt2)'!Z$23,0)</f>
        <v>0</v>
      </c>
      <c r="AA16" s="199">
        <f>IF(ISNUMBER('MPS(input_RL_Opt2)'!AA$23),K16*'MPS(input_RL_Opt2)'!AA$23,0)</f>
        <v>0</v>
      </c>
      <c r="AB16" s="199">
        <f>IF(ISNUMBER('MPS(input_RL_Opt2)'!AB$23),L16*'MPS(input_RL_Opt2)'!AB$23,0)</f>
        <v>0</v>
      </c>
      <c r="AC16" s="199">
        <f>IF(ISNUMBER('MPS(input_RL_Opt2)'!AC$23),M16*'MPS(input_RL_Opt2)'!AC$23,0)</f>
        <v>0</v>
      </c>
      <c r="AD16" s="199">
        <f>IF(ISNUMBER('MPS(input_RL_Opt2)'!AD$23),N16*'MPS(input_RL_Opt2)'!AD$23,0)</f>
        <v>0</v>
      </c>
      <c r="AE16" s="198">
        <f t="shared" si="1"/>
        <v>0</v>
      </c>
      <c r="AF16" s="62"/>
    </row>
    <row r="17" spans="1:32" x14ac:dyDescent="0.2">
      <c r="A17" s="280"/>
      <c r="B17" s="172" t="s">
        <v>54</v>
      </c>
      <c r="C17" s="201"/>
      <c r="D17" s="201"/>
      <c r="E17" s="201"/>
      <c r="F17" s="201"/>
      <c r="G17" s="201"/>
      <c r="H17" s="201"/>
      <c r="I17" s="201"/>
      <c r="J17" s="201"/>
      <c r="K17" s="201"/>
      <c r="L17" s="201"/>
      <c r="M17" s="201"/>
      <c r="N17" s="201"/>
      <c r="O17" s="198">
        <f t="shared" si="0"/>
        <v>0</v>
      </c>
      <c r="Q17" s="280"/>
      <c r="R17" s="172" t="s">
        <v>54</v>
      </c>
      <c r="S17" s="199">
        <f>IF(ISNUMBER('MPS(input_RL_Opt2)'!S$24),C17*'MPS(input_RL_Opt2)'!S$24,0)</f>
        <v>0</v>
      </c>
      <c r="T17" s="199">
        <f>IF(ISNUMBER('MPS(input_RL_Opt2)'!T$24),D17*'MPS(input_RL_Opt2)'!T$24,0)</f>
        <v>0</v>
      </c>
      <c r="U17" s="199">
        <f>IF(ISNUMBER('MPS(input_RL_Opt2)'!U$24),E17*'MPS(input_RL_Opt2)'!U$24,0)</f>
        <v>0</v>
      </c>
      <c r="V17" s="199">
        <f>IF(ISNUMBER('MPS(input_RL_Opt2)'!V$24),F17*'MPS(input_RL_Opt2)'!V$24,0)</f>
        <v>0</v>
      </c>
      <c r="W17" s="199">
        <f>IF(ISNUMBER('MPS(input_RL_Opt2)'!W$24),G17*'MPS(input_RL_Opt2)'!W$24,0)</f>
        <v>0</v>
      </c>
      <c r="X17" s="199">
        <f>IF(ISNUMBER('MPS(input_RL_Opt2)'!X$24),H17*'MPS(input_RL_Opt2)'!X$24,0)</f>
        <v>0</v>
      </c>
      <c r="Y17" s="199">
        <f>IF(ISNUMBER('MPS(input_RL_Opt2)'!Y$24),I17*'MPS(input_RL_Opt2)'!Y$24,0)</f>
        <v>0</v>
      </c>
      <c r="Z17" s="199">
        <f>IF(ISNUMBER('MPS(input_RL_Opt2)'!Z$24),J17*'MPS(input_RL_Opt2)'!Z$24,0)</f>
        <v>0</v>
      </c>
      <c r="AA17" s="199">
        <f>IF(ISNUMBER('MPS(input_RL_Opt2)'!AA$24),K17*'MPS(input_RL_Opt2)'!AA$24,0)</f>
        <v>0</v>
      </c>
      <c r="AB17" s="199">
        <f>IF(ISNUMBER('MPS(input_RL_Opt2)'!AB$24),L17*'MPS(input_RL_Opt2)'!AB$24,0)</f>
        <v>0</v>
      </c>
      <c r="AC17" s="199">
        <f>IF(ISNUMBER('MPS(input_RL_Opt2)'!AC$24),M17*'MPS(input_RL_Opt2)'!AC$24,0)</f>
        <v>0</v>
      </c>
      <c r="AD17" s="199">
        <f>IF(ISNUMBER('MPS(input_RL_Opt2)'!AD$24),N17*'MPS(input_RL_Opt2)'!AD$24,0)</f>
        <v>0</v>
      </c>
      <c r="AE17" s="198">
        <f t="shared" si="1"/>
        <v>0</v>
      </c>
      <c r="AF17" s="62"/>
    </row>
    <row r="18" spans="1:32" x14ac:dyDescent="0.2">
      <c r="A18" s="280"/>
      <c r="B18" s="172" t="s">
        <v>55</v>
      </c>
      <c r="C18" s="201"/>
      <c r="D18" s="201"/>
      <c r="E18" s="201"/>
      <c r="F18" s="201"/>
      <c r="G18" s="201"/>
      <c r="H18" s="201"/>
      <c r="I18" s="201"/>
      <c r="J18" s="201"/>
      <c r="K18" s="201"/>
      <c r="L18" s="201"/>
      <c r="M18" s="201"/>
      <c r="N18" s="201"/>
      <c r="O18" s="198">
        <f t="shared" si="0"/>
        <v>0</v>
      </c>
      <c r="Q18" s="280"/>
      <c r="R18" s="172" t="s">
        <v>55</v>
      </c>
      <c r="S18" s="199">
        <f>IF(ISNUMBER('MPS(input_RL_Opt2)'!S$25),C18*'MPS(input_RL_Opt2)'!S$25,0)</f>
        <v>0</v>
      </c>
      <c r="T18" s="199">
        <f>IF(ISNUMBER('MPS(input_RL_Opt2)'!T$25),D18*'MPS(input_RL_Opt2)'!T$25,0)</f>
        <v>0</v>
      </c>
      <c r="U18" s="199">
        <f>IF(ISNUMBER('MPS(input_RL_Opt2)'!U$25),E18*'MPS(input_RL_Opt2)'!U$25,0)</f>
        <v>0</v>
      </c>
      <c r="V18" s="199">
        <f>IF(ISNUMBER('MPS(input_RL_Opt2)'!V$25),F18*'MPS(input_RL_Opt2)'!V$25,0)</f>
        <v>0</v>
      </c>
      <c r="W18" s="199">
        <f>IF(ISNUMBER('MPS(input_RL_Opt2)'!W$25),G18*'MPS(input_RL_Opt2)'!W$25,0)</f>
        <v>0</v>
      </c>
      <c r="X18" s="199">
        <f>IF(ISNUMBER('MPS(input_RL_Opt2)'!X$25),H18*'MPS(input_RL_Opt2)'!X$25,0)</f>
        <v>0</v>
      </c>
      <c r="Y18" s="199">
        <f>IF(ISNUMBER('MPS(input_RL_Opt2)'!Y$25),I18*'MPS(input_RL_Opt2)'!Y$25,0)</f>
        <v>0</v>
      </c>
      <c r="Z18" s="199">
        <f>IF(ISNUMBER('MPS(input_RL_Opt2)'!Z$25),J18*'MPS(input_RL_Opt2)'!Z$25,0)</f>
        <v>0</v>
      </c>
      <c r="AA18" s="199">
        <f>IF(ISNUMBER('MPS(input_RL_Opt2)'!AA$25),K18*'MPS(input_RL_Opt2)'!AA$25,0)</f>
        <v>0</v>
      </c>
      <c r="AB18" s="199">
        <f>IF(ISNUMBER('MPS(input_RL_Opt2)'!AB$25),L18*'MPS(input_RL_Opt2)'!AB$25,0)</f>
        <v>0</v>
      </c>
      <c r="AC18" s="199">
        <f>IF(ISNUMBER('MPS(input_RL_Opt2)'!AC$25),M18*'MPS(input_RL_Opt2)'!AC$25,0)</f>
        <v>0</v>
      </c>
      <c r="AD18" s="199">
        <f>IF(ISNUMBER('MPS(input_RL_Opt2)'!AD$25),N18*'MPS(input_RL_Opt2)'!AD$25,0)</f>
        <v>0</v>
      </c>
      <c r="AE18" s="198">
        <f t="shared" si="1"/>
        <v>0</v>
      </c>
      <c r="AF18" s="62"/>
    </row>
    <row r="19" spans="1:32" x14ac:dyDescent="0.2">
      <c r="A19" s="280"/>
      <c r="B19" s="172" t="s">
        <v>56</v>
      </c>
      <c r="C19" s="201"/>
      <c r="D19" s="201"/>
      <c r="E19" s="201"/>
      <c r="F19" s="201"/>
      <c r="G19" s="201"/>
      <c r="H19" s="201"/>
      <c r="I19" s="201"/>
      <c r="J19" s="201"/>
      <c r="K19" s="201"/>
      <c r="L19" s="201"/>
      <c r="M19" s="201"/>
      <c r="N19" s="201"/>
      <c r="O19" s="198">
        <f t="shared" si="0"/>
        <v>0</v>
      </c>
      <c r="Q19" s="280"/>
      <c r="R19" s="172" t="s">
        <v>56</v>
      </c>
      <c r="S19" s="199">
        <f>IF(ISNUMBER('MPS(input_RL_Opt2)'!S$26),C19*'MPS(input_RL_Opt2)'!S$26,0)</f>
        <v>0</v>
      </c>
      <c r="T19" s="199">
        <f>IF(ISNUMBER('MPS(input_RL_Opt2)'!T$26),D19*'MPS(input_RL_Opt2)'!T$26,0)</f>
        <v>0</v>
      </c>
      <c r="U19" s="199">
        <f>IF(ISNUMBER('MPS(input_RL_Opt2)'!U$26),E19*'MPS(input_RL_Opt2)'!U$26,0)</f>
        <v>0</v>
      </c>
      <c r="V19" s="199">
        <f>IF(ISNUMBER('MPS(input_RL_Opt2)'!V$26),F19*'MPS(input_RL_Opt2)'!V$26,0)</f>
        <v>0</v>
      </c>
      <c r="W19" s="199">
        <f>IF(ISNUMBER('MPS(input_RL_Opt2)'!W$26),G19*'MPS(input_RL_Opt2)'!W$26,0)</f>
        <v>0</v>
      </c>
      <c r="X19" s="199">
        <f>IF(ISNUMBER('MPS(input_RL_Opt2)'!X$26),H19*'MPS(input_RL_Opt2)'!X$26,0)</f>
        <v>0</v>
      </c>
      <c r="Y19" s="199">
        <f>IF(ISNUMBER('MPS(input_RL_Opt2)'!Y$26),I19*'MPS(input_RL_Opt2)'!Y$26,0)</f>
        <v>0</v>
      </c>
      <c r="Z19" s="199">
        <f>IF(ISNUMBER('MPS(input_RL_Opt2)'!Z$26),J19*'MPS(input_RL_Opt2)'!Z$26,0)</f>
        <v>0</v>
      </c>
      <c r="AA19" s="199">
        <f>IF(ISNUMBER('MPS(input_RL_Opt2)'!AA$26),K19*'MPS(input_RL_Opt2)'!AA$26,0)</f>
        <v>0</v>
      </c>
      <c r="AB19" s="199">
        <f>IF(ISNUMBER('MPS(input_RL_Opt2)'!AB$26),L19*'MPS(input_RL_Opt2)'!AB$26,0)</f>
        <v>0</v>
      </c>
      <c r="AC19" s="199">
        <f>IF(ISNUMBER('MPS(input_RL_Opt2)'!AC$26),M19*'MPS(input_RL_Opt2)'!AC$26,0)</f>
        <v>0</v>
      </c>
      <c r="AD19" s="199">
        <f>IF(ISNUMBER('MPS(input_RL_Opt2)'!AD$26),N19*'MPS(input_RL_Opt2)'!AD$26,0)</f>
        <v>0</v>
      </c>
      <c r="AE19" s="198">
        <f t="shared" si="1"/>
        <v>0</v>
      </c>
      <c r="AF19" s="62"/>
    </row>
    <row r="20" spans="1:32" x14ac:dyDescent="0.2">
      <c r="A20" s="280"/>
      <c r="B20" s="172" t="s">
        <v>147</v>
      </c>
      <c r="C20" s="201"/>
      <c r="D20" s="201"/>
      <c r="E20" s="201"/>
      <c r="F20" s="201"/>
      <c r="G20" s="201"/>
      <c r="H20" s="201"/>
      <c r="I20" s="201"/>
      <c r="J20" s="201"/>
      <c r="K20" s="201"/>
      <c r="L20" s="201"/>
      <c r="M20" s="201"/>
      <c r="N20" s="201"/>
      <c r="O20" s="198">
        <f t="shared" si="0"/>
        <v>0</v>
      </c>
      <c r="Q20" s="280"/>
      <c r="R20" s="172" t="s">
        <v>147</v>
      </c>
      <c r="S20" s="199">
        <f>IF(ISNUMBER('MPS(input_RL_Opt2)'!S$27),C20*'MPS(input_RL_Opt2)'!S$27,0)</f>
        <v>0</v>
      </c>
      <c r="T20" s="199">
        <f>IF(ISNUMBER('MPS(input_RL_Opt2)'!T$27),D20*'MPS(input_RL_Opt2)'!T$27,0)</f>
        <v>0</v>
      </c>
      <c r="U20" s="199">
        <f>IF(ISNUMBER('MPS(input_RL_Opt2)'!U$27),E20*'MPS(input_RL_Opt2)'!U$27,0)</f>
        <v>0</v>
      </c>
      <c r="V20" s="199">
        <f>IF(ISNUMBER('MPS(input_RL_Opt2)'!V$27),F20*'MPS(input_RL_Opt2)'!V$27,0)</f>
        <v>0</v>
      </c>
      <c r="W20" s="199">
        <f>IF(ISNUMBER('MPS(input_RL_Opt2)'!W$27),G20*'MPS(input_RL_Opt2)'!W$27,0)</f>
        <v>0</v>
      </c>
      <c r="X20" s="199">
        <f>IF(ISNUMBER('MPS(input_RL_Opt2)'!X$27),H20*'MPS(input_RL_Opt2)'!X$27,0)</f>
        <v>0</v>
      </c>
      <c r="Y20" s="199">
        <f>IF(ISNUMBER('MPS(input_RL_Opt2)'!Y$27),I20*'MPS(input_RL_Opt2)'!Y$27,0)</f>
        <v>0</v>
      </c>
      <c r="Z20" s="199">
        <f>IF(ISNUMBER('MPS(input_RL_Opt2)'!Z$27),J20*'MPS(input_RL_Opt2)'!Z$27,0)</f>
        <v>0</v>
      </c>
      <c r="AA20" s="199">
        <f>IF(ISNUMBER('MPS(input_RL_Opt2)'!AA$27),K20*'MPS(input_RL_Opt2)'!AA$27,0)</f>
        <v>0</v>
      </c>
      <c r="AB20" s="199">
        <f>IF(ISNUMBER('MPS(input_RL_Opt2)'!AB$27),L20*'MPS(input_RL_Opt2)'!AB$27,0)</f>
        <v>0</v>
      </c>
      <c r="AC20" s="199">
        <f>IF(ISNUMBER('MPS(input_RL_Opt2)'!AC$27),M20*'MPS(input_RL_Opt2)'!AC$27,0)</f>
        <v>0</v>
      </c>
      <c r="AD20" s="199">
        <f>IF(ISNUMBER('MPS(input_RL_Opt2)'!AD$27),N20*'MPS(input_RL_Opt2)'!AD$27,0)</f>
        <v>0</v>
      </c>
      <c r="AE20" s="198">
        <f t="shared" si="1"/>
        <v>0</v>
      </c>
      <c r="AF20" s="62"/>
    </row>
    <row r="21" spans="1:32" x14ac:dyDescent="0.2">
      <c r="A21" s="280"/>
      <c r="B21" s="54" t="s">
        <v>57</v>
      </c>
      <c r="C21" s="197">
        <f>+SUM(C9:C20)</f>
        <v>0</v>
      </c>
      <c r="D21" s="197">
        <f t="shared" ref="D21:N21" si="2">+SUM(D9:D20)</f>
        <v>0</v>
      </c>
      <c r="E21" s="197">
        <f t="shared" si="2"/>
        <v>0</v>
      </c>
      <c r="F21" s="197">
        <f t="shared" si="2"/>
        <v>0</v>
      </c>
      <c r="G21" s="197">
        <f t="shared" si="2"/>
        <v>0</v>
      </c>
      <c r="H21" s="197">
        <f t="shared" si="2"/>
        <v>0</v>
      </c>
      <c r="I21" s="197">
        <f t="shared" si="2"/>
        <v>0</v>
      </c>
      <c r="J21" s="197">
        <f t="shared" si="2"/>
        <v>0</v>
      </c>
      <c r="K21" s="197">
        <f t="shared" si="2"/>
        <v>0</v>
      </c>
      <c r="L21" s="197">
        <f t="shared" si="2"/>
        <v>0</v>
      </c>
      <c r="M21" s="197">
        <f t="shared" si="2"/>
        <v>0</v>
      </c>
      <c r="N21" s="197">
        <f t="shared" si="2"/>
        <v>0</v>
      </c>
      <c r="O21" s="198"/>
      <c r="Q21" s="280"/>
      <c r="R21" s="54" t="s">
        <v>57</v>
      </c>
      <c r="S21" s="197"/>
      <c r="T21" s="197"/>
      <c r="U21" s="197"/>
      <c r="V21" s="197"/>
      <c r="W21" s="197"/>
      <c r="X21" s="197"/>
      <c r="Y21" s="197"/>
      <c r="Z21" s="197"/>
      <c r="AA21" s="197"/>
      <c r="AB21" s="197"/>
      <c r="AC21" s="197"/>
      <c r="AD21" s="197"/>
      <c r="AE21" s="198">
        <f>SUM(AE9:AE20)</f>
        <v>0</v>
      </c>
      <c r="AF21" s="207">
        <f>ROUND(AE21*44/12,0)</f>
        <v>0</v>
      </c>
    </row>
    <row r="23" spans="1:32" ht="14.15" customHeight="1" x14ac:dyDescent="0.2">
      <c r="A23" s="293" t="str">
        <f>'MPS(input_RL_Opt2)'!A48</f>
        <v>Year 2020</v>
      </c>
      <c r="B23" s="293"/>
      <c r="C23" s="261" t="str">
        <f>'MPS(input_RL_Opt2)'!C48</f>
        <v>Land use category in year 2020</v>
      </c>
      <c r="D23" s="261"/>
      <c r="E23" s="261"/>
      <c r="F23" s="261"/>
      <c r="G23" s="261"/>
      <c r="H23" s="261"/>
      <c r="I23" s="261"/>
      <c r="J23" s="261"/>
      <c r="K23" s="261"/>
      <c r="L23" s="261"/>
      <c r="M23" s="261"/>
      <c r="N23" s="261"/>
      <c r="O23" s="261"/>
      <c r="Q23" s="293" t="str">
        <f>'MPS(input_RL_Opt2)'!Q48</f>
        <v>Year 2020</v>
      </c>
      <c r="R23" s="293"/>
      <c r="S23" s="261" t="str">
        <f>'MPS(input_RL_Opt2)'!S48</f>
        <v>Land use category in year 2020</v>
      </c>
      <c r="T23" s="261"/>
      <c r="U23" s="261"/>
      <c r="V23" s="261"/>
      <c r="W23" s="261"/>
      <c r="X23" s="261"/>
      <c r="Y23" s="261"/>
      <c r="Z23" s="261"/>
      <c r="AA23" s="261"/>
      <c r="AB23" s="261"/>
      <c r="AC23" s="261"/>
      <c r="AD23" s="261"/>
      <c r="AE23" s="261"/>
      <c r="AF23" s="62"/>
    </row>
    <row r="24" spans="1:32" ht="42" x14ac:dyDescent="0.2">
      <c r="A24" s="293"/>
      <c r="B24" s="293"/>
      <c r="C24" s="54" t="s">
        <v>46</v>
      </c>
      <c r="D24" s="54" t="s">
        <v>47</v>
      </c>
      <c r="E24" s="55" t="s">
        <v>48</v>
      </c>
      <c r="F24" s="54" t="s">
        <v>49</v>
      </c>
      <c r="G24" s="54" t="s">
        <v>50</v>
      </c>
      <c r="H24" s="54" t="s">
        <v>51</v>
      </c>
      <c r="I24" s="54" t="s">
        <v>52</v>
      </c>
      <c r="J24" s="54" t="s">
        <v>53</v>
      </c>
      <c r="K24" s="54" t="s">
        <v>54</v>
      </c>
      <c r="L24" s="54" t="s">
        <v>55</v>
      </c>
      <c r="M24" s="54" t="s">
        <v>56</v>
      </c>
      <c r="N24" s="54" t="s">
        <v>39</v>
      </c>
      <c r="O24" s="172" t="s">
        <v>151</v>
      </c>
      <c r="Q24" s="293"/>
      <c r="R24" s="293"/>
      <c r="S24" s="54" t="s">
        <v>46</v>
      </c>
      <c r="T24" s="54" t="s">
        <v>47</v>
      </c>
      <c r="U24" s="55" t="s">
        <v>48</v>
      </c>
      <c r="V24" s="54" t="s">
        <v>49</v>
      </c>
      <c r="W24" s="54" t="s">
        <v>50</v>
      </c>
      <c r="X24" s="54" t="s">
        <v>51</v>
      </c>
      <c r="Y24" s="54" t="s">
        <v>52</v>
      </c>
      <c r="Z24" s="54" t="s">
        <v>53</v>
      </c>
      <c r="AA24" s="54" t="s">
        <v>54</v>
      </c>
      <c r="AB24" s="54" t="s">
        <v>55</v>
      </c>
      <c r="AC24" s="54" t="s">
        <v>56</v>
      </c>
      <c r="AD24" s="54" t="s">
        <v>39</v>
      </c>
      <c r="AE24" s="172" t="s">
        <v>151</v>
      </c>
      <c r="AF24" s="62"/>
    </row>
    <row r="25" spans="1:32" ht="14.15" customHeight="1" x14ac:dyDescent="0.2">
      <c r="A25" s="280" t="str">
        <f>'MPS(input_RL_Opt2)'!A50</f>
        <v>Land use category in year 2019</v>
      </c>
      <c r="B25" s="54" t="s">
        <v>46</v>
      </c>
      <c r="C25" s="201"/>
      <c r="D25" s="201"/>
      <c r="E25" s="201"/>
      <c r="F25" s="201"/>
      <c r="G25" s="201"/>
      <c r="H25" s="201"/>
      <c r="I25" s="201"/>
      <c r="J25" s="201"/>
      <c r="K25" s="201"/>
      <c r="L25" s="201"/>
      <c r="M25" s="201"/>
      <c r="N25" s="201"/>
      <c r="O25" s="198">
        <f>SUM(C25:N25)</f>
        <v>0</v>
      </c>
      <c r="Q25" s="280" t="str">
        <f>'MPS(input_RL_Opt2)'!Q50</f>
        <v>Land use category in year 2019</v>
      </c>
      <c r="R25" s="54" t="s">
        <v>46</v>
      </c>
      <c r="S25" s="199">
        <f>IF(ISNUMBER('MPS(input_RL_Opt2)'!S$16),C25*'MPS(input_RL_Opt2)'!S$16,0)</f>
        <v>0</v>
      </c>
      <c r="T25" s="199">
        <f>IF(ISNUMBER('MPS(input_RL_Opt2)'!T$16),D25*'MPS(input_RL_Opt2)'!T$16,0)</f>
        <v>0</v>
      </c>
      <c r="U25" s="199">
        <f>IF(ISNUMBER('MPS(input_RL_Opt2)'!U$16),E25*'MPS(input_RL_Opt2)'!U$16,0)</f>
        <v>0</v>
      </c>
      <c r="V25" s="199">
        <f>IF(ISNUMBER('MPS(input_RL_Opt2)'!V$16),F25*'MPS(input_RL_Opt2)'!V$16,0)</f>
        <v>0</v>
      </c>
      <c r="W25" s="199">
        <f>IF(ISNUMBER('MPS(input_RL_Opt2)'!W$16),G25*'MPS(input_RL_Opt2)'!W$16,0)</f>
        <v>0</v>
      </c>
      <c r="X25" s="199">
        <f>IF(ISNUMBER('MPS(input_RL_Opt2)'!X$16),H25*'MPS(input_RL_Opt2)'!X$16,0)</f>
        <v>0</v>
      </c>
      <c r="Y25" s="199">
        <f>IF(ISNUMBER('MPS(input_RL_Opt2)'!Y$16),I25*'MPS(input_RL_Opt2)'!Y$16,0)</f>
        <v>0</v>
      </c>
      <c r="Z25" s="199">
        <f>IF(ISNUMBER('MPS(input_RL_Opt2)'!Z$16),J25*'MPS(input_RL_Opt2)'!Z$16,0)</f>
        <v>0</v>
      </c>
      <c r="AA25" s="199">
        <f>IF(ISNUMBER('MPS(input_RL_Opt2)'!AA$16),K25*'MPS(input_RL_Opt2)'!AA$16,0)</f>
        <v>0</v>
      </c>
      <c r="AB25" s="199">
        <f>IF(ISNUMBER('MPS(input_RL_Opt2)'!AB$16),L25*'MPS(input_RL_Opt2)'!AB$16,0)</f>
        <v>0</v>
      </c>
      <c r="AC25" s="199">
        <f>IF(ISNUMBER('MPS(input_RL_Opt2)'!AC$16),M25*'MPS(input_RL_Opt2)'!AC$16,0)</f>
        <v>0</v>
      </c>
      <c r="AD25" s="199">
        <f>IF(ISNUMBER('MPS(input_RL_Opt2)'!AD$16),N25*'MPS(input_RL_Opt2)'!AD$16,0)</f>
        <v>0</v>
      </c>
      <c r="AE25" s="198">
        <f>SUMIF(S25:AD25,"&gt;0",S25:AD25)</f>
        <v>0</v>
      </c>
      <c r="AF25" s="62"/>
    </row>
    <row r="26" spans="1:32" ht="28" x14ac:dyDescent="0.2">
      <c r="A26" s="280"/>
      <c r="B26" s="54" t="s">
        <v>47</v>
      </c>
      <c r="C26" s="201"/>
      <c r="D26" s="201"/>
      <c r="E26" s="201"/>
      <c r="F26" s="201"/>
      <c r="G26" s="201"/>
      <c r="H26" s="201"/>
      <c r="I26" s="201"/>
      <c r="J26" s="201"/>
      <c r="K26" s="201"/>
      <c r="L26" s="201"/>
      <c r="M26" s="201"/>
      <c r="N26" s="201"/>
      <c r="O26" s="198">
        <f t="shared" ref="O26:O36" si="3">SUM(C26:N26)</f>
        <v>0</v>
      </c>
      <c r="Q26" s="280"/>
      <c r="R26" s="54" t="s">
        <v>47</v>
      </c>
      <c r="S26" s="199">
        <f>IF(ISNUMBER('MPS(input_RL_Opt2)'!S$17),C26*'MPS(input_RL_Opt2)'!S$17,0)</f>
        <v>0</v>
      </c>
      <c r="T26" s="199">
        <f>IF(ISNUMBER('MPS(input_RL_Opt2)'!T$17),D26*'MPS(input_RL_Opt2)'!T$17,0)</f>
        <v>0</v>
      </c>
      <c r="U26" s="199">
        <f>IF(ISNUMBER('MPS(input_RL_Opt2)'!U$17),E26*'MPS(input_RL_Opt2)'!U$17,0)</f>
        <v>0</v>
      </c>
      <c r="V26" s="199">
        <f>IF(ISNUMBER('MPS(input_RL_Opt2)'!V$17),F26*'MPS(input_RL_Opt2)'!V$17,0)</f>
        <v>0</v>
      </c>
      <c r="W26" s="199">
        <f>IF(ISNUMBER('MPS(input_RL_Opt2)'!W$17),G26*'MPS(input_RL_Opt2)'!W$17,0)</f>
        <v>0</v>
      </c>
      <c r="X26" s="199">
        <f>IF(ISNUMBER('MPS(input_RL_Opt2)'!X$17),H26*'MPS(input_RL_Opt2)'!X$17,0)</f>
        <v>0</v>
      </c>
      <c r="Y26" s="199">
        <f>IF(ISNUMBER('MPS(input_RL_Opt2)'!Y$17),I26*'MPS(input_RL_Opt2)'!Y$17,0)</f>
        <v>0</v>
      </c>
      <c r="Z26" s="199">
        <f>IF(ISNUMBER('MPS(input_RL_Opt2)'!Z$17),J26*'MPS(input_RL_Opt2)'!Z$17,0)</f>
        <v>0</v>
      </c>
      <c r="AA26" s="199">
        <f>IF(ISNUMBER('MPS(input_RL_Opt2)'!AA$17),K26*'MPS(input_RL_Opt2)'!AA$17,0)</f>
        <v>0</v>
      </c>
      <c r="AB26" s="199">
        <f>IF(ISNUMBER('MPS(input_RL_Opt2)'!AB$17),L26*'MPS(input_RL_Opt2)'!AB$17,0)</f>
        <v>0</v>
      </c>
      <c r="AC26" s="199">
        <f>IF(ISNUMBER('MPS(input_RL_Opt2)'!AC$17),M26*'MPS(input_RL_Opt2)'!AC$17,0)</f>
        <v>0</v>
      </c>
      <c r="AD26" s="199">
        <f>IF(ISNUMBER('MPS(input_RL_Opt2)'!AD$17),N26*'MPS(input_RL_Opt2)'!AD$17,0)</f>
        <v>0</v>
      </c>
      <c r="AE26" s="198">
        <f t="shared" ref="AE26:AE36" si="4">SUMIF(S26:AD26,"&gt;0",S26:AD26)</f>
        <v>0</v>
      </c>
      <c r="AF26" s="62"/>
    </row>
    <row r="27" spans="1:32" x14ac:dyDescent="0.2">
      <c r="A27" s="280"/>
      <c r="B27" s="55" t="s">
        <v>48</v>
      </c>
      <c r="C27" s="201"/>
      <c r="D27" s="201"/>
      <c r="E27" s="201"/>
      <c r="F27" s="201"/>
      <c r="G27" s="201"/>
      <c r="H27" s="201"/>
      <c r="I27" s="201"/>
      <c r="J27" s="201"/>
      <c r="K27" s="201"/>
      <c r="L27" s="201"/>
      <c r="M27" s="201"/>
      <c r="N27" s="201"/>
      <c r="O27" s="198">
        <f t="shared" si="3"/>
        <v>0</v>
      </c>
      <c r="Q27" s="280"/>
      <c r="R27" s="55" t="s">
        <v>48</v>
      </c>
      <c r="S27" s="199">
        <f>IF(ISNUMBER('MPS(input_RL_Opt2)'!S$18),C27*'MPS(input_RL_Opt2)'!S$18, 0)</f>
        <v>0</v>
      </c>
      <c r="T27" s="199">
        <f>IF(ISNUMBER('MPS(input_RL_Opt2)'!T$18),D27*'MPS(input_RL_Opt2)'!T$18, 0)</f>
        <v>0</v>
      </c>
      <c r="U27" s="199">
        <f>IF(ISNUMBER('MPS(input_RL_Opt2)'!U$18),E27*'MPS(input_RL_Opt2)'!U$18, 0)</f>
        <v>0</v>
      </c>
      <c r="V27" s="199">
        <f>IF(ISNUMBER('MPS(input_RL_Opt2)'!V$18),F27*'MPS(input_RL_Opt2)'!V$18, 0)</f>
        <v>0</v>
      </c>
      <c r="W27" s="199">
        <f>IF(ISNUMBER('MPS(input_RL_Opt2)'!W$18),G27*'MPS(input_RL_Opt2)'!W$18, 0)</f>
        <v>0</v>
      </c>
      <c r="X27" s="199">
        <f>IF(ISNUMBER('MPS(input_RL_Opt2)'!X$18),H27*'MPS(input_RL_Opt2)'!X$18, 0)</f>
        <v>0</v>
      </c>
      <c r="Y27" s="199">
        <f>IF(ISNUMBER('MPS(input_RL_Opt2)'!Y$18),I27*'MPS(input_RL_Opt2)'!Y$18, 0)</f>
        <v>0</v>
      </c>
      <c r="Z27" s="199">
        <f>IF(ISNUMBER('MPS(input_RL_Opt2)'!Z$18),J27*'MPS(input_RL_Opt2)'!Z$18, 0)</f>
        <v>0</v>
      </c>
      <c r="AA27" s="199">
        <f>IF(ISNUMBER('MPS(input_RL_Opt2)'!AA$18),K27*'MPS(input_RL_Opt2)'!AA$18, 0)</f>
        <v>0</v>
      </c>
      <c r="AB27" s="199">
        <f>IF(ISNUMBER('MPS(input_RL_Opt2)'!AB$18),L27*'MPS(input_RL_Opt2)'!AB$18, 0)</f>
        <v>0</v>
      </c>
      <c r="AC27" s="199">
        <f>IF(ISNUMBER('MPS(input_RL_Opt2)'!AC$18),M27*'MPS(input_RL_Opt2)'!AC$18, 0)</f>
        <v>0</v>
      </c>
      <c r="AD27" s="199">
        <f>IF(ISNUMBER('MPS(input_RL_Opt2)'!AD$18),N27*'MPS(input_RL_Opt2)'!AD$18, 0)</f>
        <v>0</v>
      </c>
      <c r="AE27" s="198">
        <f t="shared" si="4"/>
        <v>0</v>
      </c>
      <c r="AF27" s="62"/>
    </row>
    <row r="28" spans="1:32" x14ac:dyDescent="0.2">
      <c r="A28" s="280"/>
      <c r="B28" s="54" t="s">
        <v>49</v>
      </c>
      <c r="C28" s="201"/>
      <c r="D28" s="201"/>
      <c r="E28" s="201"/>
      <c r="F28" s="201"/>
      <c r="G28" s="201"/>
      <c r="H28" s="201"/>
      <c r="I28" s="201"/>
      <c r="J28" s="201"/>
      <c r="K28" s="201"/>
      <c r="L28" s="201"/>
      <c r="M28" s="201"/>
      <c r="N28" s="201"/>
      <c r="O28" s="198">
        <f t="shared" si="3"/>
        <v>0</v>
      </c>
      <c r="Q28" s="280"/>
      <c r="R28" s="54" t="s">
        <v>49</v>
      </c>
      <c r="S28" s="199">
        <f>IF(ISNUMBER('MPS(input_RL_Opt2)'!S$19),C28*'MPS(input_RL_Opt2)'!S$19,0)</f>
        <v>0</v>
      </c>
      <c r="T28" s="199">
        <f>IF(ISNUMBER('MPS(input_RL_Opt2)'!T$19),D28*'MPS(input_RL_Opt2)'!T$19,0)</f>
        <v>0</v>
      </c>
      <c r="U28" s="199">
        <f>IF(ISNUMBER('MPS(input_RL_Opt2)'!U$19),E28*'MPS(input_RL_Opt2)'!U$19,0)</f>
        <v>0</v>
      </c>
      <c r="V28" s="199">
        <f>IF(ISNUMBER('MPS(input_RL_Opt2)'!V$19),F28*'MPS(input_RL_Opt2)'!V$19,0)</f>
        <v>0</v>
      </c>
      <c r="W28" s="199">
        <f>IF(ISNUMBER('MPS(input_RL_Opt2)'!W$19),G28*'MPS(input_RL_Opt2)'!W$19,0)</f>
        <v>0</v>
      </c>
      <c r="X28" s="199">
        <f>IF(ISNUMBER('MPS(input_RL_Opt2)'!X$19),H28*'MPS(input_RL_Opt2)'!X$19,0)</f>
        <v>0</v>
      </c>
      <c r="Y28" s="199">
        <f>IF(ISNUMBER('MPS(input_RL_Opt2)'!Y$19),I28*'MPS(input_RL_Opt2)'!Y$19,0)</f>
        <v>0</v>
      </c>
      <c r="Z28" s="199">
        <f>IF(ISNUMBER('MPS(input_RL_Opt2)'!Z$19),J28*'MPS(input_RL_Opt2)'!Z$19,0)</f>
        <v>0</v>
      </c>
      <c r="AA28" s="199">
        <f>IF(ISNUMBER('MPS(input_RL_Opt2)'!AA$19),K28*'MPS(input_RL_Opt2)'!AA$19,0)</f>
        <v>0</v>
      </c>
      <c r="AB28" s="199">
        <f>IF(ISNUMBER('MPS(input_RL_Opt2)'!AB$19),L28*'MPS(input_RL_Opt2)'!AB$19,0)</f>
        <v>0</v>
      </c>
      <c r="AC28" s="199">
        <f>IF(ISNUMBER('MPS(input_RL_Opt2)'!AC$19),M28*'MPS(input_RL_Opt2)'!AC$19,0)</f>
        <v>0</v>
      </c>
      <c r="AD28" s="199">
        <f>IF(ISNUMBER('MPS(input_RL_Opt2)'!AD$19),N28*'MPS(input_RL_Opt2)'!AD$19,0)</f>
        <v>0</v>
      </c>
      <c r="AE28" s="198">
        <f t="shared" si="4"/>
        <v>0</v>
      </c>
      <c r="AF28" s="62"/>
    </row>
    <row r="29" spans="1:32" x14ac:dyDescent="0.2">
      <c r="A29" s="280"/>
      <c r="B29" s="172" t="s">
        <v>50</v>
      </c>
      <c r="C29" s="201"/>
      <c r="D29" s="201"/>
      <c r="E29" s="201"/>
      <c r="F29" s="201"/>
      <c r="G29" s="201"/>
      <c r="H29" s="201"/>
      <c r="I29" s="201"/>
      <c r="J29" s="201"/>
      <c r="K29" s="201"/>
      <c r="L29" s="201"/>
      <c r="M29" s="201"/>
      <c r="N29" s="201"/>
      <c r="O29" s="198">
        <f t="shared" si="3"/>
        <v>0</v>
      </c>
      <c r="Q29" s="280"/>
      <c r="R29" s="172" t="s">
        <v>50</v>
      </c>
      <c r="S29" s="199">
        <f>IF(ISNUMBER('MPS(input_RL_Opt2)'!S$20),C29*'MPS(input_RL_Opt2)'!S$20,0)</f>
        <v>0</v>
      </c>
      <c r="T29" s="199">
        <f>IF(ISNUMBER('MPS(input_RL_Opt2)'!T$20),D29*'MPS(input_RL_Opt2)'!T$20,0)</f>
        <v>0</v>
      </c>
      <c r="U29" s="199">
        <f>IF(ISNUMBER('MPS(input_RL_Opt2)'!U$20),E29*'MPS(input_RL_Opt2)'!U$20,0)</f>
        <v>0</v>
      </c>
      <c r="V29" s="199">
        <f>IF(ISNUMBER('MPS(input_RL_Opt2)'!V$20),F29*'MPS(input_RL_Opt2)'!V$20,0)</f>
        <v>0</v>
      </c>
      <c r="W29" s="199">
        <f>IF(ISNUMBER('MPS(input_RL_Opt2)'!W$20),G29*'MPS(input_RL_Opt2)'!W$20,0)</f>
        <v>0</v>
      </c>
      <c r="X29" s="199">
        <f>IF(ISNUMBER('MPS(input_RL_Opt2)'!X$20),H29*'MPS(input_RL_Opt2)'!X$20,0)</f>
        <v>0</v>
      </c>
      <c r="Y29" s="199">
        <f>IF(ISNUMBER('MPS(input_RL_Opt2)'!Y$20),I29*'MPS(input_RL_Opt2)'!Y$20,0)</f>
        <v>0</v>
      </c>
      <c r="Z29" s="199">
        <f>IF(ISNUMBER('MPS(input_RL_Opt2)'!Z$20),J29*'MPS(input_RL_Opt2)'!Z$20,0)</f>
        <v>0</v>
      </c>
      <c r="AA29" s="199">
        <f>IF(ISNUMBER('MPS(input_RL_Opt2)'!AA$20),K29*'MPS(input_RL_Opt2)'!AA$20,0)</f>
        <v>0</v>
      </c>
      <c r="AB29" s="199">
        <f>IF(ISNUMBER('MPS(input_RL_Opt2)'!AB$20),L29*'MPS(input_RL_Opt2)'!AB$20,0)</f>
        <v>0</v>
      </c>
      <c r="AC29" s="199">
        <f>IF(ISNUMBER('MPS(input_RL_Opt2)'!AC$20),M29*'MPS(input_RL_Opt2)'!AC$20,0)</f>
        <v>0</v>
      </c>
      <c r="AD29" s="199">
        <f>IF(ISNUMBER('MPS(input_RL_Opt2)'!AD$20),N29*'MPS(input_RL_Opt2)'!AD$20,0)</f>
        <v>0</v>
      </c>
      <c r="AE29" s="198">
        <f t="shared" si="4"/>
        <v>0</v>
      </c>
      <c r="AF29" s="62"/>
    </row>
    <row r="30" spans="1:32" x14ac:dyDescent="0.2">
      <c r="A30" s="280"/>
      <c r="B30" s="172" t="s">
        <v>51</v>
      </c>
      <c r="C30" s="201"/>
      <c r="D30" s="201"/>
      <c r="E30" s="201"/>
      <c r="F30" s="201"/>
      <c r="G30" s="201"/>
      <c r="H30" s="201"/>
      <c r="I30" s="201"/>
      <c r="J30" s="201"/>
      <c r="K30" s="201"/>
      <c r="L30" s="201"/>
      <c r="M30" s="201"/>
      <c r="N30" s="201"/>
      <c r="O30" s="198">
        <f t="shared" si="3"/>
        <v>0</v>
      </c>
      <c r="Q30" s="280"/>
      <c r="R30" s="172" t="s">
        <v>51</v>
      </c>
      <c r="S30" s="199">
        <f>IF(ISNUMBER('MPS(input_RL_Opt2)'!S$21),C30*'MPS(input_RL_Opt2)'!S$21,0)</f>
        <v>0</v>
      </c>
      <c r="T30" s="199">
        <f>IF(ISNUMBER('MPS(input_RL_Opt2)'!T$21),D30*'MPS(input_RL_Opt2)'!T$21,0)</f>
        <v>0</v>
      </c>
      <c r="U30" s="199">
        <f>IF(ISNUMBER('MPS(input_RL_Opt2)'!U$21),E30*'MPS(input_RL_Opt2)'!U$21,0)</f>
        <v>0</v>
      </c>
      <c r="V30" s="199">
        <f>IF(ISNUMBER('MPS(input_RL_Opt2)'!V$21),F30*'MPS(input_RL_Opt2)'!V$21,0)</f>
        <v>0</v>
      </c>
      <c r="W30" s="199">
        <f>IF(ISNUMBER('MPS(input_RL_Opt2)'!W$21),G30*'MPS(input_RL_Opt2)'!W$21,0)</f>
        <v>0</v>
      </c>
      <c r="X30" s="199">
        <f>IF(ISNUMBER('MPS(input_RL_Opt2)'!X$21),H30*'MPS(input_RL_Opt2)'!X$21,0)</f>
        <v>0</v>
      </c>
      <c r="Y30" s="199">
        <f>IF(ISNUMBER('MPS(input_RL_Opt2)'!Y$21),I30*'MPS(input_RL_Opt2)'!Y$21,0)</f>
        <v>0</v>
      </c>
      <c r="Z30" s="199">
        <f>IF(ISNUMBER('MPS(input_RL_Opt2)'!Z$21),J30*'MPS(input_RL_Opt2)'!Z$21,0)</f>
        <v>0</v>
      </c>
      <c r="AA30" s="199">
        <f>IF(ISNUMBER('MPS(input_RL_Opt2)'!AA$21),K30*'MPS(input_RL_Opt2)'!AA$21,0)</f>
        <v>0</v>
      </c>
      <c r="AB30" s="199">
        <f>IF(ISNUMBER('MPS(input_RL_Opt2)'!AB$21),L30*'MPS(input_RL_Opt2)'!AB$21,0)</f>
        <v>0</v>
      </c>
      <c r="AC30" s="199">
        <f>IF(ISNUMBER('MPS(input_RL_Opt2)'!AC$21),M30*'MPS(input_RL_Opt2)'!AC$21,0)</f>
        <v>0</v>
      </c>
      <c r="AD30" s="199">
        <f>IF(ISNUMBER('MPS(input_RL_Opt2)'!AD$21),N30*'MPS(input_RL_Opt2)'!AD$21,0)</f>
        <v>0</v>
      </c>
      <c r="AE30" s="198">
        <f t="shared" si="4"/>
        <v>0</v>
      </c>
      <c r="AF30" s="62"/>
    </row>
    <row r="31" spans="1:32" x14ac:dyDescent="0.2">
      <c r="A31" s="280"/>
      <c r="B31" s="172" t="s">
        <v>52</v>
      </c>
      <c r="C31" s="201"/>
      <c r="D31" s="201"/>
      <c r="E31" s="201"/>
      <c r="F31" s="201"/>
      <c r="G31" s="201"/>
      <c r="H31" s="201"/>
      <c r="I31" s="201"/>
      <c r="J31" s="201"/>
      <c r="K31" s="201"/>
      <c r="L31" s="201"/>
      <c r="M31" s="201"/>
      <c r="N31" s="201"/>
      <c r="O31" s="198">
        <f t="shared" si="3"/>
        <v>0</v>
      </c>
      <c r="Q31" s="280"/>
      <c r="R31" s="172" t="s">
        <v>52</v>
      </c>
      <c r="S31" s="199">
        <f>IF(ISNUMBER('MPS(input_RL_Opt2)'!S$22),C31*'MPS(input_RL_Opt2)'!S$22,0)</f>
        <v>0</v>
      </c>
      <c r="T31" s="199">
        <f>IF(ISNUMBER('MPS(input_RL_Opt2)'!T$22),D31*'MPS(input_RL_Opt2)'!T$22,0)</f>
        <v>0</v>
      </c>
      <c r="U31" s="199">
        <f>IF(ISNUMBER('MPS(input_RL_Opt2)'!U$22),E31*'MPS(input_RL_Opt2)'!U$22,0)</f>
        <v>0</v>
      </c>
      <c r="V31" s="199">
        <f>IF(ISNUMBER('MPS(input_RL_Opt2)'!V$22),F31*'MPS(input_RL_Opt2)'!V$22,0)</f>
        <v>0</v>
      </c>
      <c r="W31" s="199">
        <f>IF(ISNUMBER('MPS(input_RL_Opt2)'!W$22),G31*'MPS(input_RL_Opt2)'!W$22,0)</f>
        <v>0</v>
      </c>
      <c r="X31" s="199">
        <f>IF(ISNUMBER('MPS(input_RL_Opt2)'!X$22),H31*'MPS(input_RL_Opt2)'!X$22,0)</f>
        <v>0</v>
      </c>
      <c r="Y31" s="199">
        <f>IF(ISNUMBER('MPS(input_RL_Opt2)'!Y$22),I31*'MPS(input_RL_Opt2)'!Y$22,0)</f>
        <v>0</v>
      </c>
      <c r="Z31" s="199">
        <f>IF(ISNUMBER('MPS(input_RL_Opt2)'!Z$22),J31*'MPS(input_RL_Opt2)'!Z$22,0)</f>
        <v>0</v>
      </c>
      <c r="AA31" s="199">
        <f>IF(ISNUMBER('MPS(input_RL_Opt2)'!AA$22),K31*'MPS(input_RL_Opt2)'!AA$22,0)</f>
        <v>0</v>
      </c>
      <c r="AB31" s="199">
        <f>IF(ISNUMBER('MPS(input_RL_Opt2)'!AB$22),L31*'MPS(input_RL_Opt2)'!AB$22,0)</f>
        <v>0</v>
      </c>
      <c r="AC31" s="199">
        <f>IF(ISNUMBER('MPS(input_RL_Opt2)'!AC$22),M31*'MPS(input_RL_Opt2)'!AC$22,0)</f>
        <v>0</v>
      </c>
      <c r="AD31" s="199">
        <f>IF(ISNUMBER('MPS(input_RL_Opt2)'!AD$22),N31*'MPS(input_RL_Opt2)'!AD$22,0)</f>
        <v>0</v>
      </c>
      <c r="AE31" s="198">
        <f t="shared" si="4"/>
        <v>0</v>
      </c>
      <c r="AF31" s="62"/>
    </row>
    <row r="32" spans="1:32" x14ac:dyDescent="0.2">
      <c r="A32" s="280"/>
      <c r="B32" s="172" t="s">
        <v>53</v>
      </c>
      <c r="C32" s="201"/>
      <c r="D32" s="201"/>
      <c r="E32" s="201"/>
      <c r="F32" s="201"/>
      <c r="G32" s="201"/>
      <c r="H32" s="201"/>
      <c r="I32" s="201"/>
      <c r="J32" s="201"/>
      <c r="K32" s="201"/>
      <c r="L32" s="201"/>
      <c r="M32" s="201"/>
      <c r="N32" s="201"/>
      <c r="O32" s="198">
        <f t="shared" si="3"/>
        <v>0</v>
      </c>
      <c r="Q32" s="280"/>
      <c r="R32" s="172" t="s">
        <v>53</v>
      </c>
      <c r="S32" s="199">
        <f>IF(ISNUMBER('MPS(input_RL_Opt2)'!S$23),C32*'MPS(input_RL_Opt2)'!S$23,0)</f>
        <v>0</v>
      </c>
      <c r="T32" s="199">
        <f>IF(ISNUMBER('MPS(input_RL_Opt2)'!T$23),D32*'MPS(input_RL_Opt2)'!T$23,0)</f>
        <v>0</v>
      </c>
      <c r="U32" s="199">
        <f>IF(ISNUMBER('MPS(input_RL_Opt2)'!U$23),E32*'MPS(input_RL_Opt2)'!U$23,0)</f>
        <v>0</v>
      </c>
      <c r="V32" s="199">
        <f>IF(ISNUMBER('MPS(input_RL_Opt2)'!V$23),F32*'MPS(input_RL_Opt2)'!V$23,0)</f>
        <v>0</v>
      </c>
      <c r="W32" s="199">
        <f>IF(ISNUMBER('MPS(input_RL_Opt2)'!W$23),G32*'MPS(input_RL_Opt2)'!W$23,0)</f>
        <v>0</v>
      </c>
      <c r="X32" s="199">
        <f>IF(ISNUMBER('MPS(input_RL_Opt2)'!X$23),H32*'MPS(input_RL_Opt2)'!X$23,0)</f>
        <v>0</v>
      </c>
      <c r="Y32" s="199">
        <f>IF(ISNUMBER('MPS(input_RL_Opt2)'!Y$23),I32*'MPS(input_RL_Opt2)'!Y$23,0)</f>
        <v>0</v>
      </c>
      <c r="Z32" s="199">
        <f>IF(ISNUMBER('MPS(input_RL_Opt2)'!Z$23),J32*'MPS(input_RL_Opt2)'!Z$23,0)</f>
        <v>0</v>
      </c>
      <c r="AA32" s="199">
        <f>IF(ISNUMBER('MPS(input_RL_Opt2)'!AA$23),K32*'MPS(input_RL_Opt2)'!AA$23,0)</f>
        <v>0</v>
      </c>
      <c r="AB32" s="199">
        <f>IF(ISNUMBER('MPS(input_RL_Opt2)'!AB$23),L32*'MPS(input_RL_Opt2)'!AB$23,0)</f>
        <v>0</v>
      </c>
      <c r="AC32" s="199">
        <f>IF(ISNUMBER('MPS(input_RL_Opt2)'!AC$23),M32*'MPS(input_RL_Opt2)'!AC$23,0)</f>
        <v>0</v>
      </c>
      <c r="AD32" s="199">
        <f>IF(ISNUMBER('MPS(input_RL_Opt2)'!AD$23),N32*'MPS(input_RL_Opt2)'!AD$23,0)</f>
        <v>0</v>
      </c>
      <c r="AE32" s="198">
        <f t="shared" si="4"/>
        <v>0</v>
      </c>
      <c r="AF32" s="62"/>
    </row>
    <row r="33" spans="1:32" x14ac:dyDescent="0.2">
      <c r="A33" s="280"/>
      <c r="B33" s="172" t="s">
        <v>54</v>
      </c>
      <c r="C33" s="201"/>
      <c r="D33" s="201"/>
      <c r="E33" s="201"/>
      <c r="F33" s="201"/>
      <c r="G33" s="201"/>
      <c r="H33" s="201"/>
      <c r="I33" s="201"/>
      <c r="J33" s="201"/>
      <c r="K33" s="201"/>
      <c r="L33" s="201"/>
      <c r="M33" s="201"/>
      <c r="N33" s="201"/>
      <c r="O33" s="198">
        <f t="shared" si="3"/>
        <v>0</v>
      </c>
      <c r="Q33" s="280"/>
      <c r="R33" s="172" t="s">
        <v>54</v>
      </c>
      <c r="S33" s="199">
        <f>IF(ISNUMBER('MPS(input_RL_Opt2)'!S$24),C33*'MPS(input_RL_Opt2)'!S$24,0)</f>
        <v>0</v>
      </c>
      <c r="T33" s="199">
        <f>IF(ISNUMBER('MPS(input_RL_Opt2)'!T$24),D33*'MPS(input_RL_Opt2)'!T$24,0)</f>
        <v>0</v>
      </c>
      <c r="U33" s="199">
        <f>IF(ISNUMBER('MPS(input_RL_Opt2)'!U$24),E33*'MPS(input_RL_Opt2)'!U$24,0)</f>
        <v>0</v>
      </c>
      <c r="V33" s="199">
        <f>IF(ISNUMBER('MPS(input_RL_Opt2)'!V$24),F33*'MPS(input_RL_Opt2)'!V$24,0)</f>
        <v>0</v>
      </c>
      <c r="W33" s="199">
        <f>IF(ISNUMBER('MPS(input_RL_Opt2)'!W$24),G33*'MPS(input_RL_Opt2)'!W$24,0)</f>
        <v>0</v>
      </c>
      <c r="X33" s="199">
        <f>IF(ISNUMBER('MPS(input_RL_Opt2)'!X$24),H33*'MPS(input_RL_Opt2)'!X$24,0)</f>
        <v>0</v>
      </c>
      <c r="Y33" s="199">
        <f>IF(ISNUMBER('MPS(input_RL_Opt2)'!Y$24),I33*'MPS(input_RL_Opt2)'!Y$24,0)</f>
        <v>0</v>
      </c>
      <c r="Z33" s="199">
        <f>IF(ISNUMBER('MPS(input_RL_Opt2)'!Z$24),J33*'MPS(input_RL_Opt2)'!Z$24,0)</f>
        <v>0</v>
      </c>
      <c r="AA33" s="199">
        <f>IF(ISNUMBER('MPS(input_RL_Opt2)'!AA$24),K33*'MPS(input_RL_Opt2)'!AA$24,0)</f>
        <v>0</v>
      </c>
      <c r="AB33" s="199">
        <f>IF(ISNUMBER('MPS(input_RL_Opt2)'!AB$24),L33*'MPS(input_RL_Opt2)'!AB$24,0)</f>
        <v>0</v>
      </c>
      <c r="AC33" s="199">
        <f>IF(ISNUMBER('MPS(input_RL_Opt2)'!AC$24),M33*'MPS(input_RL_Opt2)'!AC$24,0)</f>
        <v>0</v>
      </c>
      <c r="AD33" s="199">
        <f>IF(ISNUMBER('MPS(input_RL_Opt2)'!AD$24),N33*'MPS(input_RL_Opt2)'!AD$24,0)</f>
        <v>0</v>
      </c>
      <c r="AE33" s="198">
        <f t="shared" si="4"/>
        <v>0</v>
      </c>
      <c r="AF33" s="62"/>
    </row>
    <row r="34" spans="1:32" x14ac:dyDescent="0.2">
      <c r="A34" s="280"/>
      <c r="B34" s="172" t="s">
        <v>55</v>
      </c>
      <c r="C34" s="201"/>
      <c r="D34" s="201"/>
      <c r="E34" s="201"/>
      <c r="F34" s="201"/>
      <c r="G34" s="201"/>
      <c r="H34" s="201"/>
      <c r="I34" s="201"/>
      <c r="J34" s="201"/>
      <c r="K34" s="201"/>
      <c r="L34" s="201"/>
      <c r="M34" s="201"/>
      <c r="N34" s="201"/>
      <c r="O34" s="198">
        <f t="shared" si="3"/>
        <v>0</v>
      </c>
      <c r="Q34" s="280"/>
      <c r="R34" s="172" t="s">
        <v>55</v>
      </c>
      <c r="S34" s="199">
        <f>IF(ISNUMBER('MPS(input_RL_Opt2)'!S$25),C34*'MPS(input_RL_Opt2)'!S$25,0)</f>
        <v>0</v>
      </c>
      <c r="T34" s="199">
        <f>IF(ISNUMBER('MPS(input_RL_Opt2)'!T$25),D34*'MPS(input_RL_Opt2)'!T$25,0)</f>
        <v>0</v>
      </c>
      <c r="U34" s="199">
        <f>IF(ISNUMBER('MPS(input_RL_Opt2)'!U$25),E34*'MPS(input_RL_Opt2)'!U$25,0)</f>
        <v>0</v>
      </c>
      <c r="V34" s="199">
        <f>IF(ISNUMBER('MPS(input_RL_Opt2)'!V$25),F34*'MPS(input_RL_Opt2)'!V$25,0)</f>
        <v>0</v>
      </c>
      <c r="W34" s="199">
        <f>IF(ISNUMBER('MPS(input_RL_Opt2)'!W$25),G34*'MPS(input_RL_Opt2)'!W$25,0)</f>
        <v>0</v>
      </c>
      <c r="X34" s="199">
        <f>IF(ISNUMBER('MPS(input_RL_Opt2)'!X$25),H34*'MPS(input_RL_Opt2)'!X$25,0)</f>
        <v>0</v>
      </c>
      <c r="Y34" s="199">
        <f>IF(ISNUMBER('MPS(input_RL_Opt2)'!Y$25),I34*'MPS(input_RL_Opt2)'!Y$25,0)</f>
        <v>0</v>
      </c>
      <c r="Z34" s="199">
        <f>IF(ISNUMBER('MPS(input_RL_Opt2)'!Z$25),J34*'MPS(input_RL_Opt2)'!Z$25,0)</f>
        <v>0</v>
      </c>
      <c r="AA34" s="199">
        <f>IF(ISNUMBER('MPS(input_RL_Opt2)'!AA$25),K34*'MPS(input_RL_Opt2)'!AA$25,0)</f>
        <v>0</v>
      </c>
      <c r="AB34" s="199">
        <f>IF(ISNUMBER('MPS(input_RL_Opt2)'!AB$25),L34*'MPS(input_RL_Opt2)'!AB$25,0)</f>
        <v>0</v>
      </c>
      <c r="AC34" s="199">
        <f>IF(ISNUMBER('MPS(input_RL_Opt2)'!AC$25),M34*'MPS(input_RL_Opt2)'!AC$25,0)</f>
        <v>0</v>
      </c>
      <c r="AD34" s="199">
        <f>IF(ISNUMBER('MPS(input_RL_Opt2)'!AD$25),N34*'MPS(input_RL_Opt2)'!AD$25,0)</f>
        <v>0</v>
      </c>
      <c r="AE34" s="198">
        <f t="shared" si="4"/>
        <v>0</v>
      </c>
      <c r="AF34" s="62"/>
    </row>
    <row r="35" spans="1:32" x14ac:dyDescent="0.2">
      <c r="A35" s="280"/>
      <c r="B35" s="172" t="s">
        <v>56</v>
      </c>
      <c r="C35" s="201"/>
      <c r="D35" s="201"/>
      <c r="E35" s="201"/>
      <c r="F35" s="201"/>
      <c r="G35" s="201"/>
      <c r="H35" s="201"/>
      <c r="I35" s="201"/>
      <c r="J35" s="201"/>
      <c r="K35" s="201"/>
      <c r="L35" s="201"/>
      <c r="M35" s="201"/>
      <c r="N35" s="201"/>
      <c r="O35" s="198">
        <f t="shared" si="3"/>
        <v>0</v>
      </c>
      <c r="Q35" s="280"/>
      <c r="R35" s="172" t="s">
        <v>56</v>
      </c>
      <c r="S35" s="199">
        <f>IF(ISNUMBER('MPS(input_RL_Opt2)'!S$26),C35*'MPS(input_RL_Opt2)'!S$26,0)</f>
        <v>0</v>
      </c>
      <c r="T35" s="199">
        <f>IF(ISNUMBER('MPS(input_RL_Opt2)'!T$26),D35*'MPS(input_RL_Opt2)'!T$26,0)</f>
        <v>0</v>
      </c>
      <c r="U35" s="199">
        <f>IF(ISNUMBER('MPS(input_RL_Opt2)'!U$26),E35*'MPS(input_RL_Opt2)'!U$26,0)</f>
        <v>0</v>
      </c>
      <c r="V35" s="199">
        <f>IF(ISNUMBER('MPS(input_RL_Opt2)'!V$26),F35*'MPS(input_RL_Opt2)'!V$26,0)</f>
        <v>0</v>
      </c>
      <c r="W35" s="199">
        <f>IF(ISNUMBER('MPS(input_RL_Opt2)'!W$26),G35*'MPS(input_RL_Opt2)'!W$26,0)</f>
        <v>0</v>
      </c>
      <c r="X35" s="199">
        <f>IF(ISNUMBER('MPS(input_RL_Opt2)'!X$26),H35*'MPS(input_RL_Opt2)'!X$26,0)</f>
        <v>0</v>
      </c>
      <c r="Y35" s="199">
        <f>IF(ISNUMBER('MPS(input_RL_Opt2)'!Y$26),I35*'MPS(input_RL_Opt2)'!Y$26,0)</f>
        <v>0</v>
      </c>
      <c r="Z35" s="199">
        <f>IF(ISNUMBER('MPS(input_RL_Opt2)'!Z$26),J35*'MPS(input_RL_Opt2)'!Z$26,0)</f>
        <v>0</v>
      </c>
      <c r="AA35" s="199">
        <f>IF(ISNUMBER('MPS(input_RL_Opt2)'!AA$26),K35*'MPS(input_RL_Opt2)'!AA$26,0)</f>
        <v>0</v>
      </c>
      <c r="AB35" s="199">
        <f>IF(ISNUMBER('MPS(input_RL_Opt2)'!AB$26),L35*'MPS(input_RL_Opt2)'!AB$26,0)</f>
        <v>0</v>
      </c>
      <c r="AC35" s="199">
        <f>IF(ISNUMBER('MPS(input_RL_Opt2)'!AC$26),M35*'MPS(input_RL_Opt2)'!AC$26,0)</f>
        <v>0</v>
      </c>
      <c r="AD35" s="199">
        <f>IF(ISNUMBER('MPS(input_RL_Opt2)'!AD$26),N35*'MPS(input_RL_Opt2)'!AD$26,0)</f>
        <v>0</v>
      </c>
      <c r="AE35" s="198">
        <f t="shared" si="4"/>
        <v>0</v>
      </c>
      <c r="AF35" s="62"/>
    </row>
    <row r="36" spans="1:32" x14ac:dyDescent="0.2">
      <c r="A36" s="280"/>
      <c r="B36" s="172" t="s">
        <v>147</v>
      </c>
      <c r="C36" s="201"/>
      <c r="D36" s="201"/>
      <c r="E36" s="201"/>
      <c r="F36" s="201"/>
      <c r="G36" s="201"/>
      <c r="H36" s="201"/>
      <c r="I36" s="201"/>
      <c r="J36" s="201"/>
      <c r="K36" s="201"/>
      <c r="L36" s="201"/>
      <c r="M36" s="201"/>
      <c r="N36" s="201"/>
      <c r="O36" s="198">
        <f t="shared" si="3"/>
        <v>0</v>
      </c>
      <c r="Q36" s="280"/>
      <c r="R36" s="172" t="s">
        <v>147</v>
      </c>
      <c r="S36" s="199">
        <f>IF(ISNUMBER('MPS(input_RL_Opt2)'!S$27),C36*'MPS(input_RL_Opt2)'!S$27,0)</f>
        <v>0</v>
      </c>
      <c r="T36" s="199">
        <f>IF(ISNUMBER('MPS(input_RL_Opt2)'!T$27),D36*'MPS(input_RL_Opt2)'!T$27,0)</f>
        <v>0</v>
      </c>
      <c r="U36" s="199">
        <f>IF(ISNUMBER('MPS(input_RL_Opt2)'!U$27),E36*'MPS(input_RL_Opt2)'!U$27,0)</f>
        <v>0</v>
      </c>
      <c r="V36" s="199">
        <f>IF(ISNUMBER('MPS(input_RL_Opt2)'!V$27),F36*'MPS(input_RL_Opt2)'!V$27,0)</f>
        <v>0</v>
      </c>
      <c r="W36" s="199">
        <f>IF(ISNUMBER('MPS(input_RL_Opt2)'!W$27),G36*'MPS(input_RL_Opt2)'!W$27,0)</f>
        <v>0</v>
      </c>
      <c r="X36" s="199">
        <f>IF(ISNUMBER('MPS(input_RL_Opt2)'!X$27),H36*'MPS(input_RL_Opt2)'!X$27,0)</f>
        <v>0</v>
      </c>
      <c r="Y36" s="199">
        <f>IF(ISNUMBER('MPS(input_RL_Opt2)'!Y$27),I36*'MPS(input_RL_Opt2)'!Y$27,0)</f>
        <v>0</v>
      </c>
      <c r="Z36" s="199">
        <f>IF(ISNUMBER('MPS(input_RL_Opt2)'!Z$27),J36*'MPS(input_RL_Opt2)'!Z$27,0)</f>
        <v>0</v>
      </c>
      <c r="AA36" s="199">
        <f>IF(ISNUMBER('MPS(input_RL_Opt2)'!AA$27),K36*'MPS(input_RL_Opt2)'!AA$27,0)</f>
        <v>0</v>
      </c>
      <c r="AB36" s="199">
        <f>IF(ISNUMBER('MPS(input_RL_Opt2)'!AB$27),L36*'MPS(input_RL_Opt2)'!AB$27,0)</f>
        <v>0</v>
      </c>
      <c r="AC36" s="199">
        <f>IF(ISNUMBER('MPS(input_RL_Opt2)'!AC$27),M36*'MPS(input_RL_Opt2)'!AC$27,0)</f>
        <v>0</v>
      </c>
      <c r="AD36" s="199">
        <f>IF(ISNUMBER('MPS(input_RL_Opt2)'!AD$27),N36*'MPS(input_RL_Opt2)'!AD$27,0)</f>
        <v>0</v>
      </c>
      <c r="AE36" s="198">
        <f t="shared" si="4"/>
        <v>0</v>
      </c>
      <c r="AF36" s="62"/>
    </row>
    <row r="37" spans="1:32" x14ac:dyDescent="0.2">
      <c r="A37" s="280"/>
      <c r="B37" s="54" t="s">
        <v>57</v>
      </c>
      <c r="C37" s="197">
        <f>+SUM(C25:C36)</f>
        <v>0</v>
      </c>
      <c r="D37" s="197">
        <f t="shared" ref="D37:N37" si="5">+SUM(D25:D36)</f>
        <v>0</v>
      </c>
      <c r="E37" s="197">
        <f t="shared" si="5"/>
        <v>0</v>
      </c>
      <c r="F37" s="197">
        <f t="shared" si="5"/>
        <v>0</v>
      </c>
      <c r="G37" s="197">
        <f t="shared" si="5"/>
        <v>0</v>
      </c>
      <c r="H37" s="197">
        <f t="shared" si="5"/>
        <v>0</v>
      </c>
      <c r="I37" s="197">
        <f t="shared" si="5"/>
        <v>0</v>
      </c>
      <c r="J37" s="197">
        <f t="shared" si="5"/>
        <v>0</v>
      </c>
      <c r="K37" s="197">
        <f t="shared" si="5"/>
        <v>0</v>
      </c>
      <c r="L37" s="197">
        <f t="shared" si="5"/>
        <v>0</v>
      </c>
      <c r="M37" s="197">
        <f t="shared" si="5"/>
        <v>0</v>
      </c>
      <c r="N37" s="197">
        <f t="shared" si="5"/>
        <v>0</v>
      </c>
      <c r="O37" s="198"/>
      <c r="Q37" s="280"/>
      <c r="R37" s="54" t="s">
        <v>57</v>
      </c>
      <c r="S37" s="197"/>
      <c r="T37" s="197"/>
      <c r="U37" s="197"/>
      <c r="V37" s="197"/>
      <c r="W37" s="197"/>
      <c r="X37" s="197"/>
      <c r="Y37" s="197"/>
      <c r="Z37" s="197"/>
      <c r="AA37" s="197"/>
      <c r="AB37" s="197"/>
      <c r="AC37" s="197"/>
      <c r="AD37" s="197"/>
      <c r="AE37" s="198">
        <f>SUM(AE25:AE36)</f>
        <v>0</v>
      </c>
      <c r="AF37" s="207">
        <f>ROUND(AE37*44/12,0)</f>
        <v>0</v>
      </c>
    </row>
    <row r="38" spans="1:32" x14ac:dyDescent="0.2">
      <c r="S38" s="50"/>
      <c r="T38" s="50"/>
      <c r="U38" s="50"/>
      <c r="V38" s="50"/>
      <c r="W38" s="50"/>
      <c r="X38" s="50"/>
      <c r="Y38" s="50"/>
      <c r="Z38" s="50"/>
      <c r="AA38" s="50"/>
      <c r="AB38" s="50"/>
      <c r="AC38" s="50"/>
      <c r="AD38" s="50"/>
      <c r="AE38" s="50"/>
    </row>
    <row r="39" spans="1:32" ht="14.15" customHeight="1" x14ac:dyDescent="0.2">
      <c r="A39" s="293" t="str">
        <f>'MPS(input_RL_Opt2)'!A64</f>
        <v>Year 2021</v>
      </c>
      <c r="B39" s="293"/>
      <c r="C39" s="261" t="str">
        <f>'MPS(input_RL_Opt2)'!C64</f>
        <v>Land use category in year 2021</v>
      </c>
      <c r="D39" s="261"/>
      <c r="E39" s="261"/>
      <c r="F39" s="261"/>
      <c r="G39" s="261"/>
      <c r="H39" s="261"/>
      <c r="I39" s="261"/>
      <c r="J39" s="261"/>
      <c r="K39" s="261"/>
      <c r="L39" s="261"/>
      <c r="M39" s="261"/>
      <c r="N39" s="261"/>
      <c r="O39" s="261"/>
      <c r="Q39" s="293" t="str">
        <f>'MPS(input_RL_Opt2)'!Q64</f>
        <v>Year 2021</v>
      </c>
      <c r="R39" s="293"/>
      <c r="S39" s="261" t="str">
        <f>'MPS(input_RL_Opt2)'!S64</f>
        <v>Land use category in year 2021</v>
      </c>
      <c r="T39" s="261"/>
      <c r="U39" s="261"/>
      <c r="V39" s="261"/>
      <c r="W39" s="261"/>
      <c r="X39" s="261"/>
      <c r="Y39" s="261"/>
      <c r="Z39" s="261"/>
      <c r="AA39" s="261"/>
      <c r="AB39" s="261"/>
      <c r="AC39" s="261"/>
      <c r="AD39" s="261"/>
      <c r="AE39" s="261"/>
      <c r="AF39" s="62"/>
    </row>
    <row r="40" spans="1:32" ht="42" x14ac:dyDescent="0.2">
      <c r="A40" s="293"/>
      <c r="B40" s="293"/>
      <c r="C40" s="54" t="s">
        <v>46</v>
      </c>
      <c r="D40" s="54" t="s">
        <v>47</v>
      </c>
      <c r="E40" s="55" t="s">
        <v>48</v>
      </c>
      <c r="F40" s="54" t="s">
        <v>49</v>
      </c>
      <c r="G40" s="54" t="s">
        <v>50</v>
      </c>
      <c r="H40" s="54" t="s">
        <v>51</v>
      </c>
      <c r="I40" s="54" t="s">
        <v>52</v>
      </c>
      <c r="J40" s="54" t="s">
        <v>53</v>
      </c>
      <c r="K40" s="54" t="s">
        <v>54</v>
      </c>
      <c r="L40" s="54" t="s">
        <v>55</v>
      </c>
      <c r="M40" s="54" t="s">
        <v>56</v>
      </c>
      <c r="N40" s="54" t="s">
        <v>39</v>
      </c>
      <c r="O40" s="172" t="s">
        <v>57</v>
      </c>
      <c r="Q40" s="293"/>
      <c r="R40" s="293"/>
      <c r="S40" s="54" t="s">
        <v>46</v>
      </c>
      <c r="T40" s="54" t="s">
        <v>47</v>
      </c>
      <c r="U40" s="55" t="s">
        <v>48</v>
      </c>
      <c r="V40" s="54" t="s">
        <v>49</v>
      </c>
      <c r="W40" s="54" t="s">
        <v>50</v>
      </c>
      <c r="X40" s="54" t="s">
        <v>51</v>
      </c>
      <c r="Y40" s="54" t="s">
        <v>52</v>
      </c>
      <c r="Z40" s="54" t="s">
        <v>53</v>
      </c>
      <c r="AA40" s="54" t="s">
        <v>54</v>
      </c>
      <c r="AB40" s="54" t="s">
        <v>55</v>
      </c>
      <c r="AC40" s="54" t="s">
        <v>56</v>
      </c>
      <c r="AD40" s="54" t="s">
        <v>39</v>
      </c>
      <c r="AE40" s="172" t="s">
        <v>57</v>
      </c>
      <c r="AF40" s="62"/>
    </row>
    <row r="41" spans="1:32" ht="14.15" customHeight="1" x14ac:dyDescent="0.2">
      <c r="A41" s="280" t="str">
        <f>'MPS(input_RL_Opt2)'!A66</f>
        <v>Land use category in year 2020</v>
      </c>
      <c r="B41" s="54" t="s">
        <v>46</v>
      </c>
      <c r="C41" s="201"/>
      <c r="D41" s="201"/>
      <c r="E41" s="201"/>
      <c r="F41" s="201"/>
      <c r="G41" s="201"/>
      <c r="H41" s="201"/>
      <c r="I41" s="201"/>
      <c r="J41" s="201"/>
      <c r="K41" s="201"/>
      <c r="L41" s="201"/>
      <c r="M41" s="201"/>
      <c r="N41" s="201"/>
      <c r="O41" s="198">
        <f>SUM(C41:N41)</f>
        <v>0</v>
      </c>
      <c r="Q41" s="280" t="str">
        <f>'MPS(input_RL_Opt2)'!Q66</f>
        <v>Land use category in year 2020</v>
      </c>
      <c r="R41" s="54" t="s">
        <v>46</v>
      </c>
      <c r="S41" s="199">
        <f>IF(ISNUMBER('MPS(input_RL_Opt2)'!S$16),C41*'MPS(input_RL_Opt2)'!S$16,0)</f>
        <v>0</v>
      </c>
      <c r="T41" s="199">
        <f>IF(ISNUMBER('MPS(input_RL_Opt2)'!T$16),D41*'MPS(input_RL_Opt2)'!T$16,0)</f>
        <v>0</v>
      </c>
      <c r="U41" s="199">
        <f>IF(ISNUMBER('MPS(input_RL_Opt2)'!U$16),E41*'MPS(input_RL_Opt2)'!U$16,0)</f>
        <v>0</v>
      </c>
      <c r="V41" s="199">
        <f>IF(ISNUMBER('MPS(input_RL_Opt2)'!V$16),F41*'MPS(input_RL_Opt2)'!V$16,0)</f>
        <v>0</v>
      </c>
      <c r="W41" s="199">
        <f>IF(ISNUMBER('MPS(input_RL_Opt2)'!W$16),G41*'MPS(input_RL_Opt2)'!W$16,0)</f>
        <v>0</v>
      </c>
      <c r="X41" s="199">
        <f>IF(ISNUMBER('MPS(input_RL_Opt2)'!X$16),H41*'MPS(input_RL_Opt2)'!X$16,0)</f>
        <v>0</v>
      </c>
      <c r="Y41" s="199">
        <f>IF(ISNUMBER('MPS(input_RL_Opt2)'!Y$16),I41*'MPS(input_RL_Opt2)'!Y$16,0)</f>
        <v>0</v>
      </c>
      <c r="Z41" s="199">
        <f>IF(ISNUMBER('MPS(input_RL_Opt2)'!Z$16),J41*'MPS(input_RL_Opt2)'!Z$16,0)</f>
        <v>0</v>
      </c>
      <c r="AA41" s="199">
        <f>IF(ISNUMBER('MPS(input_RL_Opt2)'!AA$16),K41*'MPS(input_RL_Opt2)'!AA$16,0)</f>
        <v>0</v>
      </c>
      <c r="AB41" s="199">
        <f>IF(ISNUMBER('MPS(input_RL_Opt2)'!AB$16),L41*'MPS(input_RL_Opt2)'!AB$16,0)</f>
        <v>0</v>
      </c>
      <c r="AC41" s="199">
        <f>IF(ISNUMBER('MPS(input_RL_Opt2)'!AC$16),M41*'MPS(input_RL_Opt2)'!AC$16,0)</f>
        <v>0</v>
      </c>
      <c r="AD41" s="199">
        <f>IF(ISNUMBER('MPS(input_RL_Opt2)'!AD$16),N41*'MPS(input_RL_Opt2)'!AD$16,0)</f>
        <v>0</v>
      </c>
      <c r="AE41" s="198">
        <f>SUMIF(S41:AD41,"&gt;0",S41:AD41)</f>
        <v>0</v>
      </c>
      <c r="AF41" s="62"/>
    </row>
    <row r="42" spans="1:32" ht="28" x14ac:dyDescent="0.2">
      <c r="A42" s="280"/>
      <c r="B42" s="54" t="s">
        <v>47</v>
      </c>
      <c r="C42" s="201"/>
      <c r="D42" s="201"/>
      <c r="E42" s="201"/>
      <c r="F42" s="201"/>
      <c r="G42" s="201"/>
      <c r="H42" s="201"/>
      <c r="I42" s="201"/>
      <c r="J42" s="201"/>
      <c r="K42" s="201"/>
      <c r="L42" s="201"/>
      <c r="M42" s="201"/>
      <c r="N42" s="201"/>
      <c r="O42" s="198">
        <f t="shared" ref="O42:O52" si="6">SUM(C42:N42)</f>
        <v>0</v>
      </c>
      <c r="Q42" s="280"/>
      <c r="R42" s="54" t="s">
        <v>47</v>
      </c>
      <c r="S42" s="199">
        <f>IF(ISNUMBER('MPS(input_RL_Opt2)'!S$17),C42*'MPS(input_RL_Opt2)'!S$17,0)</f>
        <v>0</v>
      </c>
      <c r="T42" s="199">
        <f>IF(ISNUMBER('MPS(input_RL_Opt2)'!T$17),D42*'MPS(input_RL_Opt2)'!T$17,0)</f>
        <v>0</v>
      </c>
      <c r="U42" s="199">
        <f>IF(ISNUMBER('MPS(input_RL_Opt2)'!U$17),E42*'MPS(input_RL_Opt2)'!U$17,0)</f>
        <v>0</v>
      </c>
      <c r="V42" s="199">
        <f>IF(ISNUMBER('MPS(input_RL_Opt2)'!V$17),F42*'MPS(input_RL_Opt2)'!V$17,0)</f>
        <v>0</v>
      </c>
      <c r="W42" s="199">
        <f>IF(ISNUMBER('MPS(input_RL_Opt2)'!W$17),G42*'MPS(input_RL_Opt2)'!W$17,0)</f>
        <v>0</v>
      </c>
      <c r="X42" s="199">
        <f>IF(ISNUMBER('MPS(input_RL_Opt2)'!X$17),H42*'MPS(input_RL_Opt2)'!X$17,0)</f>
        <v>0</v>
      </c>
      <c r="Y42" s="199">
        <f>IF(ISNUMBER('MPS(input_RL_Opt2)'!Y$17),I42*'MPS(input_RL_Opt2)'!Y$17,0)</f>
        <v>0</v>
      </c>
      <c r="Z42" s="199">
        <f>IF(ISNUMBER('MPS(input_RL_Opt2)'!Z$17),J42*'MPS(input_RL_Opt2)'!Z$17,0)</f>
        <v>0</v>
      </c>
      <c r="AA42" s="199">
        <f>IF(ISNUMBER('MPS(input_RL_Opt2)'!AA$17),K42*'MPS(input_RL_Opt2)'!AA$17,0)</f>
        <v>0</v>
      </c>
      <c r="AB42" s="199">
        <f>IF(ISNUMBER('MPS(input_RL_Opt2)'!AB$17),L42*'MPS(input_RL_Opt2)'!AB$17,0)</f>
        <v>0</v>
      </c>
      <c r="AC42" s="199">
        <f>IF(ISNUMBER('MPS(input_RL_Opt2)'!AC$17),M42*'MPS(input_RL_Opt2)'!AC$17,0)</f>
        <v>0</v>
      </c>
      <c r="AD42" s="199">
        <f>IF(ISNUMBER('MPS(input_RL_Opt2)'!AD$17),N42*'MPS(input_RL_Opt2)'!AD$17,0)</f>
        <v>0</v>
      </c>
      <c r="AE42" s="198">
        <f t="shared" ref="AE42:AE52" si="7">SUMIF(S42:AD42,"&gt;0",S42:AD42)</f>
        <v>0</v>
      </c>
      <c r="AF42" s="62"/>
    </row>
    <row r="43" spans="1:32" x14ac:dyDescent="0.2">
      <c r="A43" s="280"/>
      <c r="B43" s="55" t="s">
        <v>48</v>
      </c>
      <c r="C43" s="201"/>
      <c r="D43" s="201"/>
      <c r="E43" s="201"/>
      <c r="F43" s="201"/>
      <c r="G43" s="201"/>
      <c r="H43" s="201"/>
      <c r="I43" s="201"/>
      <c r="J43" s="201"/>
      <c r="K43" s="201"/>
      <c r="L43" s="201"/>
      <c r="M43" s="201"/>
      <c r="N43" s="201"/>
      <c r="O43" s="198">
        <f t="shared" si="6"/>
        <v>0</v>
      </c>
      <c r="Q43" s="280"/>
      <c r="R43" s="55" t="s">
        <v>48</v>
      </c>
      <c r="S43" s="199">
        <f>IF(ISNUMBER('MPS(input_RL_Opt2)'!S$18),C43*'MPS(input_RL_Opt2)'!S$18, 0)</f>
        <v>0</v>
      </c>
      <c r="T43" s="199">
        <f>IF(ISNUMBER('MPS(input_RL_Opt2)'!T$18),D43*'MPS(input_RL_Opt2)'!T$18, 0)</f>
        <v>0</v>
      </c>
      <c r="U43" s="199">
        <f>IF(ISNUMBER('MPS(input_RL_Opt2)'!U$18),E43*'MPS(input_RL_Opt2)'!U$18, 0)</f>
        <v>0</v>
      </c>
      <c r="V43" s="199">
        <f>IF(ISNUMBER('MPS(input_RL_Opt2)'!V$18),F43*'MPS(input_RL_Opt2)'!V$18, 0)</f>
        <v>0</v>
      </c>
      <c r="W43" s="199">
        <f>IF(ISNUMBER('MPS(input_RL_Opt2)'!W$18),G43*'MPS(input_RL_Opt2)'!W$18, 0)</f>
        <v>0</v>
      </c>
      <c r="X43" s="199">
        <f>IF(ISNUMBER('MPS(input_RL_Opt2)'!X$18),H43*'MPS(input_RL_Opt2)'!X$18, 0)</f>
        <v>0</v>
      </c>
      <c r="Y43" s="199">
        <f>IF(ISNUMBER('MPS(input_RL_Opt2)'!Y$18),I43*'MPS(input_RL_Opt2)'!Y$18, 0)</f>
        <v>0</v>
      </c>
      <c r="Z43" s="199">
        <f>IF(ISNUMBER('MPS(input_RL_Opt2)'!Z$18),J43*'MPS(input_RL_Opt2)'!Z$18, 0)</f>
        <v>0</v>
      </c>
      <c r="AA43" s="199">
        <f>IF(ISNUMBER('MPS(input_RL_Opt2)'!AA$18),K43*'MPS(input_RL_Opt2)'!AA$18, 0)</f>
        <v>0</v>
      </c>
      <c r="AB43" s="199">
        <f>IF(ISNUMBER('MPS(input_RL_Opt2)'!AB$18),L43*'MPS(input_RL_Opt2)'!AB$18, 0)</f>
        <v>0</v>
      </c>
      <c r="AC43" s="199">
        <f>IF(ISNUMBER('MPS(input_RL_Opt2)'!AC$18),M43*'MPS(input_RL_Opt2)'!AC$18, 0)</f>
        <v>0</v>
      </c>
      <c r="AD43" s="199">
        <f>IF(ISNUMBER('MPS(input_RL_Opt2)'!AD$18),N43*'MPS(input_RL_Opt2)'!AD$18, 0)</f>
        <v>0</v>
      </c>
      <c r="AE43" s="198">
        <f t="shared" si="7"/>
        <v>0</v>
      </c>
      <c r="AF43" s="62"/>
    </row>
    <row r="44" spans="1:32" x14ac:dyDescent="0.2">
      <c r="A44" s="280"/>
      <c r="B44" s="54" t="s">
        <v>49</v>
      </c>
      <c r="C44" s="201"/>
      <c r="D44" s="201"/>
      <c r="E44" s="201"/>
      <c r="F44" s="201"/>
      <c r="G44" s="201"/>
      <c r="H44" s="201"/>
      <c r="I44" s="201"/>
      <c r="J44" s="201"/>
      <c r="K44" s="201"/>
      <c r="L44" s="201"/>
      <c r="M44" s="201"/>
      <c r="N44" s="201"/>
      <c r="O44" s="198">
        <f t="shared" si="6"/>
        <v>0</v>
      </c>
      <c r="Q44" s="280"/>
      <c r="R44" s="54" t="s">
        <v>49</v>
      </c>
      <c r="S44" s="199">
        <f>IF(ISNUMBER('MPS(input_RL_Opt2)'!S$19),C44*'MPS(input_RL_Opt2)'!S$19,0)</f>
        <v>0</v>
      </c>
      <c r="T44" s="199">
        <f>IF(ISNUMBER('MPS(input_RL_Opt2)'!T$19),D44*'MPS(input_RL_Opt2)'!T$19,0)</f>
        <v>0</v>
      </c>
      <c r="U44" s="199">
        <f>IF(ISNUMBER('MPS(input_RL_Opt2)'!U$19),E44*'MPS(input_RL_Opt2)'!U$19,0)</f>
        <v>0</v>
      </c>
      <c r="V44" s="199">
        <f>IF(ISNUMBER('MPS(input_RL_Opt2)'!V$19),F44*'MPS(input_RL_Opt2)'!V$19,0)</f>
        <v>0</v>
      </c>
      <c r="W44" s="199">
        <f>IF(ISNUMBER('MPS(input_RL_Opt2)'!W$19),G44*'MPS(input_RL_Opt2)'!W$19,0)</f>
        <v>0</v>
      </c>
      <c r="X44" s="199">
        <f>IF(ISNUMBER('MPS(input_RL_Opt2)'!X$19),H44*'MPS(input_RL_Opt2)'!X$19,0)</f>
        <v>0</v>
      </c>
      <c r="Y44" s="199">
        <f>IF(ISNUMBER('MPS(input_RL_Opt2)'!Y$19),I44*'MPS(input_RL_Opt2)'!Y$19,0)</f>
        <v>0</v>
      </c>
      <c r="Z44" s="199">
        <f>IF(ISNUMBER('MPS(input_RL_Opt2)'!Z$19),J44*'MPS(input_RL_Opt2)'!Z$19,0)</f>
        <v>0</v>
      </c>
      <c r="AA44" s="199">
        <f>IF(ISNUMBER('MPS(input_RL_Opt2)'!AA$19),K44*'MPS(input_RL_Opt2)'!AA$19,0)</f>
        <v>0</v>
      </c>
      <c r="AB44" s="199">
        <f>IF(ISNUMBER('MPS(input_RL_Opt2)'!AB$19),L44*'MPS(input_RL_Opt2)'!AB$19,0)</f>
        <v>0</v>
      </c>
      <c r="AC44" s="199">
        <f>IF(ISNUMBER('MPS(input_RL_Opt2)'!AC$19),M44*'MPS(input_RL_Opt2)'!AC$19,0)</f>
        <v>0</v>
      </c>
      <c r="AD44" s="199">
        <f>IF(ISNUMBER('MPS(input_RL_Opt2)'!AD$19),N44*'MPS(input_RL_Opt2)'!AD$19,0)</f>
        <v>0</v>
      </c>
      <c r="AE44" s="198">
        <f t="shared" si="7"/>
        <v>0</v>
      </c>
      <c r="AF44" s="62"/>
    </row>
    <row r="45" spans="1:32" x14ac:dyDescent="0.2">
      <c r="A45" s="280"/>
      <c r="B45" s="172" t="s">
        <v>50</v>
      </c>
      <c r="C45" s="201"/>
      <c r="D45" s="201"/>
      <c r="E45" s="201"/>
      <c r="F45" s="201"/>
      <c r="G45" s="201"/>
      <c r="H45" s="201"/>
      <c r="I45" s="201"/>
      <c r="J45" s="201"/>
      <c r="K45" s="201"/>
      <c r="L45" s="201"/>
      <c r="M45" s="201"/>
      <c r="N45" s="201"/>
      <c r="O45" s="198">
        <f t="shared" si="6"/>
        <v>0</v>
      </c>
      <c r="Q45" s="280"/>
      <c r="R45" s="172" t="s">
        <v>50</v>
      </c>
      <c r="S45" s="199">
        <f>IF(ISNUMBER('MPS(input_RL_Opt2)'!S$20),C45*'MPS(input_RL_Opt2)'!S$20,0)</f>
        <v>0</v>
      </c>
      <c r="T45" s="199">
        <f>IF(ISNUMBER('MPS(input_RL_Opt2)'!T$20),D45*'MPS(input_RL_Opt2)'!T$20,0)</f>
        <v>0</v>
      </c>
      <c r="U45" s="199">
        <f>IF(ISNUMBER('MPS(input_RL_Opt2)'!U$20),E45*'MPS(input_RL_Opt2)'!U$20,0)</f>
        <v>0</v>
      </c>
      <c r="V45" s="199">
        <f>IF(ISNUMBER('MPS(input_RL_Opt2)'!V$20),F45*'MPS(input_RL_Opt2)'!V$20,0)</f>
        <v>0</v>
      </c>
      <c r="W45" s="199">
        <f>IF(ISNUMBER('MPS(input_RL_Opt2)'!W$20),G45*'MPS(input_RL_Opt2)'!W$20,0)</f>
        <v>0</v>
      </c>
      <c r="X45" s="199">
        <f>IF(ISNUMBER('MPS(input_RL_Opt2)'!X$20),H45*'MPS(input_RL_Opt2)'!X$20,0)</f>
        <v>0</v>
      </c>
      <c r="Y45" s="199">
        <f>IF(ISNUMBER('MPS(input_RL_Opt2)'!Y$20),I45*'MPS(input_RL_Opt2)'!Y$20,0)</f>
        <v>0</v>
      </c>
      <c r="Z45" s="199">
        <f>IF(ISNUMBER('MPS(input_RL_Opt2)'!Z$20),J45*'MPS(input_RL_Opt2)'!Z$20,0)</f>
        <v>0</v>
      </c>
      <c r="AA45" s="199">
        <f>IF(ISNUMBER('MPS(input_RL_Opt2)'!AA$20),K45*'MPS(input_RL_Opt2)'!AA$20,0)</f>
        <v>0</v>
      </c>
      <c r="AB45" s="199">
        <f>IF(ISNUMBER('MPS(input_RL_Opt2)'!AB$20),L45*'MPS(input_RL_Opt2)'!AB$20,0)</f>
        <v>0</v>
      </c>
      <c r="AC45" s="199">
        <f>IF(ISNUMBER('MPS(input_RL_Opt2)'!AC$20),M45*'MPS(input_RL_Opt2)'!AC$20,0)</f>
        <v>0</v>
      </c>
      <c r="AD45" s="199">
        <f>IF(ISNUMBER('MPS(input_RL_Opt2)'!AD$20),N45*'MPS(input_RL_Opt2)'!AD$20,0)</f>
        <v>0</v>
      </c>
      <c r="AE45" s="198">
        <f t="shared" si="7"/>
        <v>0</v>
      </c>
      <c r="AF45" s="62"/>
    </row>
    <row r="46" spans="1:32" x14ac:dyDescent="0.2">
      <c r="A46" s="280"/>
      <c r="B46" s="172" t="s">
        <v>51</v>
      </c>
      <c r="C46" s="201"/>
      <c r="D46" s="201"/>
      <c r="E46" s="201"/>
      <c r="F46" s="201"/>
      <c r="G46" s="201"/>
      <c r="H46" s="201"/>
      <c r="I46" s="201"/>
      <c r="J46" s="201"/>
      <c r="K46" s="201"/>
      <c r="L46" s="201"/>
      <c r="M46" s="201"/>
      <c r="N46" s="201"/>
      <c r="O46" s="198">
        <f t="shared" si="6"/>
        <v>0</v>
      </c>
      <c r="Q46" s="280"/>
      <c r="R46" s="172" t="s">
        <v>51</v>
      </c>
      <c r="S46" s="199">
        <f>IF(ISNUMBER('MPS(input_RL_Opt2)'!S$21),C46*'MPS(input_RL_Opt2)'!S$21,0)</f>
        <v>0</v>
      </c>
      <c r="T46" s="199">
        <f>IF(ISNUMBER('MPS(input_RL_Opt2)'!T$21),D46*'MPS(input_RL_Opt2)'!T$21,0)</f>
        <v>0</v>
      </c>
      <c r="U46" s="199">
        <f>IF(ISNUMBER('MPS(input_RL_Opt2)'!U$21),E46*'MPS(input_RL_Opt2)'!U$21,0)</f>
        <v>0</v>
      </c>
      <c r="V46" s="199">
        <f>IF(ISNUMBER('MPS(input_RL_Opt2)'!V$21),F46*'MPS(input_RL_Opt2)'!V$21,0)</f>
        <v>0</v>
      </c>
      <c r="W46" s="199">
        <f>IF(ISNUMBER('MPS(input_RL_Opt2)'!W$21),G46*'MPS(input_RL_Opt2)'!W$21,0)</f>
        <v>0</v>
      </c>
      <c r="X46" s="199">
        <f>IF(ISNUMBER('MPS(input_RL_Opt2)'!X$21),H46*'MPS(input_RL_Opt2)'!X$21,0)</f>
        <v>0</v>
      </c>
      <c r="Y46" s="199">
        <f>IF(ISNUMBER('MPS(input_RL_Opt2)'!Y$21),I46*'MPS(input_RL_Opt2)'!Y$21,0)</f>
        <v>0</v>
      </c>
      <c r="Z46" s="199">
        <f>IF(ISNUMBER('MPS(input_RL_Opt2)'!Z$21),J46*'MPS(input_RL_Opt2)'!Z$21,0)</f>
        <v>0</v>
      </c>
      <c r="AA46" s="199">
        <f>IF(ISNUMBER('MPS(input_RL_Opt2)'!AA$21),K46*'MPS(input_RL_Opt2)'!AA$21,0)</f>
        <v>0</v>
      </c>
      <c r="AB46" s="199">
        <f>IF(ISNUMBER('MPS(input_RL_Opt2)'!AB$21),L46*'MPS(input_RL_Opt2)'!AB$21,0)</f>
        <v>0</v>
      </c>
      <c r="AC46" s="199">
        <f>IF(ISNUMBER('MPS(input_RL_Opt2)'!AC$21),M46*'MPS(input_RL_Opt2)'!AC$21,0)</f>
        <v>0</v>
      </c>
      <c r="AD46" s="199">
        <f>IF(ISNUMBER('MPS(input_RL_Opt2)'!AD$21),N46*'MPS(input_RL_Opt2)'!AD$21,0)</f>
        <v>0</v>
      </c>
      <c r="AE46" s="198">
        <f t="shared" si="7"/>
        <v>0</v>
      </c>
      <c r="AF46" s="62"/>
    </row>
    <row r="47" spans="1:32" x14ac:dyDescent="0.2">
      <c r="A47" s="280"/>
      <c r="B47" s="172" t="s">
        <v>52</v>
      </c>
      <c r="C47" s="201"/>
      <c r="D47" s="201"/>
      <c r="E47" s="201"/>
      <c r="F47" s="201"/>
      <c r="G47" s="201"/>
      <c r="H47" s="201"/>
      <c r="I47" s="201"/>
      <c r="J47" s="201"/>
      <c r="K47" s="201"/>
      <c r="L47" s="201"/>
      <c r="M47" s="201"/>
      <c r="N47" s="201"/>
      <c r="O47" s="198">
        <f t="shared" si="6"/>
        <v>0</v>
      </c>
      <c r="Q47" s="280"/>
      <c r="R47" s="172" t="s">
        <v>52</v>
      </c>
      <c r="S47" s="199">
        <f>IF(ISNUMBER('MPS(input_RL_Opt2)'!S$22),C47*'MPS(input_RL_Opt2)'!S$22,0)</f>
        <v>0</v>
      </c>
      <c r="T47" s="199">
        <f>IF(ISNUMBER('MPS(input_RL_Opt2)'!T$22),D47*'MPS(input_RL_Opt2)'!T$22,0)</f>
        <v>0</v>
      </c>
      <c r="U47" s="199">
        <f>IF(ISNUMBER('MPS(input_RL_Opt2)'!U$22),E47*'MPS(input_RL_Opt2)'!U$22,0)</f>
        <v>0</v>
      </c>
      <c r="V47" s="199">
        <f>IF(ISNUMBER('MPS(input_RL_Opt2)'!V$22),F47*'MPS(input_RL_Opt2)'!V$22,0)</f>
        <v>0</v>
      </c>
      <c r="W47" s="199">
        <f>IF(ISNUMBER('MPS(input_RL_Opt2)'!W$22),G47*'MPS(input_RL_Opt2)'!W$22,0)</f>
        <v>0</v>
      </c>
      <c r="X47" s="199">
        <f>IF(ISNUMBER('MPS(input_RL_Opt2)'!X$22),H47*'MPS(input_RL_Opt2)'!X$22,0)</f>
        <v>0</v>
      </c>
      <c r="Y47" s="199">
        <f>IF(ISNUMBER('MPS(input_RL_Opt2)'!Y$22),I47*'MPS(input_RL_Opt2)'!Y$22,0)</f>
        <v>0</v>
      </c>
      <c r="Z47" s="199">
        <f>IF(ISNUMBER('MPS(input_RL_Opt2)'!Z$22),J47*'MPS(input_RL_Opt2)'!Z$22,0)</f>
        <v>0</v>
      </c>
      <c r="AA47" s="199">
        <f>IF(ISNUMBER('MPS(input_RL_Opt2)'!AA$22),K47*'MPS(input_RL_Opt2)'!AA$22,0)</f>
        <v>0</v>
      </c>
      <c r="AB47" s="199">
        <f>IF(ISNUMBER('MPS(input_RL_Opt2)'!AB$22),L47*'MPS(input_RL_Opt2)'!AB$22,0)</f>
        <v>0</v>
      </c>
      <c r="AC47" s="199">
        <f>IF(ISNUMBER('MPS(input_RL_Opt2)'!AC$22),M47*'MPS(input_RL_Opt2)'!AC$22,0)</f>
        <v>0</v>
      </c>
      <c r="AD47" s="199">
        <f>IF(ISNUMBER('MPS(input_RL_Opt2)'!AD$22),N47*'MPS(input_RL_Opt2)'!AD$22,0)</f>
        <v>0</v>
      </c>
      <c r="AE47" s="198">
        <f t="shared" si="7"/>
        <v>0</v>
      </c>
      <c r="AF47" s="62"/>
    </row>
    <row r="48" spans="1:32" x14ac:dyDescent="0.2">
      <c r="A48" s="280"/>
      <c r="B48" s="172" t="s">
        <v>53</v>
      </c>
      <c r="C48" s="201"/>
      <c r="D48" s="201"/>
      <c r="E48" s="201"/>
      <c r="F48" s="201"/>
      <c r="G48" s="201"/>
      <c r="H48" s="201"/>
      <c r="I48" s="201"/>
      <c r="J48" s="201"/>
      <c r="K48" s="201"/>
      <c r="L48" s="201"/>
      <c r="M48" s="201"/>
      <c r="N48" s="201"/>
      <c r="O48" s="198">
        <f t="shared" si="6"/>
        <v>0</v>
      </c>
      <c r="Q48" s="280"/>
      <c r="R48" s="172" t="s">
        <v>53</v>
      </c>
      <c r="S48" s="199">
        <f>IF(ISNUMBER('MPS(input_RL_Opt2)'!S$23),C48*'MPS(input_RL_Opt2)'!S$23,0)</f>
        <v>0</v>
      </c>
      <c r="T48" s="199">
        <f>IF(ISNUMBER('MPS(input_RL_Opt2)'!T$23),D48*'MPS(input_RL_Opt2)'!T$23,0)</f>
        <v>0</v>
      </c>
      <c r="U48" s="199">
        <f>IF(ISNUMBER('MPS(input_RL_Opt2)'!U$23),E48*'MPS(input_RL_Opt2)'!U$23,0)</f>
        <v>0</v>
      </c>
      <c r="V48" s="199">
        <f>IF(ISNUMBER('MPS(input_RL_Opt2)'!V$23),F48*'MPS(input_RL_Opt2)'!V$23,0)</f>
        <v>0</v>
      </c>
      <c r="W48" s="199">
        <f>IF(ISNUMBER('MPS(input_RL_Opt2)'!W$23),G48*'MPS(input_RL_Opt2)'!W$23,0)</f>
        <v>0</v>
      </c>
      <c r="X48" s="199">
        <f>IF(ISNUMBER('MPS(input_RL_Opt2)'!X$23),H48*'MPS(input_RL_Opt2)'!X$23,0)</f>
        <v>0</v>
      </c>
      <c r="Y48" s="199">
        <f>IF(ISNUMBER('MPS(input_RL_Opt2)'!Y$23),I48*'MPS(input_RL_Opt2)'!Y$23,0)</f>
        <v>0</v>
      </c>
      <c r="Z48" s="199">
        <f>IF(ISNUMBER('MPS(input_RL_Opt2)'!Z$23),J48*'MPS(input_RL_Opt2)'!Z$23,0)</f>
        <v>0</v>
      </c>
      <c r="AA48" s="199">
        <f>IF(ISNUMBER('MPS(input_RL_Opt2)'!AA$23),K48*'MPS(input_RL_Opt2)'!AA$23,0)</f>
        <v>0</v>
      </c>
      <c r="AB48" s="199">
        <f>IF(ISNUMBER('MPS(input_RL_Opt2)'!AB$23),L48*'MPS(input_RL_Opt2)'!AB$23,0)</f>
        <v>0</v>
      </c>
      <c r="AC48" s="199">
        <f>IF(ISNUMBER('MPS(input_RL_Opt2)'!AC$23),M48*'MPS(input_RL_Opt2)'!AC$23,0)</f>
        <v>0</v>
      </c>
      <c r="AD48" s="199">
        <f>IF(ISNUMBER('MPS(input_RL_Opt2)'!AD$23),N48*'MPS(input_RL_Opt2)'!AD$23,0)</f>
        <v>0</v>
      </c>
      <c r="AE48" s="198">
        <f t="shared" si="7"/>
        <v>0</v>
      </c>
      <c r="AF48" s="62"/>
    </row>
    <row r="49" spans="1:32" x14ac:dyDescent="0.2">
      <c r="A49" s="280"/>
      <c r="B49" s="172" t="s">
        <v>54</v>
      </c>
      <c r="C49" s="201"/>
      <c r="D49" s="201"/>
      <c r="E49" s="201"/>
      <c r="F49" s="201"/>
      <c r="G49" s="201"/>
      <c r="H49" s="201"/>
      <c r="I49" s="201"/>
      <c r="J49" s="201"/>
      <c r="K49" s="201"/>
      <c r="L49" s="201"/>
      <c r="M49" s="201"/>
      <c r="N49" s="201"/>
      <c r="O49" s="198">
        <f t="shared" si="6"/>
        <v>0</v>
      </c>
      <c r="Q49" s="280"/>
      <c r="R49" s="172" t="s">
        <v>54</v>
      </c>
      <c r="S49" s="199">
        <f>IF(ISNUMBER('MPS(input_RL_Opt2)'!S$24),C49*'MPS(input_RL_Opt2)'!S$24,0)</f>
        <v>0</v>
      </c>
      <c r="T49" s="199">
        <f>IF(ISNUMBER('MPS(input_RL_Opt2)'!T$24),D49*'MPS(input_RL_Opt2)'!T$24,0)</f>
        <v>0</v>
      </c>
      <c r="U49" s="199">
        <f>IF(ISNUMBER('MPS(input_RL_Opt2)'!U$24),E49*'MPS(input_RL_Opt2)'!U$24,0)</f>
        <v>0</v>
      </c>
      <c r="V49" s="199">
        <f>IF(ISNUMBER('MPS(input_RL_Opt2)'!V$24),F49*'MPS(input_RL_Opt2)'!V$24,0)</f>
        <v>0</v>
      </c>
      <c r="W49" s="199">
        <f>IF(ISNUMBER('MPS(input_RL_Opt2)'!W$24),G49*'MPS(input_RL_Opt2)'!W$24,0)</f>
        <v>0</v>
      </c>
      <c r="X49" s="199">
        <f>IF(ISNUMBER('MPS(input_RL_Opt2)'!X$24),H49*'MPS(input_RL_Opt2)'!X$24,0)</f>
        <v>0</v>
      </c>
      <c r="Y49" s="199">
        <f>IF(ISNUMBER('MPS(input_RL_Opt2)'!Y$24),I49*'MPS(input_RL_Opt2)'!Y$24,0)</f>
        <v>0</v>
      </c>
      <c r="Z49" s="199">
        <f>IF(ISNUMBER('MPS(input_RL_Opt2)'!Z$24),J49*'MPS(input_RL_Opt2)'!Z$24,0)</f>
        <v>0</v>
      </c>
      <c r="AA49" s="199">
        <f>IF(ISNUMBER('MPS(input_RL_Opt2)'!AA$24),K49*'MPS(input_RL_Opt2)'!AA$24,0)</f>
        <v>0</v>
      </c>
      <c r="AB49" s="199">
        <f>IF(ISNUMBER('MPS(input_RL_Opt2)'!AB$24),L49*'MPS(input_RL_Opt2)'!AB$24,0)</f>
        <v>0</v>
      </c>
      <c r="AC49" s="199">
        <f>IF(ISNUMBER('MPS(input_RL_Opt2)'!AC$24),M49*'MPS(input_RL_Opt2)'!AC$24,0)</f>
        <v>0</v>
      </c>
      <c r="AD49" s="199">
        <f>IF(ISNUMBER('MPS(input_RL_Opt2)'!AD$24),N49*'MPS(input_RL_Opt2)'!AD$24,0)</f>
        <v>0</v>
      </c>
      <c r="AE49" s="198">
        <f t="shared" si="7"/>
        <v>0</v>
      </c>
      <c r="AF49" s="62"/>
    </row>
    <row r="50" spans="1:32" x14ac:dyDescent="0.2">
      <c r="A50" s="280"/>
      <c r="B50" s="172" t="s">
        <v>55</v>
      </c>
      <c r="C50" s="201"/>
      <c r="D50" s="201"/>
      <c r="E50" s="201"/>
      <c r="F50" s="201"/>
      <c r="G50" s="201"/>
      <c r="H50" s="201"/>
      <c r="I50" s="201"/>
      <c r="J50" s="201"/>
      <c r="K50" s="201"/>
      <c r="L50" s="201"/>
      <c r="M50" s="201"/>
      <c r="N50" s="201"/>
      <c r="O50" s="198">
        <f t="shared" si="6"/>
        <v>0</v>
      </c>
      <c r="Q50" s="280"/>
      <c r="R50" s="172" t="s">
        <v>55</v>
      </c>
      <c r="S50" s="199">
        <f>IF(ISNUMBER('MPS(input_RL_Opt2)'!S$25),C50*'MPS(input_RL_Opt2)'!S$25,0)</f>
        <v>0</v>
      </c>
      <c r="T50" s="199">
        <f>IF(ISNUMBER('MPS(input_RL_Opt2)'!T$25),D50*'MPS(input_RL_Opt2)'!T$25,0)</f>
        <v>0</v>
      </c>
      <c r="U50" s="199">
        <f>IF(ISNUMBER('MPS(input_RL_Opt2)'!U$25),E50*'MPS(input_RL_Opt2)'!U$25,0)</f>
        <v>0</v>
      </c>
      <c r="V50" s="199">
        <f>IF(ISNUMBER('MPS(input_RL_Opt2)'!V$25),F50*'MPS(input_RL_Opt2)'!V$25,0)</f>
        <v>0</v>
      </c>
      <c r="W50" s="199">
        <f>IF(ISNUMBER('MPS(input_RL_Opt2)'!W$25),G50*'MPS(input_RL_Opt2)'!W$25,0)</f>
        <v>0</v>
      </c>
      <c r="X50" s="199">
        <f>IF(ISNUMBER('MPS(input_RL_Opt2)'!X$25),H50*'MPS(input_RL_Opt2)'!X$25,0)</f>
        <v>0</v>
      </c>
      <c r="Y50" s="199">
        <f>IF(ISNUMBER('MPS(input_RL_Opt2)'!Y$25),I50*'MPS(input_RL_Opt2)'!Y$25,0)</f>
        <v>0</v>
      </c>
      <c r="Z50" s="199">
        <f>IF(ISNUMBER('MPS(input_RL_Opt2)'!Z$25),J50*'MPS(input_RL_Opt2)'!Z$25,0)</f>
        <v>0</v>
      </c>
      <c r="AA50" s="199">
        <f>IF(ISNUMBER('MPS(input_RL_Opt2)'!AA$25),K50*'MPS(input_RL_Opt2)'!AA$25,0)</f>
        <v>0</v>
      </c>
      <c r="AB50" s="199">
        <f>IF(ISNUMBER('MPS(input_RL_Opt2)'!AB$25),L50*'MPS(input_RL_Opt2)'!AB$25,0)</f>
        <v>0</v>
      </c>
      <c r="AC50" s="199">
        <f>IF(ISNUMBER('MPS(input_RL_Opt2)'!AC$25),M50*'MPS(input_RL_Opt2)'!AC$25,0)</f>
        <v>0</v>
      </c>
      <c r="AD50" s="199">
        <f>IF(ISNUMBER('MPS(input_RL_Opt2)'!AD$25),N50*'MPS(input_RL_Opt2)'!AD$25,0)</f>
        <v>0</v>
      </c>
      <c r="AE50" s="198">
        <f t="shared" si="7"/>
        <v>0</v>
      </c>
      <c r="AF50" s="62"/>
    </row>
    <row r="51" spans="1:32" x14ac:dyDescent="0.2">
      <c r="A51" s="280"/>
      <c r="B51" s="172" t="s">
        <v>56</v>
      </c>
      <c r="C51" s="201"/>
      <c r="D51" s="201"/>
      <c r="E51" s="201"/>
      <c r="F51" s="201"/>
      <c r="G51" s="201"/>
      <c r="H51" s="201"/>
      <c r="I51" s="201"/>
      <c r="J51" s="201"/>
      <c r="K51" s="201"/>
      <c r="L51" s="201"/>
      <c r="M51" s="201"/>
      <c r="N51" s="201"/>
      <c r="O51" s="198">
        <f t="shared" si="6"/>
        <v>0</v>
      </c>
      <c r="Q51" s="280"/>
      <c r="R51" s="172" t="s">
        <v>56</v>
      </c>
      <c r="S51" s="199">
        <f>IF(ISNUMBER('MPS(input_RL_Opt2)'!S$26),C51*'MPS(input_RL_Opt2)'!S$26,0)</f>
        <v>0</v>
      </c>
      <c r="T51" s="199">
        <f>IF(ISNUMBER('MPS(input_RL_Opt2)'!T$26),D51*'MPS(input_RL_Opt2)'!T$26,0)</f>
        <v>0</v>
      </c>
      <c r="U51" s="199">
        <f>IF(ISNUMBER('MPS(input_RL_Opt2)'!U$26),E51*'MPS(input_RL_Opt2)'!U$26,0)</f>
        <v>0</v>
      </c>
      <c r="V51" s="199">
        <f>IF(ISNUMBER('MPS(input_RL_Opt2)'!V$26),F51*'MPS(input_RL_Opt2)'!V$26,0)</f>
        <v>0</v>
      </c>
      <c r="W51" s="199">
        <f>IF(ISNUMBER('MPS(input_RL_Opt2)'!W$26),G51*'MPS(input_RL_Opt2)'!W$26,0)</f>
        <v>0</v>
      </c>
      <c r="X51" s="199">
        <f>IF(ISNUMBER('MPS(input_RL_Opt2)'!X$26),H51*'MPS(input_RL_Opt2)'!X$26,0)</f>
        <v>0</v>
      </c>
      <c r="Y51" s="199">
        <f>IF(ISNUMBER('MPS(input_RL_Opt2)'!Y$26),I51*'MPS(input_RL_Opt2)'!Y$26,0)</f>
        <v>0</v>
      </c>
      <c r="Z51" s="199">
        <f>IF(ISNUMBER('MPS(input_RL_Opt2)'!Z$26),J51*'MPS(input_RL_Opt2)'!Z$26,0)</f>
        <v>0</v>
      </c>
      <c r="AA51" s="199">
        <f>IF(ISNUMBER('MPS(input_RL_Opt2)'!AA$26),K51*'MPS(input_RL_Opt2)'!AA$26,0)</f>
        <v>0</v>
      </c>
      <c r="AB51" s="199">
        <f>IF(ISNUMBER('MPS(input_RL_Opt2)'!AB$26),L51*'MPS(input_RL_Opt2)'!AB$26,0)</f>
        <v>0</v>
      </c>
      <c r="AC51" s="199">
        <f>IF(ISNUMBER('MPS(input_RL_Opt2)'!AC$26),M51*'MPS(input_RL_Opt2)'!AC$26,0)</f>
        <v>0</v>
      </c>
      <c r="AD51" s="199">
        <f>IF(ISNUMBER('MPS(input_RL_Opt2)'!AD$26),N51*'MPS(input_RL_Opt2)'!AD$26,0)</f>
        <v>0</v>
      </c>
      <c r="AE51" s="198">
        <f t="shared" si="7"/>
        <v>0</v>
      </c>
      <c r="AF51" s="62"/>
    </row>
    <row r="52" spans="1:32" x14ac:dyDescent="0.2">
      <c r="A52" s="280"/>
      <c r="B52" s="172" t="s">
        <v>147</v>
      </c>
      <c r="C52" s="201"/>
      <c r="D52" s="201"/>
      <c r="E52" s="201"/>
      <c r="F52" s="201"/>
      <c r="G52" s="201"/>
      <c r="H52" s="201"/>
      <c r="I52" s="201"/>
      <c r="J52" s="201"/>
      <c r="K52" s="201"/>
      <c r="L52" s="201"/>
      <c r="M52" s="201"/>
      <c r="N52" s="201"/>
      <c r="O52" s="198">
        <f t="shared" si="6"/>
        <v>0</v>
      </c>
      <c r="Q52" s="280"/>
      <c r="R52" s="172" t="s">
        <v>147</v>
      </c>
      <c r="S52" s="199">
        <f>IF(ISNUMBER('MPS(input_RL_Opt2)'!S$27),C52*'MPS(input_RL_Opt2)'!S$27,0)</f>
        <v>0</v>
      </c>
      <c r="T52" s="199">
        <f>IF(ISNUMBER('MPS(input_RL_Opt2)'!T$27),D52*'MPS(input_RL_Opt2)'!T$27,0)</f>
        <v>0</v>
      </c>
      <c r="U52" s="199">
        <f>IF(ISNUMBER('MPS(input_RL_Opt2)'!U$27),E52*'MPS(input_RL_Opt2)'!U$27,0)</f>
        <v>0</v>
      </c>
      <c r="V52" s="199">
        <f>IF(ISNUMBER('MPS(input_RL_Opt2)'!V$27),F52*'MPS(input_RL_Opt2)'!V$27,0)</f>
        <v>0</v>
      </c>
      <c r="W52" s="199">
        <f>IF(ISNUMBER('MPS(input_RL_Opt2)'!W$27),G52*'MPS(input_RL_Opt2)'!W$27,0)</f>
        <v>0</v>
      </c>
      <c r="X52" s="199">
        <f>IF(ISNUMBER('MPS(input_RL_Opt2)'!X$27),H52*'MPS(input_RL_Opt2)'!X$27,0)</f>
        <v>0</v>
      </c>
      <c r="Y52" s="199">
        <f>IF(ISNUMBER('MPS(input_RL_Opt2)'!Y$27),I52*'MPS(input_RL_Opt2)'!Y$27,0)</f>
        <v>0</v>
      </c>
      <c r="Z52" s="199">
        <f>IF(ISNUMBER('MPS(input_RL_Opt2)'!Z$27),J52*'MPS(input_RL_Opt2)'!Z$27,0)</f>
        <v>0</v>
      </c>
      <c r="AA52" s="199">
        <f>IF(ISNUMBER('MPS(input_RL_Opt2)'!AA$27),K52*'MPS(input_RL_Opt2)'!AA$27,0)</f>
        <v>0</v>
      </c>
      <c r="AB52" s="199">
        <f>IF(ISNUMBER('MPS(input_RL_Opt2)'!AB$27),L52*'MPS(input_RL_Opt2)'!AB$27,0)</f>
        <v>0</v>
      </c>
      <c r="AC52" s="199">
        <f>IF(ISNUMBER('MPS(input_RL_Opt2)'!AC$27),M52*'MPS(input_RL_Opt2)'!AC$27,0)</f>
        <v>0</v>
      </c>
      <c r="AD52" s="199">
        <f>IF(ISNUMBER('MPS(input_RL_Opt2)'!AD$27),N52*'MPS(input_RL_Opt2)'!AD$27,0)</f>
        <v>0</v>
      </c>
      <c r="AE52" s="198">
        <f t="shared" si="7"/>
        <v>0</v>
      </c>
      <c r="AF52" s="62"/>
    </row>
    <row r="53" spans="1:32" x14ac:dyDescent="0.2">
      <c r="A53" s="280"/>
      <c r="B53" s="208" t="s">
        <v>57</v>
      </c>
      <c r="C53" s="197">
        <f>+SUM(C41:C52)</f>
        <v>0</v>
      </c>
      <c r="D53" s="197">
        <f t="shared" ref="D53:N53" si="8">+SUM(D41:D52)</f>
        <v>0</v>
      </c>
      <c r="E53" s="197">
        <f t="shared" si="8"/>
        <v>0</v>
      </c>
      <c r="F53" s="197">
        <f t="shared" si="8"/>
        <v>0</v>
      </c>
      <c r="G53" s="197">
        <f t="shared" si="8"/>
        <v>0</v>
      </c>
      <c r="H53" s="197">
        <f t="shared" si="8"/>
        <v>0</v>
      </c>
      <c r="I53" s="197">
        <f t="shared" si="8"/>
        <v>0</v>
      </c>
      <c r="J53" s="197">
        <f t="shared" si="8"/>
        <v>0</v>
      </c>
      <c r="K53" s="197">
        <f t="shared" si="8"/>
        <v>0</v>
      </c>
      <c r="L53" s="197">
        <f t="shared" si="8"/>
        <v>0</v>
      </c>
      <c r="M53" s="197">
        <f t="shared" si="8"/>
        <v>0</v>
      </c>
      <c r="N53" s="197">
        <f t="shared" si="8"/>
        <v>0</v>
      </c>
      <c r="O53" s="198"/>
      <c r="Q53" s="280"/>
      <c r="R53" s="54" t="s">
        <v>57</v>
      </c>
      <c r="S53" s="197"/>
      <c r="T53" s="197"/>
      <c r="U53" s="197"/>
      <c r="V53" s="197"/>
      <c r="W53" s="197"/>
      <c r="X53" s="197"/>
      <c r="Y53" s="197"/>
      <c r="Z53" s="197"/>
      <c r="AA53" s="197"/>
      <c r="AB53" s="197"/>
      <c r="AC53" s="197"/>
      <c r="AD53" s="197"/>
      <c r="AE53" s="198">
        <f>SUM(AE41:AE52)</f>
        <v>0</v>
      </c>
      <c r="AF53" s="207">
        <f>ROUND(AE53*44/12,0)</f>
        <v>0</v>
      </c>
    </row>
    <row r="54" spans="1:32" x14ac:dyDescent="0.2">
      <c r="S54" s="50"/>
      <c r="T54" s="50"/>
      <c r="U54" s="50"/>
      <c r="V54" s="50"/>
      <c r="W54" s="50"/>
      <c r="X54" s="50"/>
      <c r="Y54" s="50"/>
      <c r="Z54" s="50"/>
      <c r="AA54" s="50"/>
      <c r="AB54" s="50"/>
      <c r="AC54" s="50"/>
      <c r="AD54" s="50"/>
      <c r="AE54" s="50"/>
    </row>
    <row r="55" spans="1:32" ht="14.15" customHeight="1" x14ac:dyDescent="0.2">
      <c r="A55" s="293" t="str">
        <f>'MPS(input_RL_Opt2)'!A80</f>
        <v>Year 2022</v>
      </c>
      <c r="B55" s="293"/>
      <c r="C55" s="261" t="str">
        <f>'MPS(input_RL_Opt2)'!C80</f>
        <v>Land use category in year 2022</v>
      </c>
      <c r="D55" s="261"/>
      <c r="E55" s="261"/>
      <c r="F55" s="261"/>
      <c r="G55" s="261"/>
      <c r="H55" s="261"/>
      <c r="I55" s="261"/>
      <c r="J55" s="261"/>
      <c r="K55" s="261"/>
      <c r="L55" s="261"/>
      <c r="M55" s="261"/>
      <c r="N55" s="261"/>
      <c r="O55" s="261"/>
      <c r="Q55" s="293" t="str">
        <f>'MPS(input_RL_Opt2)'!Q80</f>
        <v>Year 2022</v>
      </c>
      <c r="R55" s="293"/>
      <c r="S55" s="261" t="str">
        <f>'MPS(input_RL_Opt2)'!S80</f>
        <v>Land use category in year 2022</v>
      </c>
      <c r="T55" s="261"/>
      <c r="U55" s="261"/>
      <c r="V55" s="261"/>
      <c r="W55" s="261"/>
      <c r="X55" s="261"/>
      <c r="Y55" s="261"/>
      <c r="Z55" s="261"/>
      <c r="AA55" s="261"/>
      <c r="AB55" s="261"/>
      <c r="AC55" s="261"/>
      <c r="AD55" s="261"/>
      <c r="AE55" s="261"/>
      <c r="AF55" s="62"/>
    </row>
    <row r="56" spans="1:32" ht="42" x14ac:dyDescent="0.2">
      <c r="A56" s="293"/>
      <c r="B56" s="293"/>
      <c r="C56" s="54" t="s">
        <v>46</v>
      </c>
      <c r="D56" s="54" t="s">
        <v>47</v>
      </c>
      <c r="E56" s="55" t="s">
        <v>48</v>
      </c>
      <c r="F56" s="54" t="s">
        <v>49</v>
      </c>
      <c r="G56" s="54" t="s">
        <v>50</v>
      </c>
      <c r="H56" s="54" t="s">
        <v>51</v>
      </c>
      <c r="I56" s="54" t="s">
        <v>52</v>
      </c>
      <c r="J56" s="54" t="s">
        <v>53</v>
      </c>
      <c r="K56" s="54" t="s">
        <v>54</v>
      </c>
      <c r="L56" s="54" t="s">
        <v>55</v>
      </c>
      <c r="M56" s="54" t="s">
        <v>56</v>
      </c>
      <c r="N56" s="54" t="s">
        <v>39</v>
      </c>
      <c r="O56" s="172" t="s">
        <v>57</v>
      </c>
      <c r="Q56" s="293"/>
      <c r="R56" s="293"/>
      <c r="S56" s="54" t="s">
        <v>46</v>
      </c>
      <c r="T56" s="54" t="s">
        <v>47</v>
      </c>
      <c r="U56" s="55" t="s">
        <v>48</v>
      </c>
      <c r="V56" s="54" t="s">
        <v>49</v>
      </c>
      <c r="W56" s="54" t="s">
        <v>50</v>
      </c>
      <c r="X56" s="54" t="s">
        <v>51</v>
      </c>
      <c r="Y56" s="54" t="s">
        <v>52</v>
      </c>
      <c r="Z56" s="54" t="s">
        <v>53</v>
      </c>
      <c r="AA56" s="54" t="s">
        <v>54</v>
      </c>
      <c r="AB56" s="54" t="s">
        <v>55</v>
      </c>
      <c r="AC56" s="54" t="s">
        <v>56</v>
      </c>
      <c r="AD56" s="54" t="s">
        <v>39</v>
      </c>
      <c r="AE56" s="172" t="s">
        <v>57</v>
      </c>
      <c r="AF56" s="62"/>
    </row>
    <row r="57" spans="1:32" ht="14.15" customHeight="1" x14ac:dyDescent="0.2">
      <c r="A57" s="280" t="str">
        <f>'MPS(input_RL_Opt2)'!A82</f>
        <v>Land use category in year 2021</v>
      </c>
      <c r="B57" s="54" t="s">
        <v>46</v>
      </c>
      <c r="C57" s="201"/>
      <c r="D57" s="201"/>
      <c r="E57" s="201"/>
      <c r="F57" s="201"/>
      <c r="G57" s="201"/>
      <c r="H57" s="201"/>
      <c r="I57" s="201"/>
      <c r="J57" s="201"/>
      <c r="K57" s="201"/>
      <c r="L57" s="201"/>
      <c r="M57" s="201"/>
      <c r="N57" s="201"/>
      <c r="O57" s="198">
        <f>SUM(C57:N57)</f>
        <v>0</v>
      </c>
      <c r="Q57" s="280" t="str">
        <f>'MPS(input_RL_Opt2)'!Q82</f>
        <v>Land use category in year 2021</v>
      </c>
      <c r="R57" s="54" t="s">
        <v>46</v>
      </c>
      <c r="S57" s="199">
        <f>IF(ISNUMBER('MPS(input_RL_Opt2)'!S$16),C57*'MPS(input_RL_Opt2)'!S$16,0)</f>
        <v>0</v>
      </c>
      <c r="T57" s="199">
        <f>IF(ISNUMBER('MPS(input_RL_Opt2)'!T$16),D57*'MPS(input_RL_Opt2)'!T$16,0)</f>
        <v>0</v>
      </c>
      <c r="U57" s="199">
        <f>IF(ISNUMBER('MPS(input_RL_Opt2)'!U$16),E57*'MPS(input_RL_Opt2)'!U$16,0)</f>
        <v>0</v>
      </c>
      <c r="V57" s="199">
        <f>IF(ISNUMBER('MPS(input_RL_Opt2)'!V$16),F57*'MPS(input_RL_Opt2)'!V$16,0)</f>
        <v>0</v>
      </c>
      <c r="W57" s="199">
        <f>IF(ISNUMBER('MPS(input_RL_Opt2)'!W$16),G57*'MPS(input_RL_Opt2)'!W$16,0)</f>
        <v>0</v>
      </c>
      <c r="X57" s="199">
        <f>IF(ISNUMBER('MPS(input_RL_Opt2)'!X$16),H57*'MPS(input_RL_Opt2)'!X$16,0)</f>
        <v>0</v>
      </c>
      <c r="Y57" s="199">
        <f>IF(ISNUMBER('MPS(input_RL_Opt2)'!Y$16),I57*'MPS(input_RL_Opt2)'!Y$16,0)</f>
        <v>0</v>
      </c>
      <c r="Z57" s="199">
        <f>IF(ISNUMBER('MPS(input_RL_Opt2)'!Z$16),J57*'MPS(input_RL_Opt2)'!Z$16,0)</f>
        <v>0</v>
      </c>
      <c r="AA57" s="199">
        <f>IF(ISNUMBER('MPS(input_RL_Opt2)'!AA$16),K57*'MPS(input_RL_Opt2)'!AA$16,0)</f>
        <v>0</v>
      </c>
      <c r="AB57" s="199">
        <f>IF(ISNUMBER('MPS(input_RL_Opt2)'!AB$16),L57*'MPS(input_RL_Opt2)'!AB$16,0)</f>
        <v>0</v>
      </c>
      <c r="AC57" s="199">
        <f>IF(ISNUMBER('MPS(input_RL_Opt2)'!AC$16),M57*'MPS(input_RL_Opt2)'!AC$16,0)</f>
        <v>0</v>
      </c>
      <c r="AD57" s="199">
        <f>IF(ISNUMBER('MPS(input_RL_Opt2)'!AD$16),N57*'MPS(input_RL_Opt2)'!AD$16,0)</f>
        <v>0</v>
      </c>
      <c r="AE57" s="198">
        <f>SUMIF(S57:AD57,"&gt;0",S57:AD57)</f>
        <v>0</v>
      </c>
      <c r="AF57" s="62"/>
    </row>
    <row r="58" spans="1:32" ht="28" x14ac:dyDescent="0.2">
      <c r="A58" s="280"/>
      <c r="B58" s="54" t="s">
        <v>47</v>
      </c>
      <c r="C58" s="201"/>
      <c r="D58" s="201"/>
      <c r="E58" s="201"/>
      <c r="F58" s="201"/>
      <c r="G58" s="201"/>
      <c r="H58" s="201"/>
      <c r="I58" s="201"/>
      <c r="J58" s="201"/>
      <c r="K58" s="201"/>
      <c r="L58" s="201"/>
      <c r="M58" s="201"/>
      <c r="N58" s="201"/>
      <c r="O58" s="198">
        <f t="shared" ref="O58:O68" si="9">SUM(C58:N58)</f>
        <v>0</v>
      </c>
      <c r="Q58" s="280"/>
      <c r="R58" s="54" t="s">
        <v>47</v>
      </c>
      <c r="S58" s="199">
        <f>IF(ISNUMBER('MPS(input_RL_Opt2)'!S$17),C58*'MPS(input_RL_Opt2)'!S$17,0)</f>
        <v>0</v>
      </c>
      <c r="T58" s="199">
        <f>IF(ISNUMBER('MPS(input_RL_Opt2)'!T$17),D58*'MPS(input_RL_Opt2)'!T$17,0)</f>
        <v>0</v>
      </c>
      <c r="U58" s="199">
        <f>IF(ISNUMBER('MPS(input_RL_Opt2)'!U$17),E58*'MPS(input_RL_Opt2)'!U$17,0)</f>
        <v>0</v>
      </c>
      <c r="V58" s="199">
        <f>IF(ISNUMBER('MPS(input_RL_Opt2)'!V$17),F58*'MPS(input_RL_Opt2)'!V$17,0)</f>
        <v>0</v>
      </c>
      <c r="W58" s="199">
        <f>IF(ISNUMBER('MPS(input_RL_Opt2)'!W$17),G58*'MPS(input_RL_Opt2)'!W$17,0)</f>
        <v>0</v>
      </c>
      <c r="X58" s="199">
        <f>IF(ISNUMBER('MPS(input_RL_Opt2)'!X$17),H58*'MPS(input_RL_Opt2)'!X$17,0)</f>
        <v>0</v>
      </c>
      <c r="Y58" s="199">
        <f>IF(ISNUMBER('MPS(input_RL_Opt2)'!Y$17),I58*'MPS(input_RL_Opt2)'!Y$17,0)</f>
        <v>0</v>
      </c>
      <c r="Z58" s="199">
        <f>IF(ISNUMBER('MPS(input_RL_Opt2)'!Z$17),J58*'MPS(input_RL_Opt2)'!Z$17,0)</f>
        <v>0</v>
      </c>
      <c r="AA58" s="199">
        <f>IF(ISNUMBER('MPS(input_RL_Opt2)'!AA$17),K58*'MPS(input_RL_Opt2)'!AA$17,0)</f>
        <v>0</v>
      </c>
      <c r="AB58" s="199">
        <f>IF(ISNUMBER('MPS(input_RL_Opt2)'!AB$17),L58*'MPS(input_RL_Opt2)'!AB$17,0)</f>
        <v>0</v>
      </c>
      <c r="AC58" s="199">
        <f>IF(ISNUMBER('MPS(input_RL_Opt2)'!AC$17),M58*'MPS(input_RL_Opt2)'!AC$17,0)</f>
        <v>0</v>
      </c>
      <c r="AD58" s="199">
        <f>IF(ISNUMBER('MPS(input_RL_Opt2)'!AD$17),N58*'MPS(input_RL_Opt2)'!AD$17,0)</f>
        <v>0</v>
      </c>
      <c r="AE58" s="198">
        <f t="shared" ref="AE58:AE68" si="10">SUMIF(S58:AD58,"&gt;0",S58:AD58)</f>
        <v>0</v>
      </c>
      <c r="AF58" s="62"/>
    </row>
    <row r="59" spans="1:32" x14ac:dyDescent="0.2">
      <c r="A59" s="280"/>
      <c r="B59" s="55" t="s">
        <v>48</v>
      </c>
      <c r="C59" s="201"/>
      <c r="D59" s="201"/>
      <c r="E59" s="201"/>
      <c r="F59" s="201"/>
      <c r="G59" s="201"/>
      <c r="H59" s="201"/>
      <c r="I59" s="201"/>
      <c r="J59" s="201"/>
      <c r="K59" s="201"/>
      <c r="L59" s="201"/>
      <c r="M59" s="201"/>
      <c r="N59" s="201"/>
      <c r="O59" s="198">
        <f t="shared" si="9"/>
        <v>0</v>
      </c>
      <c r="Q59" s="280"/>
      <c r="R59" s="55" t="s">
        <v>48</v>
      </c>
      <c r="S59" s="199">
        <f>IF(ISNUMBER('MPS(input_RL_Opt2)'!S$18),C59*'MPS(input_RL_Opt2)'!S$18, 0)</f>
        <v>0</v>
      </c>
      <c r="T59" s="199">
        <f>IF(ISNUMBER('MPS(input_RL_Opt2)'!T$18),D59*'MPS(input_RL_Opt2)'!T$18, 0)</f>
        <v>0</v>
      </c>
      <c r="U59" s="199">
        <f>IF(ISNUMBER('MPS(input_RL_Opt2)'!U$18),E59*'MPS(input_RL_Opt2)'!U$18, 0)</f>
        <v>0</v>
      </c>
      <c r="V59" s="199">
        <f>IF(ISNUMBER('MPS(input_RL_Opt2)'!V$18),F59*'MPS(input_RL_Opt2)'!V$18, 0)</f>
        <v>0</v>
      </c>
      <c r="W59" s="199">
        <f>IF(ISNUMBER('MPS(input_RL_Opt2)'!W$18),G59*'MPS(input_RL_Opt2)'!W$18, 0)</f>
        <v>0</v>
      </c>
      <c r="X59" s="199">
        <f>IF(ISNUMBER('MPS(input_RL_Opt2)'!X$18),H59*'MPS(input_RL_Opt2)'!X$18, 0)</f>
        <v>0</v>
      </c>
      <c r="Y59" s="199">
        <f>IF(ISNUMBER('MPS(input_RL_Opt2)'!Y$18),I59*'MPS(input_RL_Opt2)'!Y$18, 0)</f>
        <v>0</v>
      </c>
      <c r="Z59" s="199">
        <f>IF(ISNUMBER('MPS(input_RL_Opt2)'!Z$18),J59*'MPS(input_RL_Opt2)'!Z$18, 0)</f>
        <v>0</v>
      </c>
      <c r="AA59" s="199">
        <f>IF(ISNUMBER('MPS(input_RL_Opt2)'!AA$18),K59*'MPS(input_RL_Opt2)'!AA$18, 0)</f>
        <v>0</v>
      </c>
      <c r="AB59" s="199">
        <f>IF(ISNUMBER('MPS(input_RL_Opt2)'!AB$18),L59*'MPS(input_RL_Opt2)'!AB$18, 0)</f>
        <v>0</v>
      </c>
      <c r="AC59" s="199">
        <f>IF(ISNUMBER('MPS(input_RL_Opt2)'!AC$18),M59*'MPS(input_RL_Opt2)'!AC$18, 0)</f>
        <v>0</v>
      </c>
      <c r="AD59" s="199">
        <f>IF(ISNUMBER('MPS(input_RL_Opt2)'!AD$18),N59*'MPS(input_RL_Opt2)'!AD$18, 0)</f>
        <v>0</v>
      </c>
      <c r="AE59" s="198">
        <f t="shared" si="10"/>
        <v>0</v>
      </c>
      <c r="AF59" s="62"/>
    </row>
    <row r="60" spans="1:32" x14ac:dyDescent="0.2">
      <c r="A60" s="280"/>
      <c r="B60" s="54" t="s">
        <v>49</v>
      </c>
      <c r="C60" s="201"/>
      <c r="D60" s="201"/>
      <c r="E60" s="201"/>
      <c r="F60" s="201"/>
      <c r="G60" s="201"/>
      <c r="H60" s="201"/>
      <c r="I60" s="201"/>
      <c r="J60" s="201"/>
      <c r="K60" s="201"/>
      <c r="L60" s="201"/>
      <c r="M60" s="201"/>
      <c r="N60" s="201"/>
      <c r="O60" s="198">
        <f t="shared" si="9"/>
        <v>0</v>
      </c>
      <c r="Q60" s="280"/>
      <c r="R60" s="54" t="s">
        <v>49</v>
      </c>
      <c r="S60" s="199">
        <f>IF(ISNUMBER('MPS(input_RL_Opt2)'!S$19),C60*'MPS(input_RL_Opt2)'!S$19,0)</f>
        <v>0</v>
      </c>
      <c r="T60" s="199">
        <f>IF(ISNUMBER('MPS(input_RL_Opt2)'!T$19),D60*'MPS(input_RL_Opt2)'!T$19,0)</f>
        <v>0</v>
      </c>
      <c r="U60" s="199">
        <f>IF(ISNUMBER('MPS(input_RL_Opt2)'!U$19),E60*'MPS(input_RL_Opt2)'!U$19,0)</f>
        <v>0</v>
      </c>
      <c r="V60" s="199">
        <f>IF(ISNUMBER('MPS(input_RL_Opt2)'!V$19),F60*'MPS(input_RL_Opt2)'!V$19,0)</f>
        <v>0</v>
      </c>
      <c r="W60" s="199">
        <f>IF(ISNUMBER('MPS(input_RL_Opt2)'!W$19),G60*'MPS(input_RL_Opt2)'!W$19,0)</f>
        <v>0</v>
      </c>
      <c r="X60" s="199">
        <f>IF(ISNUMBER('MPS(input_RL_Opt2)'!X$19),H60*'MPS(input_RL_Opt2)'!X$19,0)</f>
        <v>0</v>
      </c>
      <c r="Y60" s="199">
        <f>IF(ISNUMBER('MPS(input_RL_Opt2)'!Y$19),I60*'MPS(input_RL_Opt2)'!Y$19,0)</f>
        <v>0</v>
      </c>
      <c r="Z60" s="199">
        <f>IF(ISNUMBER('MPS(input_RL_Opt2)'!Z$19),J60*'MPS(input_RL_Opt2)'!Z$19,0)</f>
        <v>0</v>
      </c>
      <c r="AA60" s="199">
        <f>IF(ISNUMBER('MPS(input_RL_Opt2)'!AA$19),K60*'MPS(input_RL_Opt2)'!AA$19,0)</f>
        <v>0</v>
      </c>
      <c r="AB60" s="199">
        <f>IF(ISNUMBER('MPS(input_RL_Opt2)'!AB$19),L60*'MPS(input_RL_Opt2)'!AB$19,0)</f>
        <v>0</v>
      </c>
      <c r="AC60" s="199">
        <f>IF(ISNUMBER('MPS(input_RL_Opt2)'!AC$19),M60*'MPS(input_RL_Opt2)'!AC$19,0)</f>
        <v>0</v>
      </c>
      <c r="AD60" s="199">
        <f>IF(ISNUMBER('MPS(input_RL_Opt2)'!AD$19),N60*'MPS(input_RL_Opt2)'!AD$19,0)</f>
        <v>0</v>
      </c>
      <c r="AE60" s="198">
        <f t="shared" si="10"/>
        <v>0</v>
      </c>
      <c r="AF60" s="62"/>
    </row>
    <row r="61" spans="1:32" x14ac:dyDescent="0.2">
      <c r="A61" s="280"/>
      <c r="B61" s="172" t="s">
        <v>50</v>
      </c>
      <c r="C61" s="201"/>
      <c r="D61" s="201"/>
      <c r="E61" s="201"/>
      <c r="F61" s="201"/>
      <c r="G61" s="201"/>
      <c r="H61" s="201"/>
      <c r="I61" s="201"/>
      <c r="J61" s="201"/>
      <c r="K61" s="201"/>
      <c r="L61" s="201"/>
      <c r="M61" s="201"/>
      <c r="N61" s="201"/>
      <c r="O61" s="198">
        <f t="shared" si="9"/>
        <v>0</v>
      </c>
      <c r="Q61" s="280"/>
      <c r="R61" s="172" t="s">
        <v>50</v>
      </c>
      <c r="S61" s="199">
        <f>IF(ISNUMBER('MPS(input_RL_Opt2)'!S$20),C61*'MPS(input_RL_Opt2)'!S$20,0)</f>
        <v>0</v>
      </c>
      <c r="T61" s="199">
        <f>IF(ISNUMBER('MPS(input_RL_Opt2)'!T$20),D61*'MPS(input_RL_Opt2)'!T$20,0)</f>
        <v>0</v>
      </c>
      <c r="U61" s="199">
        <f>IF(ISNUMBER('MPS(input_RL_Opt2)'!U$20),E61*'MPS(input_RL_Opt2)'!U$20,0)</f>
        <v>0</v>
      </c>
      <c r="V61" s="199">
        <f>IF(ISNUMBER('MPS(input_RL_Opt2)'!V$20),F61*'MPS(input_RL_Opt2)'!V$20,0)</f>
        <v>0</v>
      </c>
      <c r="W61" s="199">
        <f>IF(ISNUMBER('MPS(input_RL_Opt2)'!W$20),G61*'MPS(input_RL_Opt2)'!W$20,0)</f>
        <v>0</v>
      </c>
      <c r="X61" s="199">
        <f>IF(ISNUMBER('MPS(input_RL_Opt2)'!X$20),H61*'MPS(input_RL_Opt2)'!X$20,0)</f>
        <v>0</v>
      </c>
      <c r="Y61" s="199">
        <f>IF(ISNUMBER('MPS(input_RL_Opt2)'!Y$20),I61*'MPS(input_RL_Opt2)'!Y$20,0)</f>
        <v>0</v>
      </c>
      <c r="Z61" s="199">
        <f>IF(ISNUMBER('MPS(input_RL_Opt2)'!Z$20),J61*'MPS(input_RL_Opt2)'!Z$20,0)</f>
        <v>0</v>
      </c>
      <c r="AA61" s="199">
        <f>IF(ISNUMBER('MPS(input_RL_Opt2)'!AA$20),K61*'MPS(input_RL_Opt2)'!AA$20,0)</f>
        <v>0</v>
      </c>
      <c r="AB61" s="199">
        <f>IF(ISNUMBER('MPS(input_RL_Opt2)'!AB$20),L61*'MPS(input_RL_Opt2)'!AB$20,0)</f>
        <v>0</v>
      </c>
      <c r="AC61" s="199">
        <f>IF(ISNUMBER('MPS(input_RL_Opt2)'!AC$20),M61*'MPS(input_RL_Opt2)'!AC$20,0)</f>
        <v>0</v>
      </c>
      <c r="AD61" s="199">
        <f>IF(ISNUMBER('MPS(input_RL_Opt2)'!AD$20),N61*'MPS(input_RL_Opt2)'!AD$20,0)</f>
        <v>0</v>
      </c>
      <c r="AE61" s="198">
        <f t="shared" si="10"/>
        <v>0</v>
      </c>
      <c r="AF61" s="62"/>
    </row>
    <row r="62" spans="1:32" x14ac:dyDescent="0.2">
      <c r="A62" s="280"/>
      <c r="B62" s="172" t="s">
        <v>51</v>
      </c>
      <c r="C62" s="201"/>
      <c r="D62" s="201"/>
      <c r="E62" s="201"/>
      <c r="F62" s="201"/>
      <c r="G62" s="201"/>
      <c r="H62" s="201"/>
      <c r="I62" s="201"/>
      <c r="J62" s="201"/>
      <c r="K62" s="201"/>
      <c r="L62" s="201"/>
      <c r="M62" s="201"/>
      <c r="N62" s="201"/>
      <c r="O62" s="198">
        <f t="shared" si="9"/>
        <v>0</v>
      </c>
      <c r="Q62" s="280"/>
      <c r="R62" s="172" t="s">
        <v>51</v>
      </c>
      <c r="S62" s="199">
        <f>IF(ISNUMBER('MPS(input_RL_Opt2)'!S$21),C62*'MPS(input_RL_Opt2)'!S$21,0)</f>
        <v>0</v>
      </c>
      <c r="T62" s="199">
        <f>IF(ISNUMBER('MPS(input_RL_Opt2)'!T$21),D62*'MPS(input_RL_Opt2)'!T$21,0)</f>
        <v>0</v>
      </c>
      <c r="U62" s="199">
        <f>IF(ISNUMBER('MPS(input_RL_Opt2)'!U$21),E62*'MPS(input_RL_Opt2)'!U$21,0)</f>
        <v>0</v>
      </c>
      <c r="V62" s="199">
        <f>IF(ISNUMBER('MPS(input_RL_Opt2)'!V$21),F62*'MPS(input_RL_Opt2)'!V$21,0)</f>
        <v>0</v>
      </c>
      <c r="W62" s="199">
        <f>IF(ISNUMBER('MPS(input_RL_Opt2)'!W$21),G62*'MPS(input_RL_Opt2)'!W$21,0)</f>
        <v>0</v>
      </c>
      <c r="X62" s="199">
        <f>IF(ISNUMBER('MPS(input_RL_Opt2)'!X$21),H62*'MPS(input_RL_Opt2)'!X$21,0)</f>
        <v>0</v>
      </c>
      <c r="Y62" s="199">
        <f>IF(ISNUMBER('MPS(input_RL_Opt2)'!Y$21),I62*'MPS(input_RL_Opt2)'!Y$21,0)</f>
        <v>0</v>
      </c>
      <c r="Z62" s="199">
        <f>IF(ISNUMBER('MPS(input_RL_Opt2)'!Z$21),J62*'MPS(input_RL_Opt2)'!Z$21,0)</f>
        <v>0</v>
      </c>
      <c r="AA62" s="199">
        <f>IF(ISNUMBER('MPS(input_RL_Opt2)'!AA$21),K62*'MPS(input_RL_Opt2)'!AA$21,0)</f>
        <v>0</v>
      </c>
      <c r="AB62" s="199">
        <f>IF(ISNUMBER('MPS(input_RL_Opt2)'!AB$21),L62*'MPS(input_RL_Opt2)'!AB$21,0)</f>
        <v>0</v>
      </c>
      <c r="AC62" s="199">
        <f>IF(ISNUMBER('MPS(input_RL_Opt2)'!AC$21),M62*'MPS(input_RL_Opt2)'!AC$21,0)</f>
        <v>0</v>
      </c>
      <c r="AD62" s="199">
        <f>IF(ISNUMBER('MPS(input_RL_Opt2)'!AD$21),N62*'MPS(input_RL_Opt2)'!AD$21,0)</f>
        <v>0</v>
      </c>
      <c r="AE62" s="198">
        <f t="shared" si="10"/>
        <v>0</v>
      </c>
      <c r="AF62" s="62"/>
    </row>
    <row r="63" spans="1:32" x14ac:dyDescent="0.2">
      <c r="A63" s="280"/>
      <c r="B63" s="172" t="s">
        <v>52</v>
      </c>
      <c r="C63" s="201"/>
      <c r="D63" s="201"/>
      <c r="E63" s="201"/>
      <c r="F63" s="201"/>
      <c r="G63" s="201"/>
      <c r="H63" s="201"/>
      <c r="I63" s="201"/>
      <c r="J63" s="201"/>
      <c r="K63" s="201"/>
      <c r="L63" s="201"/>
      <c r="M63" s="201"/>
      <c r="N63" s="201"/>
      <c r="O63" s="198">
        <f t="shared" si="9"/>
        <v>0</v>
      </c>
      <c r="Q63" s="280"/>
      <c r="R63" s="172" t="s">
        <v>52</v>
      </c>
      <c r="S63" s="199">
        <f>IF(ISNUMBER('MPS(input_RL_Opt2)'!S$22),C63*'MPS(input_RL_Opt2)'!S$22,0)</f>
        <v>0</v>
      </c>
      <c r="T63" s="199">
        <f>IF(ISNUMBER('MPS(input_RL_Opt2)'!T$22),D63*'MPS(input_RL_Opt2)'!T$22,0)</f>
        <v>0</v>
      </c>
      <c r="U63" s="199">
        <f>IF(ISNUMBER('MPS(input_RL_Opt2)'!U$22),E63*'MPS(input_RL_Opt2)'!U$22,0)</f>
        <v>0</v>
      </c>
      <c r="V63" s="199">
        <f>IF(ISNUMBER('MPS(input_RL_Opt2)'!V$22),F63*'MPS(input_RL_Opt2)'!V$22,0)</f>
        <v>0</v>
      </c>
      <c r="W63" s="199">
        <f>IF(ISNUMBER('MPS(input_RL_Opt2)'!W$22),G63*'MPS(input_RL_Opt2)'!W$22,0)</f>
        <v>0</v>
      </c>
      <c r="X63" s="199">
        <f>IF(ISNUMBER('MPS(input_RL_Opt2)'!X$22),H63*'MPS(input_RL_Opt2)'!X$22,0)</f>
        <v>0</v>
      </c>
      <c r="Y63" s="199">
        <f>IF(ISNUMBER('MPS(input_RL_Opt2)'!Y$22),I63*'MPS(input_RL_Opt2)'!Y$22,0)</f>
        <v>0</v>
      </c>
      <c r="Z63" s="199">
        <f>IF(ISNUMBER('MPS(input_RL_Opt2)'!Z$22),J63*'MPS(input_RL_Opt2)'!Z$22,0)</f>
        <v>0</v>
      </c>
      <c r="AA63" s="199">
        <f>IF(ISNUMBER('MPS(input_RL_Opt2)'!AA$22),K63*'MPS(input_RL_Opt2)'!AA$22,0)</f>
        <v>0</v>
      </c>
      <c r="AB63" s="199">
        <f>IF(ISNUMBER('MPS(input_RL_Opt2)'!AB$22),L63*'MPS(input_RL_Opt2)'!AB$22,0)</f>
        <v>0</v>
      </c>
      <c r="AC63" s="199">
        <f>IF(ISNUMBER('MPS(input_RL_Opt2)'!AC$22),M63*'MPS(input_RL_Opt2)'!AC$22,0)</f>
        <v>0</v>
      </c>
      <c r="AD63" s="199">
        <f>IF(ISNUMBER('MPS(input_RL_Opt2)'!AD$22),N63*'MPS(input_RL_Opt2)'!AD$22,0)</f>
        <v>0</v>
      </c>
      <c r="AE63" s="198">
        <f t="shared" si="10"/>
        <v>0</v>
      </c>
      <c r="AF63" s="62"/>
    </row>
    <row r="64" spans="1:32" x14ac:dyDescent="0.2">
      <c r="A64" s="280"/>
      <c r="B64" s="172" t="s">
        <v>53</v>
      </c>
      <c r="C64" s="201"/>
      <c r="D64" s="201"/>
      <c r="E64" s="201"/>
      <c r="F64" s="201"/>
      <c r="G64" s="201"/>
      <c r="H64" s="201"/>
      <c r="I64" s="201"/>
      <c r="J64" s="201"/>
      <c r="K64" s="201"/>
      <c r="L64" s="201"/>
      <c r="M64" s="201"/>
      <c r="N64" s="201"/>
      <c r="O64" s="198">
        <f t="shared" si="9"/>
        <v>0</v>
      </c>
      <c r="Q64" s="280"/>
      <c r="R64" s="172" t="s">
        <v>53</v>
      </c>
      <c r="S64" s="199">
        <f>IF(ISNUMBER('MPS(input_RL_Opt2)'!S$23),C64*'MPS(input_RL_Opt2)'!S$23,0)</f>
        <v>0</v>
      </c>
      <c r="T64" s="199">
        <f>IF(ISNUMBER('MPS(input_RL_Opt2)'!T$23),D64*'MPS(input_RL_Opt2)'!T$23,0)</f>
        <v>0</v>
      </c>
      <c r="U64" s="199">
        <f>IF(ISNUMBER('MPS(input_RL_Opt2)'!U$23),E64*'MPS(input_RL_Opt2)'!U$23,0)</f>
        <v>0</v>
      </c>
      <c r="V64" s="199">
        <f>IF(ISNUMBER('MPS(input_RL_Opt2)'!V$23),F64*'MPS(input_RL_Opt2)'!V$23,0)</f>
        <v>0</v>
      </c>
      <c r="W64" s="199">
        <f>IF(ISNUMBER('MPS(input_RL_Opt2)'!W$23),G64*'MPS(input_RL_Opt2)'!W$23,0)</f>
        <v>0</v>
      </c>
      <c r="X64" s="199">
        <f>IF(ISNUMBER('MPS(input_RL_Opt2)'!X$23),H64*'MPS(input_RL_Opt2)'!X$23,0)</f>
        <v>0</v>
      </c>
      <c r="Y64" s="199">
        <f>IF(ISNUMBER('MPS(input_RL_Opt2)'!Y$23),I64*'MPS(input_RL_Opt2)'!Y$23,0)</f>
        <v>0</v>
      </c>
      <c r="Z64" s="199">
        <f>IF(ISNUMBER('MPS(input_RL_Opt2)'!Z$23),J64*'MPS(input_RL_Opt2)'!Z$23,0)</f>
        <v>0</v>
      </c>
      <c r="AA64" s="199">
        <f>IF(ISNUMBER('MPS(input_RL_Opt2)'!AA$23),K64*'MPS(input_RL_Opt2)'!AA$23,0)</f>
        <v>0</v>
      </c>
      <c r="AB64" s="199">
        <f>IF(ISNUMBER('MPS(input_RL_Opt2)'!AB$23),L64*'MPS(input_RL_Opt2)'!AB$23,0)</f>
        <v>0</v>
      </c>
      <c r="AC64" s="199">
        <f>IF(ISNUMBER('MPS(input_RL_Opt2)'!AC$23),M64*'MPS(input_RL_Opt2)'!AC$23,0)</f>
        <v>0</v>
      </c>
      <c r="AD64" s="199">
        <f>IF(ISNUMBER('MPS(input_RL_Opt2)'!AD$23),N64*'MPS(input_RL_Opt2)'!AD$23,0)</f>
        <v>0</v>
      </c>
      <c r="AE64" s="198">
        <f t="shared" si="10"/>
        <v>0</v>
      </c>
      <c r="AF64" s="62"/>
    </row>
    <row r="65" spans="1:32" x14ac:dyDescent="0.2">
      <c r="A65" s="280"/>
      <c r="B65" s="172" t="s">
        <v>54</v>
      </c>
      <c r="C65" s="201"/>
      <c r="D65" s="201"/>
      <c r="E65" s="201"/>
      <c r="F65" s="201"/>
      <c r="G65" s="201"/>
      <c r="H65" s="201"/>
      <c r="I65" s="201"/>
      <c r="J65" s="201"/>
      <c r="K65" s="201"/>
      <c r="L65" s="201"/>
      <c r="M65" s="201"/>
      <c r="N65" s="201"/>
      <c r="O65" s="198">
        <f t="shared" si="9"/>
        <v>0</v>
      </c>
      <c r="Q65" s="280"/>
      <c r="R65" s="172" t="s">
        <v>54</v>
      </c>
      <c r="S65" s="199">
        <f>IF(ISNUMBER('MPS(input_RL_Opt2)'!S$24),C65*'MPS(input_RL_Opt2)'!S$24,0)</f>
        <v>0</v>
      </c>
      <c r="T65" s="199">
        <f>IF(ISNUMBER('MPS(input_RL_Opt2)'!T$24),D65*'MPS(input_RL_Opt2)'!T$24,0)</f>
        <v>0</v>
      </c>
      <c r="U65" s="199">
        <f>IF(ISNUMBER('MPS(input_RL_Opt2)'!U$24),E65*'MPS(input_RL_Opt2)'!U$24,0)</f>
        <v>0</v>
      </c>
      <c r="V65" s="199">
        <f>IF(ISNUMBER('MPS(input_RL_Opt2)'!V$24),F65*'MPS(input_RL_Opt2)'!V$24,0)</f>
        <v>0</v>
      </c>
      <c r="W65" s="199">
        <f>IF(ISNUMBER('MPS(input_RL_Opt2)'!W$24),G65*'MPS(input_RL_Opt2)'!W$24,0)</f>
        <v>0</v>
      </c>
      <c r="X65" s="199">
        <f>IF(ISNUMBER('MPS(input_RL_Opt2)'!X$24),H65*'MPS(input_RL_Opt2)'!X$24,0)</f>
        <v>0</v>
      </c>
      <c r="Y65" s="199">
        <f>IF(ISNUMBER('MPS(input_RL_Opt2)'!Y$24),I65*'MPS(input_RL_Opt2)'!Y$24,0)</f>
        <v>0</v>
      </c>
      <c r="Z65" s="199">
        <f>IF(ISNUMBER('MPS(input_RL_Opt2)'!Z$24),J65*'MPS(input_RL_Opt2)'!Z$24,0)</f>
        <v>0</v>
      </c>
      <c r="AA65" s="199">
        <f>IF(ISNUMBER('MPS(input_RL_Opt2)'!AA$24),K65*'MPS(input_RL_Opt2)'!AA$24,0)</f>
        <v>0</v>
      </c>
      <c r="AB65" s="199">
        <f>IF(ISNUMBER('MPS(input_RL_Opt2)'!AB$24),L65*'MPS(input_RL_Opt2)'!AB$24,0)</f>
        <v>0</v>
      </c>
      <c r="AC65" s="199">
        <f>IF(ISNUMBER('MPS(input_RL_Opt2)'!AC$24),M65*'MPS(input_RL_Opt2)'!AC$24,0)</f>
        <v>0</v>
      </c>
      <c r="AD65" s="199">
        <f>IF(ISNUMBER('MPS(input_RL_Opt2)'!AD$24),N65*'MPS(input_RL_Opt2)'!AD$24,0)</f>
        <v>0</v>
      </c>
      <c r="AE65" s="198">
        <f t="shared" si="10"/>
        <v>0</v>
      </c>
      <c r="AF65" s="62"/>
    </row>
    <row r="66" spans="1:32" x14ac:dyDescent="0.2">
      <c r="A66" s="280"/>
      <c r="B66" s="172" t="s">
        <v>55</v>
      </c>
      <c r="C66" s="201"/>
      <c r="D66" s="201"/>
      <c r="E66" s="201"/>
      <c r="F66" s="201"/>
      <c r="G66" s="201"/>
      <c r="H66" s="201"/>
      <c r="I66" s="201"/>
      <c r="J66" s="201"/>
      <c r="K66" s="201"/>
      <c r="L66" s="201"/>
      <c r="M66" s="201"/>
      <c r="N66" s="201"/>
      <c r="O66" s="198">
        <f t="shared" si="9"/>
        <v>0</v>
      </c>
      <c r="Q66" s="280"/>
      <c r="R66" s="172" t="s">
        <v>55</v>
      </c>
      <c r="S66" s="199">
        <f>IF(ISNUMBER('MPS(input_RL_Opt2)'!S$25),C66*'MPS(input_RL_Opt2)'!S$25,0)</f>
        <v>0</v>
      </c>
      <c r="T66" s="199">
        <f>IF(ISNUMBER('MPS(input_RL_Opt2)'!T$25),D66*'MPS(input_RL_Opt2)'!T$25,0)</f>
        <v>0</v>
      </c>
      <c r="U66" s="199">
        <f>IF(ISNUMBER('MPS(input_RL_Opt2)'!U$25),E66*'MPS(input_RL_Opt2)'!U$25,0)</f>
        <v>0</v>
      </c>
      <c r="V66" s="199">
        <f>IF(ISNUMBER('MPS(input_RL_Opt2)'!V$25),F66*'MPS(input_RL_Opt2)'!V$25,0)</f>
        <v>0</v>
      </c>
      <c r="W66" s="199">
        <f>IF(ISNUMBER('MPS(input_RL_Opt2)'!W$25),G66*'MPS(input_RL_Opt2)'!W$25,0)</f>
        <v>0</v>
      </c>
      <c r="X66" s="199">
        <f>IF(ISNUMBER('MPS(input_RL_Opt2)'!X$25),H66*'MPS(input_RL_Opt2)'!X$25,0)</f>
        <v>0</v>
      </c>
      <c r="Y66" s="199">
        <f>IF(ISNUMBER('MPS(input_RL_Opt2)'!Y$25),I66*'MPS(input_RL_Opt2)'!Y$25,0)</f>
        <v>0</v>
      </c>
      <c r="Z66" s="199">
        <f>IF(ISNUMBER('MPS(input_RL_Opt2)'!Z$25),J66*'MPS(input_RL_Opt2)'!Z$25,0)</f>
        <v>0</v>
      </c>
      <c r="AA66" s="199">
        <f>IF(ISNUMBER('MPS(input_RL_Opt2)'!AA$25),K66*'MPS(input_RL_Opt2)'!AA$25,0)</f>
        <v>0</v>
      </c>
      <c r="AB66" s="199">
        <f>IF(ISNUMBER('MPS(input_RL_Opt2)'!AB$25),L66*'MPS(input_RL_Opt2)'!AB$25,0)</f>
        <v>0</v>
      </c>
      <c r="AC66" s="199">
        <f>IF(ISNUMBER('MPS(input_RL_Opt2)'!AC$25),M66*'MPS(input_RL_Opt2)'!AC$25,0)</f>
        <v>0</v>
      </c>
      <c r="AD66" s="199">
        <f>IF(ISNUMBER('MPS(input_RL_Opt2)'!AD$25),N66*'MPS(input_RL_Opt2)'!AD$25,0)</f>
        <v>0</v>
      </c>
      <c r="AE66" s="198">
        <f t="shared" si="10"/>
        <v>0</v>
      </c>
      <c r="AF66" s="62"/>
    </row>
    <row r="67" spans="1:32" x14ac:dyDescent="0.2">
      <c r="A67" s="280"/>
      <c r="B67" s="172" t="s">
        <v>56</v>
      </c>
      <c r="C67" s="201"/>
      <c r="D67" s="201"/>
      <c r="E67" s="201"/>
      <c r="F67" s="201"/>
      <c r="G67" s="201"/>
      <c r="H67" s="201"/>
      <c r="I67" s="201"/>
      <c r="J67" s="201"/>
      <c r="K67" s="201"/>
      <c r="L67" s="201"/>
      <c r="M67" s="201"/>
      <c r="N67" s="201"/>
      <c r="O67" s="198">
        <f t="shared" si="9"/>
        <v>0</v>
      </c>
      <c r="Q67" s="280"/>
      <c r="R67" s="172" t="s">
        <v>56</v>
      </c>
      <c r="S67" s="199">
        <f>IF(ISNUMBER('MPS(input_RL_Opt2)'!S$26),C67*'MPS(input_RL_Opt2)'!S$26,0)</f>
        <v>0</v>
      </c>
      <c r="T67" s="199">
        <f>IF(ISNUMBER('MPS(input_RL_Opt2)'!T$26),D67*'MPS(input_RL_Opt2)'!T$26,0)</f>
        <v>0</v>
      </c>
      <c r="U67" s="199">
        <f>IF(ISNUMBER('MPS(input_RL_Opt2)'!U$26),E67*'MPS(input_RL_Opt2)'!U$26,0)</f>
        <v>0</v>
      </c>
      <c r="V67" s="199">
        <f>IF(ISNUMBER('MPS(input_RL_Opt2)'!V$26),F67*'MPS(input_RL_Opt2)'!V$26,0)</f>
        <v>0</v>
      </c>
      <c r="W67" s="199">
        <f>IF(ISNUMBER('MPS(input_RL_Opt2)'!W$26),G67*'MPS(input_RL_Opt2)'!W$26,0)</f>
        <v>0</v>
      </c>
      <c r="X67" s="199">
        <f>IF(ISNUMBER('MPS(input_RL_Opt2)'!X$26),H67*'MPS(input_RL_Opt2)'!X$26,0)</f>
        <v>0</v>
      </c>
      <c r="Y67" s="199">
        <f>IF(ISNUMBER('MPS(input_RL_Opt2)'!Y$26),I67*'MPS(input_RL_Opt2)'!Y$26,0)</f>
        <v>0</v>
      </c>
      <c r="Z67" s="199">
        <f>IF(ISNUMBER('MPS(input_RL_Opt2)'!Z$26),J67*'MPS(input_RL_Opt2)'!Z$26,0)</f>
        <v>0</v>
      </c>
      <c r="AA67" s="199">
        <f>IF(ISNUMBER('MPS(input_RL_Opt2)'!AA$26),K67*'MPS(input_RL_Opt2)'!AA$26,0)</f>
        <v>0</v>
      </c>
      <c r="AB67" s="199">
        <f>IF(ISNUMBER('MPS(input_RL_Opt2)'!AB$26),L67*'MPS(input_RL_Opt2)'!AB$26,0)</f>
        <v>0</v>
      </c>
      <c r="AC67" s="199">
        <f>IF(ISNUMBER('MPS(input_RL_Opt2)'!AC$26),M67*'MPS(input_RL_Opt2)'!AC$26,0)</f>
        <v>0</v>
      </c>
      <c r="AD67" s="199">
        <f>IF(ISNUMBER('MPS(input_RL_Opt2)'!AD$26),N67*'MPS(input_RL_Opt2)'!AD$26,0)</f>
        <v>0</v>
      </c>
      <c r="AE67" s="198">
        <f t="shared" si="10"/>
        <v>0</v>
      </c>
      <c r="AF67" s="62"/>
    </row>
    <row r="68" spans="1:32" x14ac:dyDescent="0.2">
      <c r="A68" s="280"/>
      <c r="B68" s="172" t="s">
        <v>147</v>
      </c>
      <c r="C68" s="201"/>
      <c r="D68" s="201"/>
      <c r="E68" s="201"/>
      <c r="F68" s="201"/>
      <c r="G68" s="201"/>
      <c r="H68" s="201"/>
      <c r="I68" s="201"/>
      <c r="J68" s="201"/>
      <c r="K68" s="201"/>
      <c r="L68" s="201"/>
      <c r="M68" s="201"/>
      <c r="N68" s="201"/>
      <c r="O68" s="198">
        <f t="shared" si="9"/>
        <v>0</v>
      </c>
      <c r="Q68" s="280"/>
      <c r="R68" s="172" t="s">
        <v>147</v>
      </c>
      <c r="S68" s="199">
        <f>IF(ISNUMBER('MPS(input_RL_Opt2)'!S$27),C68*'MPS(input_RL_Opt2)'!S$27,0)</f>
        <v>0</v>
      </c>
      <c r="T68" s="199">
        <f>IF(ISNUMBER('MPS(input_RL_Opt2)'!T$27),D68*'MPS(input_RL_Opt2)'!T$27,0)</f>
        <v>0</v>
      </c>
      <c r="U68" s="199">
        <f>IF(ISNUMBER('MPS(input_RL_Opt2)'!U$27),E68*'MPS(input_RL_Opt2)'!U$27,0)</f>
        <v>0</v>
      </c>
      <c r="V68" s="199">
        <f>IF(ISNUMBER('MPS(input_RL_Opt2)'!V$27),F68*'MPS(input_RL_Opt2)'!V$27,0)</f>
        <v>0</v>
      </c>
      <c r="W68" s="199">
        <f>IF(ISNUMBER('MPS(input_RL_Opt2)'!W$27),G68*'MPS(input_RL_Opt2)'!W$27,0)</f>
        <v>0</v>
      </c>
      <c r="X68" s="199">
        <f>IF(ISNUMBER('MPS(input_RL_Opt2)'!X$27),H68*'MPS(input_RL_Opt2)'!X$27,0)</f>
        <v>0</v>
      </c>
      <c r="Y68" s="199">
        <f>IF(ISNUMBER('MPS(input_RL_Opt2)'!Y$27),I68*'MPS(input_RL_Opt2)'!Y$27,0)</f>
        <v>0</v>
      </c>
      <c r="Z68" s="199">
        <f>IF(ISNUMBER('MPS(input_RL_Opt2)'!Z$27),J68*'MPS(input_RL_Opt2)'!Z$27,0)</f>
        <v>0</v>
      </c>
      <c r="AA68" s="199">
        <f>IF(ISNUMBER('MPS(input_RL_Opt2)'!AA$27),K68*'MPS(input_RL_Opt2)'!AA$27,0)</f>
        <v>0</v>
      </c>
      <c r="AB68" s="199">
        <f>IF(ISNUMBER('MPS(input_RL_Opt2)'!AB$27),L68*'MPS(input_RL_Opt2)'!AB$27,0)</f>
        <v>0</v>
      </c>
      <c r="AC68" s="199">
        <f>IF(ISNUMBER('MPS(input_RL_Opt2)'!AC$27),M68*'MPS(input_RL_Opt2)'!AC$27,0)</f>
        <v>0</v>
      </c>
      <c r="AD68" s="199">
        <f>IF(ISNUMBER('MPS(input_RL_Opt2)'!AD$27),N68*'MPS(input_RL_Opt2)'!AD$27,0)</f>
        <v>0</v>
      </c>
      <c r="AE68" s="198">
        <f t="shared" si="10"/>
        <v>0</v>
      </c>
      <c r="AF68" s="62"/>
    </row>
    <row r="69" spans="1:32" x14ac:dyDescent="0.2">
      <c r="A69" s="280"/>
      <c r="B69" s="54" t="s">
        <v>57</v>
      </c>
      <c r="C69" s="197">
        <f>+SUM(C57:C68)</f>
        <v>0</v>
      </c>
      <c r="D69" s="197">
        <f t="shared" ref="D69:N69" si="11">+SUM(D57:D68)</f>
        <v>0</v>
      </c>
      <c r="E69" s="197">
        <f t="shared" si="11"/>
        <v>0</v>
      </c>
      <c r="F69" s="197">
        <f t="shared" si="11"/>
        <v>0</v>
      </c>
      <c r="G69" s="197">
        <f t="shared" si="11"/>
        <v>0</v>
      </c>
      <c r="H69" s="197">
        <f t="shared" si="11"/>
        <v>0</v>
      </c>
      <c r="I69" s="197">
        <f t="shared" si="11"/>
        <v>0</v>
      </c>
      <c r="J69" s="197">
        <f t="shared" si="11"/>
        <v>0</v>
      </c>
      <c r="K69" s="197">
        <f t="shared" si="11"/>
        <v>0</v>
      </c>
      <c r="L69" s="197">
        <f t="shared" si="11"/>
        <v>0</v>
      </c>
      <c r="M69" s="197">
        <f t="shared" si="11"/>
        <v>0</v>
      </c>
      <c r="N69" s="197">
        <f t="shared" si="11"/>
        <v>0</v>
      </c>
      <c r="O69" s="198"/>
      <c r="Q69" s="280"/>
      <c r="R69" s="54" t="s">
        <v>57</v>
      </c>
      <c r="S69" s="197"/>
      <c r="T69" s="197"/>
      <c r="U69" s="197"/>
      <c r="V69" s="197"/>
      <c r="W69" s="197"/>
      <c r="X69" s="197"/>
      <c r="Y69" s="197"/>
      <c r="Z69" s="197"/>
      <c r="AA69" s="197"/>
      <c r="AB69" s="197"/>
      <c r="AC69" s="197"/>
      <c r="AD69" s="197"/>
      <c r="AE69" s="198">
        <f>SUM(AE57:AE68)</f>
        <v>0</v>
      </c>
      <c r="AF69" s="207">
        <f>ROUND(AE69*44/12,0)</f>
        <v>0</v>
      </c>
    </row>
    <row r="70" spans="1:32" x14ac:dyDescent="0.2">
      <c r="S70" s="50"/>
      <c r="T70" s="50"/>
      <c r="U70" s="50"/>
      <c r="V70" s="50"/>
      <c r="W70" s="50"/>
      <c r="X70" s="50"/>
      <c r="Y70" s="50"/>
      <c r="Z70" s="50"/>
      <c r="AA70" s="50"/>
      <c r="AB70" s="50"/>
      <c r="AC70" s="50"/>
      <c r="AD70" s="50"/>
      <c r="AE70" s="50"/>
    </row>
    <row r="71" spans="1:32" ht="14.15" customHeight="1" x14ac:dyDescent="0.2">
      <c r="A71" s="293" t="str">
        <f>'MPS(input_RL_Opt2)'!A96</f>
        <v>Year 2023</v>
      </c>
      <c r="B71" s="293"/>
      <c r="C71" s="261" t="str">
        <f>'MPS(input_RL_Opt2)'!C96</f>
        <v>Land use category in year 2023</v>
      </c>
      <c r="D71" s="261"/>
      <c r="E71" s="261"/>
      <c r="F71" s="261"/>
      <c r="G71" s="261"/>
      <c r="H71" s="261"/>
      <c r="I71" s="261"/>
      <c r="J71" s="261"/>
      <c r="K71" s="261"/>
      <c r="L71" s="261"/>
      <c r="M71" s="261"/>
      <c r="N71" s="261"/>
      <c r="O71" s="261"/>
      <c r="Q71" s="293" t="str">
        <f>'MPS(input_RL_Opt2)'!Q96</f>
        <v>Year 2023</v>
      </c>
      <c r="R71" s="293"/>
      <c r="S71" s="261" t="str">
        <f>'MPS(input_RL_Opt2)'!S96</f>
        <v>Land use category in year 2023</v>
      </c>
      <c r="T71" s="261"/>
      <c r="U71" s="261"/>
      <c r="V71" s="261"/>
      <c r="W71" s="261"/>
      <c r="X71" s="261"/>
      <c r="Y71" s="261"/>
      <c r="Z71" s="261"/>
      <c r="AA71" s="261"/>
      <c r="AB71" s="261"/>
      <c r="AC71" s="261"/>
      <c r="AD71" s="261"/>
      <c r="AE71" s="261"/>
      <c r="AF71" s="62"/>
    </row>
    <row r="72" spans="1:32" ht="42" x14ac:dyDescent="0.2">
      <c r="A72" s="293"/>
      <c r="B72" s="293"/>
      <c r="C72" s="54" t="s">
        <v>46</v>
      </c>
      <c r="D72" s="54" t="s">
        <v>47</v>
      </c>
      <c r="E72" s="55" t="s">
        <v>48</v>
      </c>
      <c r="F72" s="54" t="s">
        <v>49</v>
      </c>
      <c r="G72" s="54" t="s">
        <v>50</v>
      </c>
      <c r="H72" s="54" t="s">
        <v>51</v>
      </c>
      <c r="I72" s="54" t="s">
        <v>52</v>
      </c>
      <c r="J72" s="54" t="s">
        <v>53</v>
      </c>
      <c r="K72" s="54" t="s">
        <v>54</v>
      </c>
      <c r="L72" s="54" t="s">
        <v>55</v>
      </c>
      <c r="M72" s="54" t="s">
        <v>56</v>
      </c>
      <c r="N72" s="54" t="s">
        <v>39</v>
      </c>
      <c r="O72" s="172" t="s">
        <v>57</v>
      </c>
      <c r="Q72" s="293"/>
      <c r="R72" s="293"/>
      <c r="S72" s="54" t="s">
        <v>46</v>
      </c>
      <c r="T72" s="54" t="s">
        <v>47</v>
      </c>
      <c r="U72" s="55" t="s">
        <v>48</v>
      </c>
      <c r="V72" s="54" t="s">
        <v>49</v>
      </c>
      <c r="W72" s="54" t="s">
        <v>50</v>
      </c>
      <c r="X72" s="54" t="s">
        <v>51</v>
      </c>
      <c r="Y72" s="54" t="s">
        <v>52</v>
      </c>
      <c r="Z72" s="54" t="s">
        <v>53</v>
      </c>
      <c r="AA72" s="54" t="s">
        <v>54</v>
      </c>
      <c r="AB72" s="54" t="s">
        <v>55</v>
      </c>
      <c r="AC72" s="54" t="s">
        <v>56</v>
      </c>
      <c r="AD72" s="54" t="s">
        <v>39</v>
      </c>
      <c r="AE72" s="172" t="s">
        <v>57</v>
      </c>
      <c r="AF72" s="62"/>
    </row>
    <row r="73" spans="1:32" ht="14.15" customHeight="1" x14ac:dyDescent="0.2">
      <c r="A73" s="280" t="str">
        <f>'MPS(input_RL_Opt2)'!A98</f>
        <v>Land use category in year 2022</v>
      </c>
      <c r="B73" s="54" t="s">
        <v>46</v>
      </c>
      <c r="C73" s="201"/>
      <c r="D73" s="201"/>
      <c r="E73" s="201"/>
      <c r="F73" s="201"/>
      <c r="G73" s="201"/>
      <c r="H73" s="201"/>
      <c r="I73" s="201"/>
      <c r="J73" s="201"/>
      <c r="K73" s="201"/>
      <c r="L73" s="201"/>
      <c r="M73" s="201"/>
      <c r="N73" s="201"/>
      <c r="O73" s="198">
        <f>SUM(C73:N73)</f>
        <v>0</v>
      </c>
      <c r="Q73" s="280" t="str">
        <f>'MPS(input_RL_Opt2)'!Q98</f>
        <v>Land use category in year 2022</v>
      </c>
      <c r="R73" s="54" t="s">
        <v>46</v>
      </c>
      <c r="S73" s="199">
        <f>IF(ISNUMBER('MPS(input_RL_Opt2)'!S$16),C73*'MPS(input_RL_Opt2)'!S$16,0)</f>
        <v>0</v>
      </c>
      <c r="T73" s="199">
        <f>IF(ISNUMBER('MPS(input_RL_Opt2)'!T$16),D73*'MPS(input_RL_Opt2)'!T$16,0)</f>
        <v>0</v>
      </c>
      <c r="U73" s="199">
        <f>IF(ISNUMBER('MPS(input_RL_Opt2)'!U$16),E73*'MPS(input_RL_Opt2)'!U$16,0)</f>
        <v>0</v>
      </c>
      <c r="V73" s="199">
        <f>IF(ISNUMBER('MPS(input_RL_Opt2)'!V$16),F73*'MPS(input_RL_Opt2)'!V$16,0)</f>
        <v>0</v>
      </c>
      <c r="W73" s="199">
        <f>IF(ISNUMBER('MPS(input_RL_Opt2)'!W$16),G73*'MPS(input_RL_Opt2)'!W$16,0)</f>
        <v>0</v>
      </c>
      <c r="X73" s="199">
        <f>IF(ISNUMBER('MPS(input_RL_Opt2)'!X$16),H73*'MPS(input_RL_Opt2)'!X$16,0)</f>
        <v>0</v>
      </c>
      <c r="Y73" s="199">
        <f>IF(ISNUMBER('MPS(input_RL_Opt2)'!Y$16),I73*'MPS(input_RL_Opt2)'!Y$16,0)</f>
        <v>0</v>
      </c>
      <c r="Z73" s="199">
        <f>IF(ISNUMBER('MPS(input_RL_Opt2)'!Z$16),J73*'MPS(input_RL_Opt2)'!Z$16,0)</f>
        <v>0</v>
      </c>
      <c r="AA73" s="199">
        <f>IF(ISNUMBER('MPS(input_RL_Opt2)'!AA$16),K73*'MPS(input_RL_Opt2)'!AA$16,0)</f>
        <v>0</v>
      </c>
      <c r="AB73" s="199">
        <f>IF(ISNUMBER('MPS(input_RL_Opt2)'!AB$16),L73*'MPS(input_RL_Opt2)'!AB$16,0)</f>
        <v>0</v>
      </c>
      <c r="AC73" s="199">
        <f>IF(ISNUMBER('MPS(input_RL_Opt2)'!AC$16),M73*'MPS(input_RL_Opt2)'!AC$16,0)</f>
        <v>0</v>
      </c>
      <c r="AD73" s="199">
        <f>IF(ISNUMBER('MPS(input_RL_Opt2)'!AD$16),N73*'MPS(input_RL_Opt2)'!AD$16,0)</f>
        <v>0</v>
      </c>
      <c r="AE73" s="198">
        <f>SUMIF(S73:AD73,"&gt;0",S73:AD73)</f>
        <v>0</v>
      </c>
      <c r="AF73" s="62"/>
    </row>
    <row r="74" spans="1:32" ht="28" x14ac:dyDescent="0.2">
      <c r="A74" s="280"/>
      <c r="B74" s="54" t="s">
        <v>47</v>
      </c>
      <c r="C74" s="201"/>
      <c r="D74" s="201"/>
      <c r="E74" s="201"/>
      <c r="F74" s="201"/>
      <c r="G74" s="201"/>
      <c r="H74" s="201"/>
      <c r="I74" s="201"/>
      <c r="J74" s="201"/>
      <c r="K74" s="201"/>
      <c r="L74" s="201"/>
      <c r="M74" s="201"/>
      <c r="N74" s="201"/>
      <c r="O74" s="198">
        <f t="shared" ref="O74:O84" si="12">SUM(C74:N74)</f>
        <v>0</v>
      </c>
      <c r="Q74" s="280"/>
      <c r="R74" s="54" t="s">
        <v>47</v>
      </c>
      <c r="S74" s="199">
        <f>IF(ISNUMBER('MPS(input_RL_Opt2)'!S$17),C74*'MPS(input_RL_Opt2)'!S$17,0)</f>
        <v>0</v>
      </c>
      <c r="T74" s="199">
        <f>IF(ISNUMBER('MPS(input_RL_Opt2)'!T$17),D74*'MPS(input_RL_Opt2)'!T$17,0)</f>
        <v>0</v>
      </c>
      <c r="U74" s="199">
        <f>IF(ISNUMBER('MPS(input_RL_Opt2)'!U$17),E74*'MPS(input_RL_Opt2)'!U$17,0)</f>
        <v>0</v>
      </c>
      <c r="V74" s="199">
        <f>IF(ISNUMBER('MPS(input_RL_Opt2)'!V$17),F74*'MPS(input_RL_Opt2)'!V$17,0)</f>
        <v>0</v>
      </c>
      <c r="W74" s="199">
        <f>IF(ISNUMBER('MPS(input_RL_Opt2)'!W$17),G74*'MPS(input_RL_Opt2)'!W$17,0)</f>
        <v>0</v>
      </c>
      <c r="X74" s="199">
        <f>IF(ISNUMBER('MPS(input_RL_Opt2)'!X$17),H74*'MPS(input_RL_Opt2)'!X$17,0)</f>
        <v>0</v>
      </c>
      <c r="Y74" s="199">
        <f>IF(ISNUMBER('MPS(input_RL_Opt2)'!Y$17),I74*'MPS(input_RL_Opt2)'!Y$17,0)</f>
        <v>0</v>
      </c>
      <c r="Z74" s="199">
        <f>IF(ISNUMBER('MPS(input_RL_Opt2)'!Z$17),J74*'MPS(input_RL_Opt2)'!Z$17,0)</f>
        <v>0</v>
      </c>
      <c r="AA74" s="199">
        <f>IF(ISNUMBER('MPS(input_RL_Opt2)'!AA$17),K74*'MPS(input_RL_Opt2)'!AA$17,0)</f>
        <v>0</v>
      </c>
      <c r="AB74" s="199">
        <f>IF(ISNUMBER('MPS(input_RL_Opt2)'!AB$17),L74*'MPS(input_RL_Opt2)'!AB$17,0)</f>
        <v>0</v>
      </c>
      <c r="AC74" s="199">
        <f>IF(ISNUMBER('MPS(input_RL_Opt2)'!AC$17),M74*'MPS(input_RL_Opt2)'!AC$17,0)</f>
        <v>0</v>
      </c>
      <c r="AD74" s="199">
        <f>IF(ISNUMBER('MPS(input_RL_Opt2)'!AD$17),N74*'MPS(input_RL_Opt2)'!AD$17,0)</f>
        <v>0</v>
      </c>
      <c r="AE74" s="198">
        <f t="shared" ref="AE74:AE84" si="13">SUMIF(S74:AD74,"&gt;0",S74:AD74)</f>
        <v>0</v>
      </c>
      <c r="AF74" s="62"/>
    </row>
    <row r="75" spans="1:32" x14ac:dyDescent="0.2">
      <c r="A75" s="280"/>
      <c r="B75" s="55" t="s">
        <v>48</v>
      </c>
      <c r="C75" s="201"/>
      <c r="D75" s="201"/>
      <c r="E75" s="201"/>
      <c r="F75" s="201"/>
      <c r="G75" s="201"/>
      <c r="H75" s="201"/>
      <c r="I75" s="201"/>
      <c r="J75" s="201"/>
      <c r="K75" s="201"/>
      <c r="L75" s="201"/>
      <c r="M75" s="201"/>
      <c r="N75" s="201"/>
      <c r="O75" s="198">
        <f t="shared" si="12"/>
        <v>0</v>
      </c>
      <c r="Q75" s="280"/>
      <c r="R75" s="55" t="s">
        <v>48</v>
      </c>
      <c r="S75" s="199">
        <f>IF(ISNUMBER('MPS(input_RL_Opt2)'!S$18),C75*'MPS(input_RL_Opt2)'!S$18, 0)</f>
        <v>0</v>
      </c>
      <c r="T75" s="199">
        <f>IF(ISNUMBER('MPS(input_RL_Opt2)'!T$18),D75*'MPS(input_RL_Opt2)'!T$18, 0)</f>
        <v>0</v>
      </c>
      <c r="U75" s="199">
        <f>IF(ISNUMBER('MPS(input_RL_Opt2)'!U$18),E75*'MPS(input_RL_Opt2)'!U$18, 0)</f>
        <v>0</v>
      </c>
      <c r="V75" s="199">
        <f>IF(ISNUMBER('MPS(input_RL_Opt2)'!V$18),F75*'MPS(input_RL_Opt2)'!V$18, 0)</f>
        <v>0</v>
      </c>
      <c r="W75" s="199">
        <f>IF(ISNUMBER('MPS(input_RL_Opt2)'!W$18),G75*'MPS(input_RL_Opt2)'!W$18, 0)</f>
        <v>0</v>
      </c>
      <c r="X75" s="199">
        <f>IF(ISNUMBER('MPS(input_RL_Opt2)'!X$18),H75*'MPS(input_RL_Opt2)'!X$18, 0)</f>
        <v>0</v>
      </c>
      <c r="Y75" s="199">
        <f>IF(ISNUMBER('MPS(input_RL_Opt2)'!Y$18),I75*'MPS(input_RL_Opt2)'!Y$18, 0)</f>
        <v>0</v>
      </c>
      <c r="Z75" s="199">
        <f>IF(ISNUMBER('MPS(input_RL_Opt2)'!Z$18),J75*'MPS(input_RL_Opt2)'!Z$18, 0)</f>
        <v>0</v>
      </c>
      <c r="AA75" s="199">
        <f>IF(ISNUMBER('MPS(input_RL_Opt2)'!AA$18),K75*'MPS(input_RL_Opt2)'!AA$18, 0)</f>
        <v>0</v>
      </c>
      <c r="AB75" s="199">
        <f>IF(ISNUMBER('MPS(input_RL_Opt2)'!AB$18),L75*'MPS(input_RL_Opt2)'!AB$18, 0)</f>
        <v>0</v>
      </c>
      <c r="AC75" s="199">
        <f>IF(ISNUMBER('MPS(input_RL_Opt2)'!AC$18),M75*'MPS(input_RL_Opt2)'!AC$18, 0)</f>
        <v>0</v>
      </c>
      <c r="AD75" s="199">
        <f>IF(ISNUMBER('MPS(input_RL_Opt2)'!AD$18),N75*'MPS(input_RL_Opt2)'!AD$18, 0)</f>
        <v>0</v>
      </c>
      <c r="AE75" s="198">
        <f t="shared" si="13"/>
        <v>0</v>
      </c>
      <c r="AF75" s="62"/>
    </row>
    <row r="76" spans="1:32" x14ac:dyDescent="0.2">
      <c r="A76" s="280"/>
      <c r="B76" s="54" t="s">
        <v>49</v>
      </c>
      <c r="C76" s="201"/>
      <c r="D76" s="201"/>
      <c r="E76" s="201"/>
      <c r="F76" s="201"/>
      <c r="G76" s="201"/>
      <c r="H76" s="201"/>
      <c r="I76" s="201"/>
      <c r="J76" s="201"/>
      <c r="K76" s="201"/>
      <c r="L76" s="201"/>
      <c r="M76" s="201"/>
      <c r="N76" s="201"/>
      <c r="O76" s="198">
        <f t="shared" si="12"/>
        <v>0</v>
      </c>
      <c r="Q76" s="280"/>
      <c r="R76" s="54" t="s">
        <v>49</v>
      </c>
      <c r="S76" s="199">
        <f>IF(ISNUMBER('MPS(input_RL_Opt2)'!S$19),C76*'MPS(input_RL_Opt2)'!S$19,0)</f>
        <v>0</v>
      </c>
      <c r="T76" s="199">
        <f>IF(ISNUMBER('MPS(input_RL_Opt2)'!T$19),D76*'MPS(input_RL_Opt2)'!T$19,0)</f>
        <v>0</v>
      </c>
      <c r="U76" s="199">
        <f>IF(ISNUMBER('MPS(input_RL_Opt2)'!U$19),E76*'MPS(input_RL_Opt2)'!U$19,0)</f>
        <v>0</v>
      </c>
      <c r="V76" s="199">
        <f>IF(ISNUMBER('MPS(input_RL_Opt2)'!V$19),F76*'MPS(input_RL_Opt2)'!V$19,0)</f>
        <v>0</v>
      </c>
      <c r="W76" s="199">
        <f>IF(ISNUMBER('MPS(input_RL_Opt2)'!W$19),G76*'MPS(input_RL_Opt2)'!W$19,0)</f>
        <v>0</v>
      </c>
      <c r="X76" s="199">
        <f>IF(ISNUMBER('MPS(input_RL_Opt2)'!X$19),H76*'MPS(input_RL_Opt2)'!X$19,0)</f>
        <v>0</v>
      </c>
      <c r="Y76" s="199">
        <f>IF(ISNUMBER('MPS(input_RL_Opt2)'!Y$19),I76*'MPS(input_RL_Opt2)'!Y$19,0)</f>
        <v>0</v>
      </c>
      <c r="Z76" s="199">
        <f>IF(ISNUMBER('MPS(input_RL_Opt2)'!Z$19),J76*'MPS(input_RL_Opt2)'!Z$19,0)</f>
        <v>0</v>
      </c>
      <c r="AA76" s="199">
        <f>IF(ISNUMBER('MPS(input_RL_Opt2)'!AA$19),K76*'MPS(input_RL_Opt2)'!AA$19,0)</f>
        <v>0</v>
      </c>
      <c r="AB76" s="199">
        <f>IF(ISNUMBER('MPS(input_RL_Opt2)'!AB$19),L76*'MPS(input_RL_Opt2)'!AB$19,0)</f>
        <v>0</v>
      </c>
      <c r="AC76" s="199">
        <f>IF(ISNUMBER('MPS(input_RL_Opt2)'!AC$19),M76*'MPS(input_RL_Opt2)'!AC$19,0)</f>
        <v>0</v>
      </c>
      <c r="AD76" s="199">
        <f>IF(ISNUMBER('MPS(input_RL_Opt2)'!AD$19),N76*'MPS(input_RL_Opt2)'!AD$19,0)</f>
        <v>0</v>
      </c>
      <c r="AE76" s="198">
        <f t="shared" si="13"/>
        <v>0</v>
      </c>
      <c r="AF76" s="62"/>
    </row>
    <row r="77" spans="1:32" x14ac:dyDescent="0.2">
      <c r="A77" s="280"/>
      <c r="B77" s="172" t="s">
        <v>50</v>
      </c>
      <c r="C77" s="201"/>
      <c r="D77" s="201"/>
      <c r="E77" s="201"/>
      <c r="F77" s="201"/>
      <c r="G77" s="201"/>
      <c r="H77" s="201"/>
      <c r="I77" s="201"/>
      <c r="J77" s="201"/>
      <c r="K77" s="201"/>
      <c r="L77" s="201"/>
      <c r="M77" s="201"/>
      <c r="N77" s="201"/>
      <c r="O77" s="198">
        <f t="shared" si="12"/>
        <v>0</v>
      </c>
      <c r="Q77" s="280"/>
      <c r="R77" s="172" t="s">
        <v>50</v>
      </c>
      <c r="S77" s="199">
        <f>IF(ISNUMBER('MPS(input_RL_Opt2)'!S$20),C77*'MPS(input_RL_Opt2)'!S$20,0)</f>
        <v>0</v>
      </c>
      <c r="T77" s="199">
        <f>IF(ISNUMBER('MPS(input_RL_Opt2)'!T$20),D77*'MPS(input_RL_Opt2)'!T$20,0)</f>
        <v>0</v>
      </c>
      <c r="U77" s="199">
        <f>IF(ISNUMBER('MPS(input_RL_Opt2)'!U$20),E77*'MPS(input_RL_Opt2)'!U$20,0)</f>
        <v>0</v>
      </c>
      <c r="V77" s="199">
        <f>IF(ISNUMBER('MPS(input_RL_Opt2)'!V$20),F77*'MPS(input_RL_Opt2)'!V$20,0)</f>
        <v>0</v>
      </c>
      <c r="W77" s="199">
        <f>IF(ISNUMBER('MPS(input_RL_Opt2)'!W$20),G77*'MPS(input_RL_Opt2)'!W$20,0)</f>
        <v>0</v>
      </c>
      <c r="X77" s="199">
        <f>IF(ISNUMBER('MPS(input_RL_Opt2)'!X$20),H77*'MPS(input_RL_Opt2)'!X$20,0)</f>
        <v>0</v>
      </c>
      <c r="Y77" s="199">
        <f>IF(ISNUMBER('MPS(input_RL_Opt2)'!Y$20),I77*'MPS(input_RL_Opt2)'!Y$20,0)</f>
        <v>0</v>
      </c>
      <c r="Z77" s="199">
        <f>IF(ISNUMBER('MPS(input_RL_Opt2)'!Z$20),J77*'MPS(input_RL_Opt2)'!Z$20,0)</f>
        <v>0</v>
      </c>
      <c r="AA77" s="199">
        <f>IF(ISNUMBER('MPS(input_RL_Opt2)'!AA$20),K77*'MPS(input_RL_Opt2)'!AA$20,0)</f>
        <v>0</v>
      </c>
      <c r="AB77" s="199">
        <f>IF(ISNUMBER('MPS(input_RL_Opt2)'!AB$20),L77*'MPS(input_RL_Opt2)'!AB$20,0)</f>
        <v>0</v>
      </c>
      <c r="AC77" s="199">
        <f>IF(ISNUMBER('MPS(input_RL_Opt2)'!AC$20),M77*'MPS(input_RL_Opt2)'!AC$20,0)</f>
        <v>0</v>
      </c>
      <c r="AD77" s="199">
        <f>IF(ISNUMBER('MPS(input_RL_Opt2)'!AD$20),N77*'MPS(input_RL_Opt2)'!AD$20,0)</f>
        <v>0</v>
      </c>
      <c r="AE77" s="198">
        <f t="shared" si="13"/>
        <v>0</v>
      </c>
      <c r="AF77" s="62"/>
    </row>
    <row r="78" spans="1:32" x14ac:dyDescent="0.2">
      <c r="A78" s="280"/>
      <c r="B78" s="172" t="s">
        <v>51</v>
      </c>
      <c r="C78" s="201"/>
      <c r="D78" s="201"/>
      <c r="E78" s="201"/>
      <c r="F78" s="201"/>
      <c r="G78" s="201"/>
      <c r="H78" s="201"/>
      <c r="I78" s="201"/>
      <c r="J78" s="201"/>
      <c r="K78" s="201"/>
      <c r="L78" s="201"/>
      <c r="M78" s="201"/>
      <c r="N78" s="201"/>
      <c r="O78" s="198">
        <f t="shared" si="12"/>
        <v>0</v>
      </c>
      <c r="Q78" s="280"/>
      <c r="R78" s="172" t="s">
        <v>51</v>
      </c>
      <c r="S78" s="199">
        <f>IF(ISNUMBER('MPS(input_RL_Opt2)'!S$21),C78*'MPS(input_RL_Opt2)'!S$21,0)</f>
        <v>0</v>
      </c>
      <c r="T78" s="199">
        <f>IF(ISNUMBER('MPS(input_RL_Opt2)'!T$21),D78*'MPS(input_RL_Opt2)'!T$21,0)</f>
        <v>0</v>
      </c>
      <c r="U78" s="199">
        <f>IF(ISNUMBER('MPS(input_RL_Opt2)'!U$21),E78*'MPS(input_RL_Opt2)'!U$21,0)</f>
        <v>0</v>
      </c>
      <c r="V78" s="199">
        <f>IF(ISNUMBER('MPS(input_RL_Opt2)'!V$21),F78*'MPS(input_RL_Opt2)'!V$21,0)</f>
        <v>0</v>
      </c>
      <c r="W78" s="199">
        <f>IF(ISNUMBER('MPS(input_RL_Opt2)'!W$21),G78*'MPS(input_RL_Opt2)'!W$21,0)</f>
        <v>0</v>
      </c>
      <c r="X78" s="199">
        <f>IF(ISNUMBER('MPS(input_RL_Opt2)'!X$21),H78*'MPS(input_RL_Opt2)'!X$21,0)</f>
        <v>0</v>
      </c>
      <c r="Y78" s="199">
        <f>IF(ISNUMBER('MPS(input_RL_Opt2)'!Y$21),I78*'MPS(input_RL_Opt2)'!Y$21,0)</f>
        <v>0</v>
      </c>
      <c r="Z78" s="199">
        <f>IF(ISNUMBER('MPS(input_RL_Opt2)'!Z$21),J78*'MPS(input_RL_Opt2)'!Z$21,0)</f>
        <v>0</v>
      </c>
      <c r="AA78" s="199">
        <f>IF(ISNUMBER('MPS(input_RL_Opt2)'!AA$21),K78*'MPS(input_RL_Opt2)'!AA$21,0)</f>
        <v>0</v>
      </c>
      <c r="AB78" s="199">
        <f>IF(ISNUMBER('MPS(input_RL_Opt2)'!AB$21),L78*'MPS(input_RL_Opt2)'!AB$21,0)</f>
        <v>0</v>
      </c>
      <c r="AC78" s="199">
        <f>IF(ISNUMBER('MPS(input_RL_Opt2)'!AC$21),M78*'MPS(input_RL_Opt2)'!AC$21,0)</f>
        <v>0</v>
      </c>
      <c r="AD78" s="199">
        <f>IF(ISNUMBER('MPS(input_RL_Opt2)'!AD$21),N78*'MPS(input_RL_Opt2)'!AD$21,0)</f>
        <v>0</v>
      </c>
      <c r="AE78" s="198">
        <f t="shared" si="13"/>
        <v>0</v>
      </c>
      <c r="AF78" s="62"/>
    </row>
    <row r="79" spans="1:32" x14ac:dyDescent="0.2">
      <c r="A79" s="280"/>
      <c r="B79" s="172" t="s">
        <v>52</v>
      </c>
      <c r="C79" s="201"/>
      <c r="D79" s="201"/>
      <c r="E79" s="201"/>
      <c r="F79" s="201"/>
      <c r="G79" s="201"/>
      <c r="H79" s="201"/>
      <c r="I79" s="201"/>
      <c r="J79" s="201"/>
      <c r="K79" s="201"/>
      <c r="L79" s="201"/>
      <c r="M79" s="201"/>
      <c r="N79" s="201"/>
      <c r="O79" s="198">
        <f t="shared" si="12"/>
        <v>0</v>
      </c>
      <c r="Q79" s="280"/>
      <c r="R79" s="172" t="s">
        <v>52</v>
      </c>
      <c r="S79" s="199">
        <f>IF(ISNUMBER('MPS(input_RL_Opt2)'!S$22),C79*'MPS(input_RL_Opt2)'!S$22,0)</f>
        <v>0</v>
      </c>
      <c r="T79" s="199">
        <f>IF(ISNUMBER('MPS(input_RL_Opt2)'!T$22),D79*'MPS(input_RL_Opt2)'!T$22,0)</f>
        <v>0</v>
      </c>
      <c r="U79" s="199">
        <f>IF(ISNUMBER('MPS(input_RL_Opt2)'!U$22),E79*'MPS(input_RL_Opt2)'!U$22,0)</f>
        <v>0</v>
      </c>
      <c r="V79" s="199">
        <f>IF(ISNUMBER('MPS(input_RL_Opt2)'!V$22),F79*'MPS(input_RL_Opt2)'!V$22,0)</f>
        <v>0</v>
      </c>
      <c r="W79" s="199">
        <f>IF(ISNUMBER('MPS(input_RL_Opt2)'!W$22),G79*'MPS(input_RL_Opt2)'!W$22,0)</f>
        <v>0</v>
      </c>
      <c r="X79" s="199">
        <f>IF(ISNUMBER('MPS(input_RL_Opt2)'!X$22),H79*'MPS(input_RL_Opt2)'!X$22,0)</f>
        <v>0</v>
      </c>
      <c r="Y79" s="199">
        <f>IF(ISNUMBER('MPS(input_RL_Opt2)'!Y$22),I79*'MPS(input_RL_Opt2)'!Y$22,0)</f>
        <v>0</v>
      </c>
      <c r="Z79" s="199">
        <f>IF(ISNUMBER('MPS(input_RL_Opt2)'!Z$22),J79*'MPS(input_RL_Opt2)'!Z$22,0)</f>
        <v>0</v>
      </c>
      <c r="AA79" s="199">
        <f>IF(ISNUMBER('MPS(input_RL_Opt2)'!AA$22),K79*'MPS(input_RL_Opt2)'!AA$22,0)</f>
        <v>0</v>
      </c>
      <c r="AB79" s="199">
        <f>IF(ISNUMBER('MPS(input_RL_Opt2)'!AB$22),L79*'MPS(input_RL_Opt2)'!AB$22,0)</f>
        <v>0</v>
      </c>
      <c r="AC79" s="199">
        <f>IF(ISNUMBER('MPS(input_RL_Opt2)'!AC$22),M79*'MPS(input_RL_Opt2)'!AC$22,0)</f>
        <v>0</v>
      </c>
      <c r="AD79" s="199">
        <f>IF(ISNUMBER('MPS(input_RL_Opt2)'!AD$22),N79*'MPS(input_RL_Opt2)'!AD$22,0)</f>
        <v>0</v>
      </c>
      <c r="AE79" s="198">
        <f t="shared" si="13"/>
        <v>0</v>
      </c>
      <c r="AF79" s="62"/>
    </row>
    <row r="80" spans="1:32" x14ac:dyDescent="0.2">
      <c r="A80" s="280"/>
      <c r="B80" s="172" t="s">
        <v>53</v>
      </c>
      <c r="C80" s="201"/>
      <c r="D80" s="201"/>
      <c r="E80" s="201"/>
      <c r="F80" s="201"/>
      <c r="G80" s="201"/>
      <c r="H80" s="201"/>
      <c r="I80" s="201"/>
      <c r="J80" s="201"/>
      <c r="K80" s="201"/>
      <c r="L80" s="201"/>
      <c r="M80" s="201"/>
      <c r="N80" s="201"/>
      <c r="O80" s="198">
        <f t="shared" si="12"/>
        <v>0</v>
      </c>
      <c r="Q80" s="280"/>
      <c r="R80" s="172" t="s">
        <v>53</v>
      </c>
      <c r="S80" s="199">
        <f>IF(ISNUMBER('MPS(input_RL_Opt2)'!S$23),C80*'MPS(input_RL_Opt2)'!S$23,0)</f>
        <v>0</v>
      </c>
      <c r="T80" s="199">
        <f>IF(ISNUMBER('MPS(input_RL_Opt2)'!T$23),D80*'MPS(input_RL_Opt2)'!T$23,0)</f>
        <v>0</v>
      </c>
      <c r="U80" s="199">
        <f>IF(ISNUMBER('MPS(input_RL_Opt2)'!U$23),E80*'MPS(input_RL_Opt2)'!U$23,0)</f>
        <v>0</v>
      </c>
      <c r="V80" s="199">
        <f>IF(ISNUMBER('MPS(input_RL_Opt2)'!V$23),F80*'MPS(input_RL_Opt2)'!V$23,0)</f>
        <v>0</v>
      </c>
      <c r="W80" s="199">
        <f>IF(ISNUMBER('MPS(input_RL_Opt2)'!W$23),G80*'MPS(input_RL_Opt2)'!W$23,0)</f>
        <v>0</v>
      </c>
      <c r="X80" s="199">
        <f>IF(ISNUMBER('MPS(input_RL_Opt2)'!X$23),H80*'MPS(input_RL_Opt2)'!X$23,0)</f>
        <v>0</v>
      </c>
      <c r="Y80" s="199">
        <f>IF(ISNUMBER('MPS(input_RL_Opt2)'!Y$23),I80*'MPS(input_RL_Opt2)'!Y$23,0)</f>
        <v>0</v>
      </c>
      <c r="Z80" s="199">
        <f>IF(ISNUMBER('MPS(input_RL_Opt2)'!Z$23),J80*'MPS(input_RL_Opt2)'!Z$23,0)</f>
        <v>0</v>
      </c>
      <c r="AA80" s="199">
        <f>IF(ISNUMBER('MPS(input_RL_Opt2)'!AA$23),K80*'MPS(input_RL_Opt2)'!AA$23,0)</f>
        <v>0</v>
      </c>
      <c r="AB80" s="199">
        <f>IF(ISNUMBER('MPS(input_RL_Opt2)'!AB$23),L80*'MPS(input_RL_Opt2)'!AB$23,0)</f>
        <v>0</v>
      </c>
      <c r="AC80" s="199">
        <f>IF(ISNUMBER('MPS(input_RL_Opt2)'!AC$23),M80*'MPS(input_RL_Opt2)'!AC$23,0)</f>
        <v>0</v>
      </c>
      <c r="AD80" s="199">
        <f>IF(ISNUMBER('MPS(input_RL_Opt2)'!AD$23),N80*'MPS(input_RL_Opt2)'!AD$23,0)</f>
        <v>0</v>
      </c>
      <c r="AE80" s="198">
        <f t="shared" si="13"/>
        <v>0</v>
      </c>
      <c r="AF80" s="62"/>
    </row>
    <row r="81" spans="1:32" x14ac:dyDescent="0.2">
      <c r="A81" s="280"/>
      <c r="B81" s="172" t="s">
        <v>54</v>
      </c>
      <c r="C81" s="201"/>
      <c r="D81" s="201"/>
      <c r="E81" s="201"/>
      <c r="F81" s="201"/>
      <c r="G81" s="201"/>
      <c r="H81" s="201"/>
      <c r="I81" s="201"/>
      <c r="J81" s="201"/>
      <c r="K81" s="201"/>
      <c r="L81" s="201"/>
      <c r="M81" s="201"/>
      <c r="N81" s="201"/>
      <c r="O81" s="198">
        <f t="shared" si="12"/>
        <v>0</v>
      </c>
      <c r="Q81" s="280"/>
      <c r="R81" s="172" t="s">
        <v>54</v>
      </c>
      <c r="S81" s="199">
        <f>IF(ISNUMBER('MPS(input_RL_Opt2)'!S$24),C81*'MPS(input_RL_Opt2)'!S$24,0)</f>
        <v>0</v>
      </c>
      <c r="T81" s="199">
        <f>IF(ISNUMBER('MPS(input_RL_Opt2)'!T$24),D81*'MPS(input_RL_Opt2)'!T$24,0)</f>
        <v>0</v>
      </c>
      <c r="U81" s="199">
        <f>IF(ISNUMBER('MPS(input_RL_Opt2)'!U$24),E81*'MPS(input_RL_Opt2)'!U$24,0)</f>
        <v>0</v>
      </c>
      <c r="V81" s="199">
        <f>IF(ISNUMBER('MPS(input_RL_Opt2)'!V$24),F81*'MPS(input_RL_Opt2)'!V$24,0)</f>
        <v>0</v>
      </c>
      <c r="W81" s="199">
        <f>IF(ISNUMBER('MPS(input_RL_Opt2)'!W$24),G81*'MPS(input_RL_Opt2)'!W$24,0)</f>
        <v>0</v>
      </c>
      <c r="X81" s="199">
        <f>IF(ISNUMBER('MPS(input_RL_Opt2)'!X$24),H81*'MPS(input_RL_Opt2)'!X$24,0)</f>
        <v>0</v>
      </c>
      <c r="Y81" s="199">
        <f>IF(ISNUMBER('MPS(input_RL_Opt2)'!Y$24),I81*'MPS(input_RL_Opt2)'!Y$24,0)</f>
        <v>0</v>
      </c>
      <c r="Z81" s="199">
        <f>IF(ISNUMBER('MPS(input_RL_Opt2)'!Z$24),J81*'MPS(input_RL_Opt2)'!Z$24,0)</f>
        <v>0</v>
      </c>
      <c r="AA81" s="199">
        <f>IF(ISNUMBER('MPS(input_RL_Opt2)'!AA$24),K81*'MPS(input_RL_Opt2)'!AA$24,0)</f>
        <v>0</v>
      </c>
      <c r="AB81" s="199">
        <f>IF(ISNUMBER('MPS(input_RL_Opt2)'!AB$24),L81*'MPS(input_RL_Opt2)'!AB$24,0)</f>
        <v>0</v>
      </c>
      <c r="AC81" s="199">
        <f>IF(ISNUMBER('MPS(input_RL_Opt2)'!AC$24),M81*'MPS(input_RL_Opt2)'!AC$24,0)</f>
        <v>0</v>
      </c>
      <c r="AD81" s="199">
        <f>IF(ISNUMBER('MPS(input_RL_Opt2)'!AD$24),N81*'MPS(input_RL_Opt2)'!AD$24,0)</f>
        <v>0</v>
      </c>
      <c r="AE81" s="198">
        <f t="shared" si="13"/>
        <v>0</v>
      </c>
      <c r="AF81" s="62"/>
    </row>
    <row r="82" spans="1:32" x14ac:dyDescent="0.2">
      <c r="A82" s="280"/>
      <c r="B82" s="172" t="s">
        <v>55</v>
      </c>
      <c r="C82" s="201"/>
      <c r="D82" s="201"/>
      <c r="E82" s="201"/>
      <c r="F82" s="201"/>
      <c r="G82" s="201"/>
      <c r="H82" s="201"/>
      <c r="I82" s="201"/>
      <c r="J82" s="201"/>
      <c r="K82" s="201"/>
      <c r="L82" s="201"/>
      <c r="M82" s="201"/>
      <c r="N82" s="201"/>
      <c r="O82" s="198">
        <f t="shared" si="12"/>
        <v>0</v>
      </c>
      <c r="Q82" s="280"/>
      <c r="R82" s="172" t="s">
        <v>55</v>
      </c>
      <c r="S82" s="199">
        <f>IF(ISNUMBER('MPS(input_RL_Opt2)'!S$25),C82*'MPS(input_RL_Opt2)'!S$25,0)</f>
        <v>0</v>
      </c>
      <c r="T82" s="199">
        <f>IF(ISNUMBER('MPS(input_RL_Opt2)'!T$25),D82*'MPS(input_RL_Opt2)'!T$25,0)</f>
        <v>0</v>
      </c>
      <c r="U82" s="199">
        <f>IF(ISNUMBER('MPS(input_RL_Opt2)'!U$25),E82*'MPS(input_RL_Opt2)'!U$25,0)</f>
        <v>0</v>
      </c>
      <c r="V82" s="199">
        <f>IF(ISNUMBER('MPS(input_RL_Opt2)'!V$25),F82*'MPS(input_RL_Opt2)'!V$25,0)</f>
        <v>0</v>
      </c>
      <c r="W82" s="199">
        <f>IF(ISNUMBER('MPS(input_RL_Opt2)'!W$25),G82*'MPS(input_RL_Opt2)'!W$25,0)</f>
        <v>0</v>
      </c>
      <c r="X82" s="199">
        <f>IF(ISNUMBER('MPS(input_RL_Opt2)'!X$25),H82*'MPS(input_RL_Opt2)'!X$25,0)</f>
        <v>0</v>
      </c>
      <c r="Y82" s="199">
        <f>IF(ISNUMBER('MPS(input_RL_Opt2)'!Y$25),I82*'MPS(input_RL_Opt2)'!Y$25,0)</f>
        <v>0</v>
      </c>
      <c r="Z82" s="199">
        <f>IF(ISNUMBER('MPS(input_RL_Opt2)'!Z$25),J82*'MPS(input_RL_Opt2)'!Z$25,0)</f>
        <v>0</v>
      </c>
      <c r="AA82" s="199">
        <f>IF(ISNUMBER('MPS(input_RL_Opt2)'!AA$25),K82*'MPS(input_RL_Opt2)'!AA$25,0)</f>
        <v>0</v>
      </c>
      <c r="AB82" s="199">
        <f>IF(ISNUMBER('MPS(input_RL_Opt2)'!AB$25),L82*'MPS(input_RL_Opt2)'!AB$25,0)</f>
        <v>0</v>
      </c>
      <c r="AC82" s="199">
        <f>IF(ISNUMBER('MPS(input_RL_Opt2)'!AC$25),M82*'MPS(input_RL_Opt2)'!AC$25,0)</f>
        <v>0</v>
      </c>
      <c r="AD82" s="199">
        <f>IF(ISNUMBER('MPS(input_RL_Opt2)'!AD$25),N82*'MPS(input_RL_Opt2)'!AD$25,0)</f>
        <v>0</v>
      </c>
      <c r="AE82" s="198">
        <f t="shared" si="13"/>
        <v>0</v>
      </c>
      <c r="AF82" s="62"/>
    </row>
    <row r="83" spans="1:32" x14ac:dyDescent="0.2">
      <c r="A83" s="280"/>
      <c r="B83" s="172" t="s">
        <v>56</v>
      </c>
      <c r="C83" s="201"/>
      <c r="D83" s="201"/>
      <c r="E83" s="201"/>
      <c r="F83" s="201"/>
      <c r="G83" s="201"/>
      <c r="H83" s="201"/>
      <c r="I83" s="201"/>
      <c r="J83" s="201"/>
      <c r="K83" s="201"/>
      <c r="L83" s="201"/>
      <c r="M83" s="201"/>
      <c r="N83" s="201"/>
      <c r="O83" s="198">
        <f t="shared" si="12"/>
        <v>0</v>
      </c>
      <c r="Q83" s="280"/>
      <c r="R83" s="172" t="s">
        <v>56</v>
      </c>
      <c r="S83" s="199">
        <f>IF(ISNUMBER('MPS(input_RL_Opt2)'!S$26),C83*'MPS(input_RL_Opt2)'!S$26,0)</f>
        <v>0</v>
      </c>
      <c r="T83" s="199">
        <f>IF(ISNUMBER('MPS(input_RL_Opt2)'!T$26),D83*'MPS(input_RL_Opt2)'!T$26,0)</f>
        <v>0</v>
      </c>
      <c r="U83" s="199">
        <f>IF(ISNUMBER('MPS(input_RL_Opt2)'!U$26),E83*'MPS(input_RL_Opt2)'!U$26,0)</f>
        <v>0</v>
      </c>
      <c r="V83" s="199">
        <f>IF(ISNUMBER('MPS(input_RL_Opt2)'!V$26),F83*'MPS(input_RL_Opt2)'!V$26,0)</f>
        <v>0</v>
      </c>
      <c r="W83" s="199">
        <f>IF(ISNUMBER('MPS(input_RL_Opt2)'!W$26),G83*'MPS(input_RL_Opt2)'!W$26,0)</f>
        <v>0</v>
      </c>
      <c r="X83" s="199">
        <f>IF(ISNUMBER('MPS(input_RL_Opt2)'!X$26),H83*'MPS(input_RL_Opt2)'!X$26,0)</f>
        <v>0</v>
      </c>
      <c r="Y83" s="199">
        <f>IF(ISNUMBER('MPS(input_RL_Opt2)'!Y$26),I83*'MPS(input_RL_Opt2)'!Y$26,0)</f>
        <v>0</v>
      </c>
      <c r="Z83" s="199">
        <f>IF(ISNUMBER('MPS(input_RL_Opt2)'!Z$26),J83*'MPS(input_RL_Opt2)'!Z$26,0)</f>
        <v>0</v>
      </c>
      <c r="AA83" s="199">
        <f>IF(ISNUMBER('MPS(input_RL_Opt2)'!AA$26),K83*'MPS(input_RL_Opt2)'!AA$26,0)</f>
        <v>0</v>
      </c>
      <c r="AB83" s="199">
        <f>IF(ISNUMBER('MPS(input_RL_Opt2)'!AB$26),L83*'MPS(input_RL_Opt2)'!AB$26,0)</f>
        <v>0</v>
      </c>
      <c r="AC83" s="199">
        <f>IF(ISNUMBER('MPS(input_RL_Opt2)'!AC$26),M83*'MPS(input_RL_Opt2)'!AC$26,0)</f>
        <v>0</v>
      </c>
      <c r="AD83" s="199">
        <f>IF(ISNUMBER('MPS(input_RL_Opt2)'!AD$26),N83*'MPS(input_RL_Opt2)'!AD$26,0)</f>
        <v>0</v>
      </c>
      <c r="AE83" s="198">
        <f t="shared" si="13"/>
        <v>0</v>
      </c>
      <c r="AF83" s="62"/>
    </row>
    <row r="84" spans="1:32" x14ac:dyDescent="0.2">
      <c r="A84" s="280"/>
      <c r="B84" s="172" t="s">
        <v>147</v>
      </c>
      <c r="C84" s="201"/>
      <c r="D84" s="201"/>
      <c r="E84" s="201"/>
      <c r="F84" s="201"/>
      <c r="G84" s="201"/>
      <c r="H84" s="201"/>
      <c r="I84" s="201"/>
      <c r="J84" s="201"/>
      <c r="K84" s="201"/>
      <c r="L84" s="201"/>
      <c r="M84" s="201"/>
      <c r="N84" s="201"/>
      <c r="O84" s="198">
        <f t="shared" si="12"/>
        <v>0</v>
      </c>
      <c r="Q84" s="280"/>
      <c r="R84" s="172" t="s">
        <v>147</v>
      </c>
      <c r="S84" s="199">
        <f>IF(ISNUMBER('MPS(input_RL_Opt2)'!S$27),C84*'MPS(input_RL_Opt2)'!S$27,0)</f>
        <v>0</v>
      </c>
      <c r="T84" s="199">
        <f>IF(ISNUMBER('MPS(input_RL_Opt2)'!T$27),D84*'MPS(input_RL_Opt2)'!T$27,0)</f>
        <v>0</v>
      </c>
      <c r="U84" s="199">
        <f>IF(ISNUMBER('MPS(input_RL_Opt2)'!U$27),E84*'MPS(input_RL_Opt2)'!U$27,0)</f>
        <v>0</v>
      </c>
      <c r="V84" s="199">
        <f>IF(ISNUMBER('MPS(input_RL_Opt2)'!V$27),F84*'MPS(input_RL_Opt2)'!V$27,0)</f>
        <v>0</v>
      </c>
      <c r="W84" s="199">
        <f>IF(ISNUMBER('MPS(input_RL_Opt2)'!W$27),G84*'MPS(input_RL_Opt2)'!W$27,0)</f>
        <v>0</v>
      </c>
      <c r="X84" s="199">
        <f>IF(ISNUMBER('MPS(input_RL_Opt2)'!X$27),H84*'MPS(input_RL_Opt2)'!X$27,0)</f>
        <v>0</v>
      </c>
      <c r="Y84" s="199">
        <f>IF(ISNUMBER('MPS(input_RL_Opt2)'!Y$27),I84*'MPS(input_RL_Opt2)'!Y$27,0)</f>
        <v>0</v>
      </c>
      <c r="Z84" s="199">
        <f>IF(ISNUMBER('MPS(input_RL_Opt2)'!Z$27),J84*'MPS(input_RL_Opt2)'!Z$27,0)</f>
        <v>0</v>
      </c>
      <c r="AA84" s="199">
        <f>IF(ISNUMBER('MPS(input_RL_Opt2)'!AA$27),K84*'MPS(input_RL_Opt2)'!AA$27,0)</f>
        <v>0</v>
      </c>
      <c r="AB84" s="199">
        <f>IF(ISNUMBER('MPS(input_RL_Opt2)'!AB$27),L84*'MPS(input_RL_Opt2)'!AB$27,0)</f>
        <v>0</v>
      </c>
      <c r="AC84" s="199">
        <f>IF(ISNUMBER('MPS(input_RL_Opt2)'!AC$27),M84*'MPS(input_RL_Opt2)'!AC$27,0)</f>
        <v>0</v>
      </c>
      <c r="AD84" s="199">
        <f>IF(ISNUMBER('MPS(input_RL_Opt2)'!AD$27),N84*'MPS(input_RL_Opt2)'!AD$27,0)</f>
        <v>0</v>
      </c>
      <c r="AE84" s="198">
        <f t="shared" si="13"/>
        <v>0</v>
      </c>
      <c r="AF84" s="62"/>
    </row>
    <row r="85" spans="1:32" x14ac:dyDescent="0.2">
      <c r="A85" s="280"/>
      <c r="B85" s="54" t="s">
        <v>57</v>
      </c>
      <c r="C85" s="197">
        <f>+SUM(C73:C84)</f>
        <v>0</v>
      </c>
      <c r="D85" s="197">
        <f t="shared" ref="D85:N85" si="14">+SUM(D73:D84)</f>
        <v>0</v>
      </c>
      <c r="E85" s="197">
        <f t="shared" si="14"/>
        <v>0</v>
      </c>
      <c r="F85" s="197">
        <f t="shared" si="14"/>
        <v>0</v>
      </c>
      <c r="G85" s="197">
        <f t="shared" si="14"/>
        <v>0</v>
      </c>
      <c r="H85" s="197">
        <f t="shared" si="14"/>
        <v>0</v>
      </c>
      <c r="I85" s="197">
        <f t="shared" si="14"/>
        <v>0</v>
      </c>
      <c r="J85" s="197">
        <f t="shared" si="14"/>
        <v>0</v>
      </c>
      <c r="K85" s="197">
        <f t="shared" si="14"/>
        <v>0</v>
      </c>
      <c r="L85" s="197">
        <f t="shared" si="14"/>
        <v>0</v>
      </c>
      <c r="M85" s="197">
        <f t="shared" si="14"/>
        <v>0</v>
      </c>
      <c r="N85" s="197">
        <f t="shared" si="14"/>
        <v>0</v>
      </c>
      <c r="O85" s="198"/>
      <c r="Q85" s="280"/>
      <c r="R85" s="54" t="s">
        <v>57</v>
      </c>
      <c r="S85" s="197"/>
      <c r="T85" s="197"/>
      <c r="U85" s="197"/>
      <c r="V85" s="197"/>
      <c r="W85" s="197"/>
      <c r="X85" s="197"/>
      <c r="Y85" s="197"/>
      <c r="Z85" s="197"/>
      <c r="AA85" s="197"/>
      <c r="AB85" s="197"/>
      <c r="AC85" s="197"/>
      <c r="AD85" s="197"/>
      <c r="AE85" s="198">
        <f>SUM(AE73:AE84)</f>
        <v>0</v>
      </c>
      <c r="AF85" s="207">
        <f>ROUND(AE85*44/12,0)</f>
        <v>0</v>
      </c>
    </row>
    <row r="86" spans="1:32" x14ac:dyDescent="0.2">
      <c r="S86" s="50"/>
      <c r="T86" s="50"/>
      <c r="U86" s="50"/>
      <c r="V86" s="50"/>
      <c r="W86" s="50"/>
      <c r="X86" s="50"/>
      <c r="Y86" s="50"/>
      <c r="Z86" s="50"/>
      <c r="AA86" s="50"/>
      <c r="AB86" s="50"/>
      <c r="AC86" s="50"/>
      <c r="AD86" s="50"/>
      <c r="AE86" s="50"/>
    </row>
    <row r="87" spans="1:32" ht="14.15" customHeight="1" x14ac:dyDescent="0.2">
      <c r="A87" s="293" t="str">
        <f>'MPS(input_RL_Opt2)'!A112</f>
        <v>Year 2024</v>
      </c>
      <c r="B87" s="293"/>
      <c r="C87" s="261" t="str">
        <f>'MPS(input_RL_Opt2)'!C112</f>
        <v>Land use category in year 2024</v>
      </c>
      <c r="D87" s="261"/>
      <c r="E87" s="261"/>
      <c r="F87" s="261"/>
      <c r="G87" s="261"/>
      <c r="H87" s="261"/>
      <c r="I87" s="261"/>
      <c r="J87" s="261"/>
      <c r="K87" s="261"/>
      <c r="L87" s="261"/>
      <c r="M87" s="261"/>
      <c r="N87" s="261"/>
      <c r="O87" s="261"/>
      <c r="Q87" s="293" t="str">
        <f>'MPS(input_RL_Opt2)'!Q112</f>
        <v>Year 2024</v>
      </c>
      <c r="R87" s="293"/>
      <c r="S87" s="261" t="str">
        <f>'MPS(input_RL_Opt2)'!S112</f>
        <v>Land use category in year 2024</v>
      </c>
      <c r="T87" s="261"/>
      <c r="U87" s="261"/>
      <c r="V87" s="261"/>
      <c r="W87" s="261"/>
      <c r="X87" s="261"/>
      <c r="Y87" s="261"/>
      <c r="Z87" s="261"/>
      <c r="AA87" s="261"/>
      <c r="AB87" s="261"/>
      <c r="AC87" s="261"/>
      <c r="AD87" s="261"/>
      <c r="AE87" s="261"/>
      <c r="AF87" s="62"/>
    </row>
    <row r="88" spans="1:32" ht="42" x14ac:dyDescent="0.2">
      <c r="A88" s="293"/>
      <c r="B88" s="293"/>
      <c r="C88" s="54" t="s">
        <v>46</v>
      </c>
      <c r="D88" s="54" t="s">
        <v>47</v>
      </c>
      <c r="E88" s="55" t="s">
        <v>48</v>
      </c>
      <c r="F88" s="54" t="s">
        <v>49</v>
      </c>
      <c r="G88" s="54" t="s">
        <v>50</v>
      </c>
      <c r="H88" s="54" t="s">
        <v>51</v>
      </c>
      <c r="I88" s="54" t="s">
        <v>52</v>
      </c>
      <c r="J88" s="54" t="s">
        <v>53</v>
      </c>
      <c r="K88" s="54" t="s">
        <v>54</v>
      </c>
      <c r="L88" s="54" t="s">
        <v>55</v>
      </c>
      <c r="M88" s="54" t="s">
        <v>56</v>
      </c>
      <c r="N88" s="54" t="s">
        <v>39</v>
      </c>
      <c r="O88" s="172" t="s">
        <v>57</v>
      </c>
      <c r="Q88" s="293"/>
      <c r="R88" s="293"/>
      <c r="S88" s="54" t="s">
        <v>46</v>
      </c>
      <c r="T88" s="54" t="s">
        <v>47</v>
      </c>
      <c r="U88" s="55" t="s">
        <v>48</v>
      </c>
      <c r="V88" s="54" t="s">
        <v>49</v>
      </c>
      <c r="W88" s="54" t="s">
        <v>50</v>
      </c>
      <c r="X88" s="54" t="s">
        <v>51</v>
      </c>
      <c r="Y88" s="54" t="s">
        <v>52</v>
      </c>
      <c r="Z88" s="54" t="s">
        <v>53</v>
      </c>
      <c r="AA88" s="54" t="s">
        <v>54</v>
      </c>
      <c r="AB88" s="54" t="s">
        <v>55</v>
      </c>
      <c r="AC88" s="54" t="s">
        <v>56</v>
      </c>
      <c r="AD88" s="54" t="s">
        <v>39</v>
      </c>
      <c r="AE88" s="172" t="s">
        <v>57</v>
      </c>
      <c r="AF88" s="62"/>
    </row>
    <row r="89" spans="1:32" ht="14.15" customHeight="1" x14ac:dyDescent="0.2">
      <c r="A89" s="280" t="str">
        <f>'MPS(input_RL_Opt2)'!A114</f>
        <v>Land use category in year 2023</v>
      </c>
      <c r="B89" s="54" t="s">
        <v>46</v>
      </c>
      <c r="C89" s="201"/>
      <c r="D89" s="201"/>
      <c r="E89" s="201"/>
      <c r="F89" s="201"/>
      <c r="G89" s="201"/>
      <c r="H89" s="201"/>
      <c r="I89" s="201"/>
      <c r="J89" s="201"/>
      <c r="K89" s="201"/>
      <c r="L89" s="201"/>
      <c r="M89" s="201"/>
      <c r="N89" s="201"/>
      <c r="O89" s="198">
        <f>SUM(C89:N89)</f>
        <v>0</v>
      </c>
      <c r="Q89" s="280" t="str">
        <f>'MPS(input_RL_Opt2)'!Q114</f>
        <v>Land use category in year 2023</v>
      </c>
      <c r="R89" s="54" t="s">
        <v>46</v>
      </c>
      <c r="S89" s="199">
        <f>IF(ISNUMBER('MPS(input_RL_Opt2)'!S$16),C89*'MPS(input_RL_Opt2)'!S$16,0)</f>
        <v>0</v>
      </c>
      <c r="T89" s="199">
        <f>IF(ISNUMBER('MPS(input_RL_Opt2)'!T$16),D89*'MPS(input_RL_Opt2)'!T$16,0)</f>
        <v>0</v>
      </c>
      <c r="U89" s="199">
        <f>IF(ISNUMBER('MPS(input_RL_Opt2)'!U$16),E89*'MPS(input_RL_Opt2)'!U$16,0)</f>
        <v>0</v>
      </c>
      <c r="V89" s="199">
        <f>IF(ISNUMBER('MPS(input_RL_Opt2)'!V$16),F89*'MPS(input_RL_Opt2)'!V$16,0)</f>
        <v>0</v>
      </c>
      <c r="W89" s="199">
        <f>IF(ISNUMBER('MPS(input_RL_Opt2)'!W$16),G89*'MPS(input_RL_Opt2)'!W$16,0)</f>
        <v>0</v>
      </c>
      <c r="X89" s="199">
        <f>IF(ISNUMBER('MPS(input_RL_Opt2)'!X$16),H89*'MPS(input_RL_Opt2)'!X$16,0)</f>
        <v>0</v>
      </c>
      <c r="Y89" s="199">
        <f>IF(ISNUMBER('MPS(input_RL_Opt2)'!Y$16),I89*'MPS(input_RL_Opt2)'!Y$16,0)</f>
        <v>0</v>
      </c>
      <c r="Z89" s="199">
        <f>IF(ISNUMBER('MPS(input_RL_Opt2)'!Z$16),J89*'MPS(input_RL_Opt2)'!Z$16,0)</f>
        <v>0</v>
      </c>
      <c r="AA89" s="199">
        <f>IF(ISNUMBER('MPS(input_RL_Opt2)'!AA$16),K89*'MPS(input_RL_Opt2)'!AA$16,0)</f>
        <v>0</v>
      </c>
      <c r="AB89" s="199">
        <f>IF(ISNUMBER('MPS(input_RL_Opt2)'!AB$16),L89*'MPS(input_RL_Opt2)'!AB$16,0)</f>
        <v>0</v>
      </c>
      <c r="AC89" s="199">
        <f>IF(ISNUMBER('MPS(input_RL_Opt2)'!AC$16),M89*'MPS(input_RL_Opt2)'!AC$16,0)</f>
        <v>0</v>
      </c>
      <c r="AD89" s="199">
        <f>IF(ISNUMBER('MPS(input_RL_Opt2)'!AD$16),N89*'MPS(input_RL_Opt2)'!AD$16,0)</f>
        <v>0</v>
      </c>
      <c r="AE89" s="198">
        <f>SUMIF(S89:AD89,"&gt;0",S89:AD89)</f>
        <v>0</v>
      </c>
      <c r="AF89" s="62"/>
    </row>
    <row r="90" spans="1:32" ht="28" x14ac:dyDescent="0.2">
      <c r="A90" s="280"/>
      <c r="B90" s="54" t="s">
        <v>47</v>
      </c>
      <c r="C90" s="201"/>
      <c r="D90" s="201"/>
      <c r="E90" s="201"/>
      <c r="F90" s="201"/>
      <c r="G90" s="201"/>
      <c r="H90" s="201"/>
      <c r="I90" s="201"/>
      <c r="J90" s="201"/>
      <c r="K90" s="201"/>
      <c r="L90" s="201"/>
      <c r="M90" s="201"/>
      <c r="N90" s="201"/>
      <c r="O90" s="198">
        <f t="shared" ref="O90:O100" si="15">SUM(C90:N90)</f>
        <v>0</v>
      </c>
      <c r="Q90" s="280"/>
      <c r="R90" s="54" t="s">
        <v>47</v>
      </c>
      <c r="S90" s="199">
        <f>IF(ISNUMBER('MPS(input_RL_Opt2)'!S$17),C90*'MPS(input_RL_Opt2)'!S$17,0)</f>
        <v>0</v>
      </c>
      <c r="T90" s="199">
        <f>IF(ISNUMBER('MPS(input_RL_Opt2)'!T$17),D90*'MPS(input_RL_Opt2)'!T$17,0)</f>
        <v>0</v>
      </c>
      <c r="U90" s="199">
        <f>IF(ISNUMBER('MPS(input_RL_Opt2)'!U$17),E90*'MPS(input_RL_Opt2)'!U$17,0)</f>
        <v>0</v>
      </c>
      <c r="V90" s="199">
        <f>IF(ISNUMBER('MPS(input_RL_Opt2)'!V$17),F90*'MPS(input_RL_Opt2)'!V$17,0)</f>
        <v>0</v>
      </c>
      <c r="W90" s="199">
        <f>IF(ISNUMBER('MPS(input_RL_Opt2)'!W$17),G90*'MPS(input_RL_Opt2)'!W$17,0)</f>
        <v>0</v>
      </c>
      <c r="X90" s="199">
        <f>IF(ISNUMBER('MPS(input_RL_Opt2)'!X$17),H90*'MPS(input_RL_Opt2)'!X$17,0)</f>
        <v>0</v>
      </c>
      <c r="Y90" s="199">
        <f>IF(ISNUMBER('MPS(input_RL_Opt2)'!Y$17),I90*'MPS(input_RL_Opt2)'!Y$17,0)</f>
        <v>0</v>
      </c>
      <c r="Z90" s="199">
        <f>IF(ISNUMBER('MPS(input_RL_Opt2)'!Z$17),J90*'MPS(input_RL_Opt2)'!Z$17,0)</f>
        <v>0</v>
      </c>
      <c r="AA90" s="199">
        <f>IF(ISNUMBER('MPS(input_RL_Opt2)'!AA$17),K90*'MPS(input_RL_Opt2)'!AA$17,0)</f>
        <v>0</v>
      </c>
      <c r="AB90" s="199">
        <f>IF(ISNUMBER('MPS(input_RL_Opt2)'!AB$17),L90*'MPS(input_RL_Opt2)'!AB$17,0)</f>
        <v>0</v>
      </c>
      <c r="AC90" s="199">
        <f>IF(ISNUMBER('MPS(input_RL_Opt2)'!AC$17),M90*'MPS(input_RL_Opt2)'!AC$17,0)</f>
        <v>0</v>
      </c>
      <c r="AD90" s="199">
        <f>IF(ISNUMBER('MPS(input_RL_Opt2)'!AD$17),N90*'MPS(input_RL_Opt2)'!AD$17,0)</f>
        <v>0</v>
      </c>
      <c r="AE90" s="198">
        <f t="shared" ref="AE90:AE100" si="16">SUMIF(S90:AD90,"&gt;0",S90:AD90)</f>
        <v>0</v>
      </c>
      <c r="AF90" s="62"/>
    </row>
    <row r="91" spans="1:32" x14ac:dyDescent="0.2">
      <c r="A91" s="280"/>
      <c r="B91" s="55" t="s">
        <v>48</v>
      </c>
      <c r="C91" s="201"/>
      <c r="D91" s="201"/>
      <c r="E91" s="201"/>
      <c r="F91" s="201"/>
      <c r="G91" s="201"/>
      <c r="H91" s="201"/>
      <c r="I91" s="201"/>
      <c r="J91" s="201"/>
      <c r="K91" s="201"/>
      <c r="L91" s="201"/>
      <c r="M91" s="201"/>
      <c r="N91" s="201"/>
      <c r="O91" s="198">
        <f t="shared" si="15"/>
        <v>0</v>
      </c>
      <c r="Q91" s="280"/>
      <c r="R91" s="55" t="s">
        <v>48</v>
      </c>
      <c r="S91" s="199">
        <f>IF(ISNUMBER('MPS(input_RL_Opt2)'!S$18),C91*'MPS(input_RL_Opt2)'!S$18, 0)</f>
        <v>0</v>
      </c>
      <c r="T91" s="199">
        <f>IF(ISNUMBER('MPS(input_RL_Opt2)'!T$18),D91*'MPS(input_RL_Opt2)'!T$18, 0)</f>
        <v>0</v>
      </c>
      <c r="U91" s="199">
        <f>IF(ISNUMBER('MPS(input_RL_Opt2)'!U$18),E91*'MPS(input_RL_Opt2)'!U$18, 0)</f>
        <v>0</v>
      </c>
      <c r="V91" s="199">
        <f>IF(ISNUMBER('MPS(input_RL_Opt2)'!V$18),F91*'MPS(input_RL_Opt2)'!V$18, 0)</f>
        <v>0</v>
      </c>
      <c r="W91" s="199">
        <f>IF(ISNUMBER('MPS(input_RL_Opt2)'!W$18),G91*'MPS(input_RL_Opt2)'!W$18, 0)</f>
        <v>0</v>
      </c>
      <c r="X91" s="199">
        <f>IF(ISNUMBER('MPS(input_RL_Opt2)'!X$18),H91*'MPS(input_RL_Opt2)'!X$18, 0)</f>
        <v>0</v>
      </c>
      <c r="Y91" s="199">
        <f>IF(ISNUMBER('MPS(input_RL_Opt2)'!Y$18),I91*'MPS(input_RL_Opt2)'!Y$18, 0)</f>
        <v>0</v>
      </c>
      <c r="Z91" s="199">
        <f>IF(ISNUMBER('MPS(input_RL_Opt2)'!Z$18),J91*'MPS(input_RL_Opt2)'!Z$18, 0)</f>
        <v>0</v>
      </c>
      <c r="AA91" s="199">
        <f>IF(ISNUMBER('MPS(input_RL_Opt2)'!AA$18),K91*'MPS(input_RL_Opt2)'!AA$18, 0)</f>
        <v>0</v>
      </c>
      <c r="AB91" s="199">
        <f>IF(ISNUMBER('MPS(input_RL_Opt2)'!AB$18),L91*'MPS(input_RL_Opt2)'!AB$18, 0)</f>
        <v>0</v>
      </c>
      <c r="AC91" s="199">
        <f>IF(ISNUMBER('MPS(input_RL_Opt2)'!AC$18),M91*'MPS(input_RL_Opt2)'!AC$18, 0)</f>
        <v>0</v>
      </c>
      <c r="AD91" s="199">
        <f>IF(ISNUMBER('MPS(input_RL_Opt2)'!AD$18),N91*'MPS(input_RL_Opt2)'!AD$18, 0)</f>
        <v>0</v>
      </c>
      <c r="AE91" s="198">
        <f t="shared" si="16"/>
        <v>0</v>
      </c>
      <c r="AF91" s="62"/>
    </row>
    <row r="92" spans="1:32" x14ac:dyDescent="0.2">
      <c r="A92" s="280"/>
      <c r="B92" s="54" t="s">
        <v>49</v>
      </c>
      <c r="C92" s="201"/>
      <c r="D92" s="201"/>
      <c r="E92" s="201"/>
      <c r="F92" s="201"/>
      <c r="G92" s="201"/>
      <c r="H92" s="201"/>
      <c r="I92" s="201"/>
      <c r="J92" s="201"/>
      <c r="K92" s="201"/>
      <c r="L92" s="201"/>
      <c r="M92" s="201"/>
      <c r="N92" s="201"/>
      <c r="O92" s="198">
        <f t="shared" si="15"/>
        <v>0</v>
      </c>
      <c r="Q92" s="280"/>
      <c r="R92" s="54" t="s">
        <v>49</v>
      </c>
      <c r="S92" s="199">
        <f>IF(ISNUMBER('MPS(input_RL_Opt2)'!S$19),C92*'MPS(input_RL_Opt2)'!S$19,0)</f>
        <v>0</v>
      </c>
      <c r="T92" s="199">
        <f>IF(ISNUMBER('MPS(input_RL_Opt2)'!T$19),D92*'MPS(input_RL_Opt2)'!T$19,0)</f>
        <v>0</v>
      </c>
      <c r="U92" s="199">
        <f>IF(ISNUMBER('MPS(input_RL_Opt2)'!U$19),E92*'MPS(input_RL_Opt2)'!U$19,0)</f>
        <v>0</v>
      </c>
      <c r="V92" s="199">
        <f>IF(ISNUMBER('MPS(input_RL_Opt2)'!V$19),F92*'MPS(input_RL_Opt2)'!V$19,0)</f>
        <v>0</v>
      </c>
      <c r="W92" s="199">
        <f>IF(ISNUMBER('MPS(input_RL_Opt2)'!W$19),G92*'MPS(input_RL_Opt2)'!W$19,0)</f>
        <v>0</v>
      </c>
      <c r="X92" s="199">
        <f>IF(ISNUMBER('MPS(input_RL_Opt2)'!X$19),H92*'MPS(input_RL_Opt2)'!X$19,0)</f>
        <v>0</v>
      </c>
      <c r="Y92" s="199">
        <f>IF(ISNUMBER('MPS(input_RL_Opt2)'!Y$19),I92*'MPS(input_RL_Opt2)'!Y$19,0)</f>
        <v>0</v>
      </c>
      <c r="Z92" s="199">
        <f>IF(ISNUMBER('MPS(input_RL_Opt2)'!Z$19),J92*'MPS(input_RL_Opt2)'!Z$19,0)</f>
        <v>0</v>
      </c>
      <c r="AA92" s="199">
        <f>IF(ISNUMBER('MPS(input_RL_Opt2)'!AA$19),K92*'MPS(input_RL_Opt2)'!AA$19,0)</f>
        <v>0</v>
      </c>
      <c r="AB92" s="199">
        <f>IF(ISNUMBER('MPS(input_RL_Opt2)'!AB$19),L92*'MPS(input_RL_Opt2)'!AB$19,0)</f>
        <v>0</v>
      </c>
      <c r="AC92" s="199">
        <f>IF(ISNUMBER('MPS(input_RL_Opt2)'!AC$19),M92*'MPS(input_RL_Opt2)'!AC$19,0)</f>
        <v>0</v>
      </c>
      <c r="AD92" s="199">
        <f>IF(ISNUMBER('MPS(input_RL_Opt2)'!AD$19),N92*'MPS(input_RL_Opt2)'!AD$19,0)</f>
        <v>0</v>
      </c>
      <c r="AE92" s="198">
        <f t="shared" si="16"/>
        <v>0</v>
      </c>
      <c r="AF92" s="62"/>
    </row>
    <row r="93" spans="1:32" x14ac:dyDescent="0.2">
      <c r="A93" s="280"/>
      <c r="B93" s="172" t="s">
        <v>50</v>
      </c>
      <c r="C93" s="201"/>
      <c r="D93" s="201"/>
      <c r="E93" s="201"/>
      <c r="F93" s="201"/>
      <c r="G93" s="201"/>
      <c r="H93" s="201"/>
      <c r="I93" s="201"/>
      <c r="J93" s="201"/>
      <c r="K93" s="201"/>
      <c r="L93" s="201"/>
      <c r="M93" s="201"/>
      <c r="N93" s="201"/>
      <c r="O93" s="198">
        <f t="shared" si="15"/>
        <v>0</v>
      </c>
      <c r="Q93" s="280"/>
      <c r="R93" s="172" t="s">
        <v>50</v>
      </c>
      <c r="S93" s="199">
        <f>IF(ISNUMBER('MPS(input_RL_Opt2)'!S$20),C93*'MPS(input_RL_Opt2)'!S$20,0)</f>
        <v>0</v>
      </c>
      <c r="T93" s="199">
        <f>IF(ISNUMBER('MPS(input_RL_Opt2)'!T$20),D93*'MPS(input_RL_Opt2)'!T$20,0)</f>
        <v>0</v>
      </c>
      <c r="U93" s="199">
        <f>IF(ISNUMBER('MPS(input_RL_Opt2)'!U$20),E93*'MPS(input_RL_Opt2)'!U$20,0)</f>
        <v>0</v>
      </c>
      <c r="V93" s="199">
        <f>IF(ISNUMBER('MPS(input_RL_Opt2)'!V$20),F93*'MPS(input_RL_Opt2)'!V$20,0)</f>
        <v>0</v>
      </c>
      <c r="W93" s="199">
        <f>IF(ISNUMBER('MPS(input_RL_Opt2)'!W$20),G93*'MPS(input_RL_Opt2)'!W$20,0)</f>
        <v>0</v>
      </c>
      <c r="X93" s="199">
        <f>IF(ISNUMBER('MPS(input_RL_Opt2)'!X$20),H93*'MPS(input_RL_Opt2)'!X$20,0)</f>
        <v>0</v>
      </c>
      <c r="Y93" s="199">
        <f>IF(ISNUMBER('MPS(input_RL_Opt2)'!Y$20),I93*'MPS(input_RL_Opt2)'!Y$20,0)</f>
        <v>0</v>
      </c>
      <c r="Z93" s="199">
        <f>IF(ISNUMBER('MPS(input_RL_Opt2)'!Z$20),J93*'MPS(input_RL_Opt2)'!Z$20,0)</f>
        <v>0</v>
      </c>
      <c r="AA93" s="199">
        <f>IF(ISNUMBER('MPS(input_RL_Opt2)'!AA$20),K93*'MPS(input_RL_Opt2)'!AA$20,0)</f>
        <v>0</v>
      </c>
      <c r="AB93" s="199">
        <f>IF(ISNUMBER('MPS(input_RL_Opt2)'!AB$20),L93*'MPS(input_RL_Opt2)'!AB$20,0)</f>
        <v>0</v>
      </c>
      <c r="AC93" s="199">
        <f>IF(ISNUMBER('MPS(input_RL_Opt2)'!AC$20),M93*'MPS(input_RL_Opt2)'!AC$20,0)</f>
        <v>0</v>
      </c>
      <c r="AD93" s="199">
        <f>IF(ISNUMBER('MPS(input_RL_Opt2)'!AD$20),N93*'MPS(input_RL_Opt2)'!AD$20,0)</f>
        <v>0</v>
      </c>
      <c r="AE93" s="198">
        <f t="shared" si="16"/>
        <v>0</v>
      </c>
      <c r="AF93" s="62"/>
    </row>
    <row r="94" spans="1:32" x14ac:dyDescent="0.2">
      <c r="A94" s="280"/>
      <c r="B94" s="172" t="s">
        <v>51</v>
      </c>
      <c r="C94" s="201"/>
      <c r="D94" s="201"/>
      <c r="E94" s="201"/>
      <c r="F94" s="201"/>
      <c r="G94" s="201"/>
      <c r="H94" s="201"/>
      <c r="I94" s="201"/>
      <c r="J94" s="201"/>
      <c r="K94" s="201"/>
      <c r="L94" s="201"/>
      <c r="M94" s="201"/>
      <c r="N94" s="201"/>
      <c r="O94" s="198">
        <f t="shared" si="15"/>
        <v>0</v>
      </c>
      <c r="Q94" s="280"/>
      <c r="R94" s="172" t="s">
        <v>51</v>
      </c>
      <c r="S94" s="199">
        <f>IF(ISNUMBER('MPS(input_RL_Opt2)'!S$21),C94*'MPS(input_RL_Opt2)'!S$21,0)</f>
        <v>0</v>
      </c>
      <c r="T94" s="199">
        <f>IF(ISNUMBER('MPS(input_RL_Opt2)'!T$21),D94*'MPS(input_RL_Opt2)'!T$21,0)</f>
        <v>0</v>
      </c>
      <c r="U94" s="199">
        <f>IF(ISNUMBER('MPS(input_RL_Opt2)'!U$21),E94*'MPS(input_RL_Opt2)'!U$21,0)</f>
        <v>0</v>
      </c>
      <c r="V94" s="199">
        <f>IF(ISNUMBER('MPS(input_RL_Opt2)'!V$21),F94*'MPS(input_RL_Opt2)'!V$21,0)</f>
        <v>0</v>
      </c>
      <c r="W94" s="199">
        <f>IF(ISNUMBER('MPS(input_RL_Opt2)'!W$21),G94*'MPS(input_RL_Opt2)'!W$21,0)</f>
        <v>0</v>
      </c>
      <c r="X94" s="199">
        <f>IF(ISNUMBER('MPS(input_RL_Opt2)'!X$21),H94*'MPS(input_RL_Opt2)'!X$21,0)</f>
        <v>0</v>
      </c>
      <c r="Y94" s="199">
        <f>IF(ISNUMBER('MPS(input_RL_Opt2)'!Y$21),I94*'MPS(input_RL_Opt2)'!Y$21,0)</f>
        <v>0</v>
      </c>
      <c r="Z94" s="199">
        <f>IF(ISNUMBER('MPS(input_RL_Opt2)'!Z$21),J94*'MPS(input_RL_Opt2)'!Z$21,0)</f>
        <v>0</v>
      </c>
      <c r="AA94" s="199">
        <f>IF(ISNUMBER('MPS(input_RL_Opt2)'!AA$21),K94*'MPS(input_RL_Opt2)'!AA$21,0)</f>
        <v>0</v>
      </c>
      <c r="AB94" s="199">
        <f>IF(ISNUMBER('MPS(input_RL_Opt2)'!AB$21),L94*'MPS(input_RL_Opt2)'!AB$21,0)</f>
        <v>0</v>
      </c>
      <c r="AC94" s="199">
        <f>IF(ISNUMBER('MPS(input_RL_Opt2)'!AC$21),M94*'MPS(input_RL_Opt2)'!AC$21,0)</f>
        <v>0</v>
      </c>
      <c r="AD94" s="199">
        <f>IF(ISNUMBER('MPS(input_RL_Opt2)'!AD$21),N94*'MPS(input_RL_Opt2)'!AD$21,0)</f>
        <v>0</v>
      </c>
      <c r="AE94" s="198">
        <f t="shared" si="16"/>
        <v>0</v>
      </c>
      <c r="AF94" s="62"/>
    </row>
    <row r="95" spans="1:32" x14ac:dyDescent="0.2">
      <c r="A95" s="280"/>
      <c r="B95" s="172" t="s">
        <v>52</v>
      </c>
      <c r="C95" s="201"/>
      <c r="D95" s="201"/>
      <c r="E95" s="201"/>
      <c r="F95" s="201"/>
      <c r="G95" s="201"/>
      <c r="H95" s="201"/>
      <c r="I95" s="201"/>
      <c r="J95" s="201"/>
      <c r="K95" s="201"/>
      <c r="L95" s="201"/>
      <c r="M95" s="201"/>
      <c r="N95" s="201"/>
      <c r="O95" s="198">
        <f t="shared" si="15"/>
        <v>0</v>
      </c>
      <c r="Q95" s="280"/>
      <c r="R95" s="172" t="s">
        <v>52</v>
      </c>
      <c r="S95" s="199">
        <f>IF(ISNUMBER('MPS(input_RL_Opt2)'!S$22),C95*'MPS(input_RL_Opt2)'!S$22,0)</f>
        <v>0</v>
      </c>
      <c r="T95" s="199">
        <f>IF(ISNUMBER('MPS(input_RL_Opt2)'!T$22),D95*'MPS(input_RL_Opt2)'!T$22,0)</f>
        <v>0</v>
      </c>
      <c r="U95" s="199">
        <f>IF(ISNUMBER('MPS(input_RL_Opt2)'!U$22),E95*'MPS(input_RL_Opt2)'!U$22,0)</f>
        <v>0</v>
      </c>
      <c r="V95" s="199">
        <f>IF(ISNUMBER('MPS(input_RL_Opt2)'!V$22),F95*'MPS(input_RL_Opt2)'!V$22,0)</f>
        <v>0</v>
      </c>
      <c r="W95" s="199">
        <f>IF(ISNUMBER('MPS(input_RL_Opt2)'!W$22),G95*'MPS(input_RL_Opt2)'!W$22,0)</f>
        <v>0</v>
      </c>
      <c r="X95" s="199">
        <f>IF(ISNUMBER('MPS(input_RL_Opt2)'!X$22),H95*'MPS(input_RL_Opt2)'!X$22,0)</f>
        <v>0</v>
      </c>
      <c r="Y95" s="199">
        <f>IF(ISNUMBER('MPS(input_RL_Opt2)'!Y$22),I95*'MPS(input_RL_Opt2)'!Y$22,0)</f>
        <v>0</v>
      </c>
      <c r="Z95" s="199">
        <f>IF(ISNUMBER('MPS(input_RL_Opt2)'!Z$22),J95*'MPS(input_RL_Opt2)'!Z$22,0)</f>
        <v>0</v>
      </c>
      <c r="AA95" s="199">
        <f>IF(ISNUMBER('MPS(input_RL_Opt2)'!AA$22),K95*'MPS(input_RL_Opt2)'!AA$22,0)</f>
        <v>0</v>
      </c>
      <c r="AB95" s="199">
        <f>IF(ISNUMBER('MPS(input_RL_Opt2)'!AB$22),L95*'MPS(input_RL_Opt2)'!AB$22,0)</f>
        <v>0</v>
      </c>
      <c r="AC95" s="199">
        <f>IF(ISNUMBER('MPS(input_RL_Opt2)'!AC$22),M95*'MPS(input_RL_Opt2)'!AC$22,0)</f>
        <v>0</v>
      </c>
      <c r="AD95" s="199">
        <f>IF(ISNUMBER('MPS(input_RL_Opt2)'!AD$22),N95*'MPS(input_RL_Opt2)'!AD$22,0)</f>
        <v>0</v>
      </c>
      <c r="AE95" s="198">
        <f t="shared" si="16"/>
        <v>0</v>
      </c>
      <c r="AF95" s="62"/>
    </row>
    <row r="96" spans="1:32" x14ac:dyDescent="0.2">
      <c r="A96" s="280"/>
      <c r="B96" s="172" t="s">
        <v>53</v>
      </c>
      <c r="C96" s="201"/>
      <c r="D96" s="201"/>
      <c r="E96" s="201"/>
      <c r="F96" s="201"/>
      <c r="G96" s="201"/>
      <c r="H96" s="201"/>
      <c r="I96" s="201"/>
      <c r="J96" s="201"/>
      <c r="K96" s="201"/>
      <c r="L96" s="201"/>
      <c r="M96" s="201"/>
      <c r="N96" s="201"/>
      <c r="O96" s="198">
        <f t="shared" si="15"/>
        <v>0</v>
      </c>
      <c r="Q96" s="280"/>
      <c r="R96" s="172" t="s">
        <v>53</v>
      </c>
      <c r="S96" s="199">
        <f>IF(ISNUMBER('MPS(input_RL_Opt2)'!S$23),C96*'MPS(input_RL_Opt2)'!S$23,0)</f>
        <v>0</v>
      </c>
      <c r="T96" s="199">
        <f>IF(ISNUMBER('MPS(input_RL_Opt2)'!T$23),D96*'MPS(input_RL_Opt2)'!T$23,0)</f>
        <v>0</v>
      </c>
      <c r="U96" s="199">
        <f>IF(ISNUMBER('MPS(input_RL_Opt2)'!U$23),E96*'MPS(input_RL_Opt2)'!U$23,0)</f>
        <v>0</v>
      </c>
      <c r="V96" s="199">
        <f>IF(ISNUMBER('MPS(input_RL_Opt2)'!V$23),F96*'MPS(input_RL_Opt2)'!V$23,0)</f>
        <v>0</v>
      </c>
      <c r="W96" s="199">
        <f>IF(ISNUMBER('MPS(input_RL_Opt2)'!W$23),G96*'MPS(input_RL_Opt2)'!W$23,0)</f>
        <v>0</v>
      </c>
      <c r="X96" s="199">
        <f>IF(ISNUMBER('MPS(input_RL_Opt2)'!X$23),H96*'MPS(input_RL_Opt2)'!X$23,0)</f>
        <v>0</v>
      </c>
      <c r="Y96" s="199">
        <f>IF(ISNUMBER('MPS(input_RL_Opt2)'!Y$23),I96*'MPS(input_RL_Opt2)'!Y$23,0)</f>
        <v>0</v>
      </c>
      <c r="Z96" s="199">
        <f>IF(ISNUMBER('MPS(input_RL_Opt2)'!Z$23),J96*'MPS(input_RL_Opt2)'!Z$23,0)</f>
        <v>0</v>
      </c>
      <c r="AA96" s="199">
        <f>IF(ISNUMBER('MPS(input_RL_Opt2)'!AA$23),K96*'MPS(input_RL_Opt2)'!AA$23,0)</f>
        <v>0</v>
      </c>
      <c r="AB96" s="199">
        <f>IF(ISNUMBER('MPS(input_RL_Opt2)'!AB$23),L96*'MPS(input_RL_Opt2)'!AB$23,0)</f>
        <v>0</v>
      </c>
      <c r="AC96" s="199">
        <f>IF(ISNUMBER('MPS(input_RL_Opt2)'!AC$23),M96*'MPS(input_RL_Opt2)'!AC$23,0)</f>
        <v>0</v>
      </c>
      <c r="AD96" s="199">
        <f>IF(ISNUMBER('MPS(input_RL_Opt2)'!AD$23),N96*'MPS(input_RL_Opt2)'!AD$23,0)</f>
        <v>0</v>
      </c>
      <c r="AE96" s="198">
        <f t="shared" si="16"/>
        <v>0</v>
      </c>
      <c r="AF96" s="62"/>
    </row>
    <row r="97" spans="1:32" x14ac:dyDescent="0.2">
      <c r="A97" s="280"/>
      <c r="B97" s="172" t="s">
        <v>54</v>
      </c>
      <c r="C97" s="201"/>
      <c r="D97" s="201"/>
      <c r="E97" s="201"/>
      <c r="F97" s="201"/>
      <c r="G97" s="201"/>
      <c r="H97" s="201"/>
      <c r="I97" s="201"/>
      <c r="J97" s="201"/>
      <c r="K97" s="201"/>
      <c r="L97" s="201"/>
      <c r="M97" s="201"/>
      <c r="N97" s="201"/>
      <c r="O97" s="198">
        <f t="shared" si="15"/>
        <v>0</v>
      </c>
      <c r="Q97" s="280"/>
      <c r="R97" s="172" t="s">
        <v>54</v>
      </c>
      <c r="S97" s="199">
        <f>IF(ISNUMBER('MPS(input_RL_Opt2)'!S$24),C97*'MPS(input_RL_Opt2)'!S$24,0)</f>
        <v>0</v>
      </c>
      <c r="T97" s="199">
        <f>IF(ISNUMBER('MPS(input_RL_Opt2)'!T$24),D97*'MPS(input_RL_Opt2)'!T$24,0)</f>
        <v>0</v>
      </c>
      <c r="U97" s="199">
        <f>IF(ISNUMBER('MPS(input_RL_Opt2)'!U$24),E97*'MPS(input_RL_Opt2)'!U$24,0)</f>
        <v>0</v>
      </c>
      <c r="V97" s="199">
        <f>IF(ISNUMBER('MPS(input_RL_Opt2)'!V$24),F97*'MPS(input_RL_Opt2)'!V$24,0)</f>
        <v>0</v>
      </c>
      <c r="W97" s="199">
        <f>IF(ISNUMBER('MPS(input_RL_Opt2)'!W$24),G97*'MPS(input_RL_Opt2)'!W$24,0)</f>
        <v>0</v>
      </c>
      <c r="X97" s="199">
        <f>IF(ISNUMBER('MPS(input_RL_Opt2)'!X$24),H97*'MPS(input_RL_Opt2)'!X$24,0)</f>
        <v>0</v>
      </c>
      <c r="Y97" s="199">
        <f>IF(ISNUMBER('MPS(input_RL_Opt2)'!Y$24),I97*'MPS(input_RL_Opt2)'!Y$24,0)</f>
        <v>0</v>
      </c>
      <c r="Z97" s="199">
        <f>IF(ISNUMBER('MPS(input_RL_Opt2)'!Z$24),J97*'MPS(input_RL_Opt2)'!Z$24,0)</f>
        <v>0</v>
      </c>
      <c r="AA97" s="199">
        <f>IF(ISNUMBER('MPS(input_RL_Opt2)'!AA$24),K97*'MPS(input_RL_Opt2)'!AA$24,0)</f>
        <v>0</v>
      </c>
      <c r="AB97" s="199">
        <f>IF(ISNUMBER('MPS(input_RL_Opt2)'!AB$24),L97*'MPS(input_RL_Opt2)'!AB$24,0)</f>
        <v>0</v>
      </c>
      <c r="AC97" s="199">
        <f>IF(ISNUMBER('MPS(input_RL_Opt2)'!AC$24),M97*'MPS(input_RL_Opt2)'!AC$24,0)</f>
        <v>0</v>
      </c>
      <c r="AD97" s="199">
        <f>IF(ISNUMBER('MPS(input_RL_Opt2)'!AD$24),N97*'MPS(input_RL_Opt2)'!AD$24,0)</f>
        <v>0</v>
      </c>
      <c r="AE97" s="198">
        <f t="shared" si="16"/>
        <v>0</v>
      </c>
      <c r="AF97" s="62"/>
    </row>
    <row r="98" spans="1:32" x14ac:dyDescent="0.2">
      <c r="A98" s="280"/>
      <c r="B98" s="172" t="s">
        <v>55</v>
      </c>
      <c r="C98" s="201"/>
      <c r="D98" s="201"/>
      <c r="E98" s="201"/>
      <c r="F98" s="201"/>
      <c r="G98" s="201"/>
      <c r="H98" s="201"/>
      <c r="I98" s="201"/>
      <c r="J98" s="201"/>
      <c r="K98" s="201"/>
      <c r="L98" s="201"/>
      <c r="M98" s="201"/>
      <c r="N98" s="201"/>
      <c r="O98" s="198">
        <f t="shared" si="15"/>
        <v>0</v>
      </c>
      <c r="Q98" s="280"/>
      <c r="R98" s="172" t="s">
        <v>55</v>
      </c>
      <c r="S98" s="199">
        <f>IF(ISNUMBER('MPS(input_RL_Opt2)'!S$25),C98*'MPS(input_RL_Opt2)'!S$25,0)</f>
        <v>0</v>
      </c>
      <c r="T98" s="199">
        <f>IF(ISNUMBER('MPS(input_RL_Opt2)'!T$25),D98*'MPS(input_RL_Opt2)'!T$25,0)</f>
        <v>0</v>
      </c>
      <c r="U98" s="199">
        <f>IF(ISNUMBER('MPS(input_RL_Opt2)'!U$25),E98*'MPS(input_RL_Opt2)'!U$25,0)</f>
        <v>0</v>
      </c>
      <c r="V98" s="199">
        <f>IF(ISNUMBER('MPS(input_RL_Opt2)'!V$25),F98*'MPS(input_RL_Opt2)'!V$25,0)</f>
        <v>0</v>
      </c>
      <c r="W98" s="199">
        <f>IF(ISNUMBER('MPS(input_RL_Opt2)'!W$25),G98*'MPS(input_RL_Opt2)'!W$25,0)</f>
        <v>0</v>
      </c>
      <c r="X98" s="199">
        <f>IF(ISNUMBER('MPS(input_RL_Opt2)'!X$25),H98*'MPS(input_RL_Opt2)'!X$25,0)</f>
        <v>0</v>
      </c>
      <c r="Y98" s="199">
        <f>IF(ISNUMBER('MPS(input_RL_Opt2)'!Y$25),I98*'MPS(input_RL_Opt2)'!Y$25,0)</f>
        <v>0</v>
      </c>
      <c r="Z98" s="199">
        <f>IF(ISNUMBER('MPS(input_RL_Opt2)'!Z$25),J98*'MPS(input_RL_Opt2)'!Z$25,0)</f>
        <v>0</v>
      </c>
      <c r="AA98" s="199">
        <f>IF(ISNUMBER('MPS(input_RL_Opt2)'!AA$25),K98*'MPS(input_RL_Opt2)'!AA$25,0)</f>
        <v>0</v>
      </c>
      <c r="AB98" s="199">
        <f>IF(ISNUMBER('MPS(input_RL_Opt2)'!AB$25),L98*'MPS(input_RL_Opt2)'!AB$25,0)</f>
        <v>0</v>
      </c>
      <c r="AC98" s="199">
        <f>IF(ISNUMBER('MPS(input_RL_Opt2)'!AC$25),M98*'MPS(input_RL_Opt2)'!AC$25,0)</f>
        <v>0</v>
      </c>
      <c r="AD98" s="199">
        <f>IF(ISNUMBER('MPS(input_RL_Opt2)'!AD$25),N98*'MPS(input_RL_Opt2)'!AD$25,0)</f>
        <v>0</v>
      </c>
      <c r="AE98" s="198">
        <f t="shared" si="16"/>
        <v>0</v>
      </c>
      <c r="AF98" s="62"/>
    </row>
    <row r="99" spans="1:32" x14ac:dyDescent="0.2">
      <c r="A99" s="280"/>
      <c r="B99" s="172" t="s">
        <v>56</v>
      </c>
      <c r="C99" s="201"/>
      <c r="D99" s="201"/>
      <c r="E99" s="201"/>
      <c r="F99" s="201"/>
      <c r="G99" s="201"/>
      <c r="H99" s="201"/>
      <c r="I99" s="201"/>
      <c r="J99" s="201"/>
      <c r="K99" s="201"/>
      <c r="L99" s="201"/>
      <c r="M99" s="201"/>
      <c r="N99" s="201"/>
      <c r="O99" s="198">
        <f t="shared" si="15"/>
        <v>0</v>
      </c>
      <c r="Q99" s="280"/>
      <c r="R99" s="172" t="s">
        <v>56</v>
      </c>
      <c r="S99" s="199">
        <f>IF(ISNUMBER('MPS(input_RL_Opt2)'!S$26),C99*'MPS(input_RL_Opt2)'!S$26,0)</f>
        <v>0</v>
      </c>
      <c r="T99" s="199">
        <f>IF(ISNUMBER('MPS(input_RL_Opt2)'!T$26),D99*'MPS(input_RL_Opt2)'!T$26,0)</f>
        <v>0</v>
      </c>
      <c r="U99" s="199">
        <f>IF(ISNUMBER('MPS(input_RL_Opt2)'!U$26),E99*'MPS(input_RL_Opt2)'!U$26,0)</f>
        <v>0</v>
      </c>
      <c r="V99" s="199">
        <f>IF(ISNUMBER('MPS(input_RL_Opt2)'!V$26),F99*'MPS(input_RL_Opt2)'!V$26,0)</f>
        <v>0</v>
      </c>
      <c r="W99" s="199">
        <f>IF(ISNUMBER('MPS(input_RL_Opt2)'!W$26),G99*'MPS(input_RL_Opt2)'!W$26,0)</f>
        <v>0</v>
      </c>
      <c r="X99" s="199">
        <f>IF(ISNUMBER('MPS(input_RL_Opt2)'!X$26),H99*'MPS(input_RL_Opt2)'!X$26,0)</f>
        <v>0</v>
      </c>
      <c r="Y99" s="199">
        <f>IF(ISNUMBER('MPS(input_RL_Opt2)'!Y$26),I99*'MPS(input_RL_Opt2)'!Y$26,0)</f>
        <v>0</v>
      </c>
      <c r="Z99" s="199">
        <f>IF(ISNUMBER('MPS(input_RL_Opt2)'!Z$26),J99*'MPS(input_RL_Opt2)'!Z$26,0)</f>
        <v>0</v>
      </c>
      <c r="AA99" s="199">
        <f>IF(ISNUMBER('MPS(input_RL_Opt2)'!AA$26),K99*'MPS(input_RL_Opt2)'!AA$26,0)</f>
        <v>0</v>
      </c>
      <c r="AB99" s="199">
        <f>IF(ISNUMBER('MPS(input_RL_Opt2)'!AB$26),L99*'MPS(input_RL_Opt2)'!AB$26,0)</f>
        <v>0</v>
      </c>
      <c r="AC99" s="199">
        <f>IF(ISNUMBER('MPS(input_RL_Opt2)'!AC$26),M99*'MPS(input_RL_Opt2)'!AC$26,0)</f>
        <v>0</v>
      </c>
      <c r="AD99" s="199">
        <f>IF(ISNUMBER('MPS(input_RL_Opt2)'!AD$26),N99*'MPS(input_RL_Opt2)'!AD$26,0)</f>
        <v>0</v>
      </c>
      <c r="AE99" s="198">
        <f t="shared" si="16"/>
        <v>0</v>
      </c>
      <c r="AF99" s="62"/>
    </row>
    <row r="100" spans="1:32" x14ac:dyDescent="0.2">
      <c r="A100" s="280"/>
      <c r="B100" s="172" t="s">
        <v>147</v>
      </c>
      <c r="C100" s="201"/>
      <c r="D100" s="201"/>
      <c r="E100" s="201"/>
      <c r="F100" s="201"/>
      <c r="G100" s="201"/>
      <c r="H100" s="201"/>
      <c r="I100" s="201"/>
      <c r="J100" s="201"/>
      <c r="K100" s="201"/>
      <c r="L100" s="201"/>
      <c r="M100" s="201"/>
      <c r="N100" s="201"/>
      <c r="O100" s="198">
        <f t="shared" si="15"/>
        <v>0</v>
      </c>
      <c r="Q100" s="280"/>
      <c r="R100" s="172" t="s">
        <v>147</v>
      </c>
      <c r="S100" s="199">
        <f>IF(ISNUMBER('MPS(input_RL_Opt2)'!S$27),C100*'MPS(input_RL_Opt2)'!S$27,0)</f>
        <v>0</v>
      </c>
      <c r="T100" s="199">
        <f>IF(ISNUMBER('MPS(input_RL_Opt2)'!T$27),D100*'MPS(input_RL_Opt2)'!T$27,0)</f>
        <v>0</v>
      </c>
      <c r="U100" s="199">
        <f>IF(ISNUMBER('MPS(input_RL_Opt2)'!U$27),E100*'MPS(input_RL_Opt2)'!U$27,0)</f>
        <v>0</v>
      </c>
      <c r="V100" s="199">
        <f>IF(ISNUMBER('MPS(input_RL_Opt2)'!V$27),F100*'MPS(input_RL_Opt2)'!V$27,0)</f>
        <v>0</v>
      </c>
      <c r="W100" s="199">
        <f>IF(ISNUMBER('MPS(input_RL_Opt2)'!W$27),G100*'MPS(input_RL_Opt2)'!W$27,0)</f>
        <v>0</v>
      </c>
      <c r="X100" s="199">
        <f>IF(ISNUMBER('MPS(input_RL_Opt2)'!X$27),H100*'MPS(input_RL_Opt2)'!X$27,0)</f>
        <v>0</v>
      </c>
      <c r="Y100" s="199">
        <f>IF(ISNUMBER('MPS(input_RL_Opt2)'!Y$27),I100*'MPS(input_RL_Opt2)'!Y$27,0)</f>
        <v>0</v>
      </c>
      <c r="Z100" s="199">
        <f>IF(ISNUMBER('MPS(input_RL_Opt2)'!Z$27),J100*'MPS(input_RL_Opt2)'!Z$27,0)</f>
        <v>0</v>
      </c>
      <c r="AA100" s="199">
        <f>IF(ISNUMBER('MPS(input_RL_Opt2)'!AA$27),K100*'MPS(input_RL_Opt2)'!AA$27,0)</f>
        <v>0</v>
      </c>
      <c r="AB100" s="199">
        <f>IF(ISNUMBER('MPS(input_RL_Opt2)'!AB$27),L100*'MPS(input_RL_Opt2)'!AB$27,0)</f>
        <v>0</v>
      </c>
      <c r="AC100" s="199">
        <f>IF(ISNUMBER('MPS(input_RL_Opt2)'!AC$27),M100*'MPS(input_RL_Opt2)'!AC$27,0)</f>
        <v>0</v>
      </c>
      <c r="AD100" s="199">
        <f>IF(ISNUMBER('MPS(input_RL_Opt2)'!AD$27),N100*'MPS(input_RL_Opt2)'!AD$27,0)</f>
        <v>0</v>
      </c>
      <c r="AE100" s="198">
        <f t="shared" si="16"/>
        <v>0</v>
      </c>
      <c r="AF100" s="62"/>
    </row>
    <row r="101" spans="1:32" x14ac:dyDescent="0.2">
      <c r="A101" s="280"/>
      <c r="B101" s="54" t="s">
        <v>57</v>
      </c>
      <c r="C101" s="197">
        <f>+SUM(C89:C100)</f>
        <v>0</v>
      </c>
      <c r="D101" s="197">
        <f t="shared" ref="D101:N101" si="17">+SUM(D89:D100)</f>
        <v>0</v>
      </c>
      <c r="E101" s="197">
        <f t="shared" si="17"/>
        <v>0</v>
      </c>
      <c r="F101" s="197">
        <f t="shared" si="17"/>
        <v>0</v>
      </c>
      <c r="G101" s="197">
        <f t="shared" si="17"/>
        <v>0</v>
      </c>
      <c r="H101" s="197">
        <f t="shared" si="17"/>
        <v>0</v>
      </c>
      <c r="I101" s="197">
        <f t="shared" si="17"/>
        <v>0</v>
      </c>
      <c r="J101" s="197">
        <f t="shared" si="17"/>
        <v>0</v>
      </c>
      <c r="K101" s="197">
        <f t="shared" si="17"/>
        <v>0</v>
      </c>
      <c r="L101" s="197">
        <f t="shared" si="17"/>
        <v>0</v>
      </c>
      <c r="M101" s="197">
        <f t="shared" si="17"/>
        <v>0</v>
      </c>
      <c r="N101" s="197">
        <f t="shared" si="17"/>
        <v>0</v>
      </c>
      <c r="O101" s="198"/>
      <c r="Q101" s="280"/>
      <c r="R101" s="54" t="s">
        <v>57</v>
      </c>
      <c r="S101" s="197"/>
      <c r="T101" s="197"/>
      <c r="U101" s="197"/>
      <c r="V101" s="197"/>
      <c r="W101" s="197"/>
      <c r="X101" s="197"/>
      <c r="Y101" s="197"/>
      <c r="Z101" s="197"/>
      <c r="AA101" s="197"/>
      <c r="AB101" s="197"/>
      <c r="AC101" s="197"/>
      <c r="AD101" s="197"/>
      <c r="AE101" s="198">
        <f>SUM(AE89:AE100)</f>
        <v>0</v>
      </c>
      <c r="AF101" s="207">
        <f>ROUND(AE101*44/12,0)</f>
        <v>0</v>
      </c>
    </row>
    <row r="102" spans="1:32" x14ac:dyDescent="0.2">
      <c r="S102" s="50"/>
      <c r="T102" s="50"/>
      <c r="U102" s="50"/>
      <c r="V102" s="50"/>
      <c r="W102" s="50"/>
      <c r="X102" s="50"/>
      <c r="Y102" s="50"/>
      <c r="Z102" s="50"/>
      <c r="AA102" s="50"/>
      <c r="AB102" s="50"/>
      <c r="AC102" s="50"/>
      <c r="AD102" s="50"/>
      <c r="AE102" s="50"/>
    </row>
    <row r="103" spans="1:32" ht="14.15" customHeight="1" x14ac:dyDescent="0.2">
      <c r="A103" s="293" t="str">
        <f>'MPS(input_RL_Opt2)'!A128</f>
        <v>Year 2025</v>
      </c>
      <c r="B103" s="293"/>
      <c r="C103" s="261" t="str">
        <f>'MPS(input_RL_Opt2)'!C128</f>
        <v>Land use category in year 2025</v>
      </c>
      <c r="D103" s="261"/>
      <c r="E103" s="261"/>
      <c r="F103" s="261"/>
      <c r="G103" s="261"/>
      <c r="H103" s="261"/>
      <c r="I103" s="261"/>
      <c r="J103" s="261"/>
      <c r="K103" s="261"/>
      <c r="L103" s="261"/>
      <c r="M103" s="261"/>
      <c r="N103" s="261"/>
      <c r="O103" s="261"/>
      <c r="Q103" s="293" t="str">
        <f>'MPS(input_RL_Opt2)'!Q128</f>
        <v>Year 2025</v>
      </c>
      <c r="R103" s="293"/>
      <c r="S103" s="261" t="str">
        <f>'MPS(input_RL_Opt2)'!S128</f>
        <v>Land use category in year 2025</v>
      </c>
      <c r="T103" s="261"/>
      <c r="U103" s="261"/>
      <c r="V103" s="261"/>
      <c r="W103" s="261"/>
      <c r="X103" s="261"/>
      <c r="Y103" s="261"/>
      <c r="Z103" s="261"/>
      <c r="AA103" s="261"/>
      <c r="AB103" s="261"/>
      <c r="AC103" s="261"/>
      <c r="AD103" s="261"/>
      <c r="AE103" s="261"/>
      <c r="AF103" s="62"/>
    </row>
    <row r="104" spans="1:32" ht="42" x14ac:dyDescent="0.2">
      <c r="A104" s="293"/>
      <c r="B104" s="293"/>
      <c r="C104" s="54" t="s">
        <v>46</v>
      </c>
      <c r="D104" s="54" t="s">
        <v>47</v>
      </c>
      <c r="E104" s="55" t="s">
        <v>48</v>
      </c>
      <c r="F104" s="54" t="s">
        <v>49</v>
      </c>
      <c r="G104" s="54" t="s">
        <v>50</v>
      </c>
      <c r="H104" s="54" t="s">
        <v>51</v>
      </c>
      <c r="I104" s="54" t="s">
        <v>52</v>
      </c>
      <c r="J104" s="54" t="s">
        <v>53</v>
      </c>
      <c r="K104" s="54" t="s">
        <v>54</v>
      </c>
      <c r="L104" s="54" t="s">
        <v>55</v>
      </c>
      <c r="M104" s="54" t="s">
        <v>56</v>
      </c>
      <c r="N104" s="54" t="s">
        <v>39</v>
      </c>
      <c r="O104" s="172" t="s">
        <v>57</v>
      </c>
      <c r="Q104" s="293"/>
      <c r="R104" s="293"/>
      <c r="S104" s="54" t="s">
        <v>46</v>
      </c>
      <c r="T104" s="54" t="s">
        <v>47</v>
      </c>
      <c r="U104" s="55" t="s">
        <v>48</v>
      </c>
      <c r="V104" s="54" t="s">
        <v>49</v>
      </c>
      <c r="W104" s="54" t="s">
        <v>50</v>
      </c>
      <c r="X104" s="54" t="s">
        <v>51</v>
      </c>
      <c r="Y104" s="54" t="s">
        <v>52</v>
      </c>
      <c r="Z104" s="54" t="s">
        <v>53</v>
      </c>
      <c r="AA104" s="54" t="s">
        <v>54</v>
      </c>
      <c r="AB104" s="54" t="s">
        <v>55</v>
      </c>
      <c r="AC104" s="54" t="s">
        <v>56</v>
      </c>
      <c r="AD104" s="54" t="s">
        <v>39</v>
      </c>
      <c r="AE104" s="172" t="s">
        <v>57</v>
      </c>
      <c r="AF104" s="62"/>
    </row>
    <row r="105" spans="1:32" ht="14.15" customHeight="1" x14ac:dyDescent="0.2">
      <c r="A105" s="280" t="str">
        <f>'MPS(input_RL_Opt2)'!A130</f>
        <v>Land use category in year 2024</v>
      </c>
      <c r="B105" s="54" t="s">
        <v>46</v>
      </c>
      <c r="C105" s="201"/>
      <c r="D105" s="201"/>
      <c r="E105" s="201"/>
      <c r="F105" s="201"/>
      <c r="G105" s="201"/>
      <c r="H105" s="201"/>
      <c r="I105" s="201"/>
      <c r="J105" s="201"/>
      <c r="K105" s="201"/>
      <c r="L105" s="201"/>
      <c r="M105" s="201"/>
      <c r="N105" s="201"/>
      <c r="O105" s="198">
        <f>SUM(C105:N105)</f>
        <v>0</v>
      </c>
      <c r="Q105" s="280" t="str">
        <f>'MPS(input_RL_Opt2)'!Q130</f>
        <v>Land use category in year 2024</v>
      </c>
      <c r="R105" s="54" t="s">
        <v>46</v>
      </c>
      <c r="S105" s="199">
        <f>IF(ISNUMBER('MPS(input_RL_Opt2)'!S$16),C105*'MPS(input_RL_Opt2)'!S$16,0)</f>
        <v>0</v>
      </c>
      <c r="T105" s="199">
        <f>IF(ISNUMBER('MPS(input_RL_Opt2)'!T$16),D105*'MPS(input_RL_Opt2)'!T$16,0)</f>
        <v>0</v>
      </c>
      <c r="U105" s="199">
        <f>IF(ISNUMBER('MPS(input_RL_Opt2)'!U$16),E105*'MPS(input_RL_Opt2)'!U$16,0)</f>
        <v>0</v>
      </c>
      <c r="V105" s="199">
        <f>IF(ISNUMBER('MPS(input_RL_Opt2)'!V$16),F105*'MPS(input_RL_Opt2)'!V$16,0)</f>
        <v>0</v>
      </c>
      <c r="W105" s="199">
        <f>IF(ISNUMBER('MPS(input_RL_Opt2)'!W$16),G105*'MPS(input_RL_Opt2)'!W$16,0)</f>
        <v>0</v>
      </c>
      <c r="X105" s="199">
        <f>IF(ISNUMBER('MPS(input_RL_Opt2)'!X$16),H105*'MPS(input_RL_Opt2)'!X$16,0)</f>
        <v>0</v>
      </c>
      <c r="Y105" s="199">
        <f>IF(ISNUMBER('MPS(input_RL_Opt2)'!Y$16),I105*'MPS(input_RL_Opt2)'!Y$16,0)</f>
        <v>0</v>
      </c>
      <c r="Z105" s="199">
        <f>IF(ISNUMBER('MPS(input_RL_Opt2)'!Z$16),J105*'MPS(input_RL_Opt2)'!Z$16,0)</f>
        <v>0</v>
      </c>
      <c r="AA105" s="199">
        <f>IF(ISNUMBER('MPS(input_RL_Opt2)'!AA$16),K105*'MPS(input_RL_Opt2)'!AA$16,0)</f>
        <v>0</v>
      </c>
      <c r="AB105" s="199">
        <f>IF(ISNUMBER('MPS(input_RL_Opt2)'!AB$16),L105*'MPS(input_RL_Opt2)'!AB$16,0)</f>
        <v>0</v>
      </c>
      <c r="AC105" s="199">
        <f>IF(ISNUMBER('MPS(input_RL_Opt2)'!AC$16),M105*'MPS(input_RL_Opt2)'!AC$16,0)</f>
        <v>0</v>
      </c>
      <c r="AD105" s="199">
        <f>IF(ISNUMBER('MPS(input_RL_Opt2)'!AD$16),N105*'MPS(input_RL_Opt2)'!AD$16,0)</f>
        <v>0</v>
      </c>
      <c r="AE105" s="198">
        <f>SUMIF(S105:AD105,"&gt;0",S105:AD105)</f>
        <v>0</v>
      </c>
      <c r="AF105" s="62"/>
    </row>
    <row r="106" spans="1:32" ht="28" x14ac:dyDescent="0.2">
      <c r="A106" s="280"/>
      <c r="B106" s="54" t="s">
        <v>47</v>
      </c>
      <c r="C106" s="201"/>
      <c r="D106" s="201"/>
      <c r="E106" s="201"/>
      <c r="F106" s="201"/>
      <c r="G106" s="201"/>
      <c r="H106" s="201"/>
      <c r="I106" s="201"/>
      <c r="J106" s="201"/>
      <c r="K106" s="201"/>
      <c r="L106" s="201"/>
      <c r="M106" s="201"/>
      <c r="N106" s="201"/>
      <c r="O106" s="198">
        <f t="shared" ref="O106:O116" si="18">SUM(C106:N106)</f>
        <v>0</v>
      </c>
      <c r="Q106" s="280"/>
      <c r="R106" s="54" t="s">
        <v>47</v>
      </c>
      <c r="S106" s="199">
        <f>IF(ISNUMBER('MPS(input_RL_Opt2)'!S$17),C106*'MPS(input_RL_Opt2)'!S$17,0)</f>
        <v>0</v>
      </c>
      <c r="T106" s="199">
        <f>IF(ISNUMBER('MPS(input_RL_Opt2)'!T$17),D106*'MPS(input_RL_Opt2)'!T$17,0)</f>
        <v>0</v>
      </c>
      <c r="U106" s="199">
        <f>IF(ISNUMBER('MPS(input_RL_Opt2)'!U$17),E106*'MPS(input_RL_Opt2)'!U$17,0)</f>
        <v>0</v>
      </c>
      <c r="V106" s="199">
        <f>IF(ISNUMBER('MPS(input_RL_Opt2)'!V$17),F106*'MPS(input_RL_Opt2)'!V$17,0)</f>
        <v>0</v>
      </c>
      <c r="W106" s="199">
        <f>IF(ISNUMBER('MPS(input_RL_Opt2)'!W$17),G106*'MPS(input_RL_Opt2)'!W$17,0)</f>
        <v>0</v>
      </c>
      <c r="X106" s="199">
        <f>IF(ISNUMBER('MPS(input_RL_Opt2)'!X$17),H106*'MPS(input_RL_Opt2)'!X$17,0)</f>
        <v>0</v>
      </c>
      <c r="Y106" s="199">
        <f>IF(ISNUMBER('MPS(input_RL_Opt2)'!Y$17),I106*'MPS(input_RL_Opt2)'!Y$17,0)</f>
        <v>0</v>
      </c>
      <c r="Z106" s="199">
        <f>IF(ISNUMBER('MPS(input_RL_Opt2)'!Z$17),J106*'MPS(input_RL_Opt2)'!Z$17,0)</f>
        <v>0</v>
      </c>
      <c r="AA106" s="199">
        <f>IF(ISNUMBER('MPS(input_RL_Opt2)'!AA$17),K106*'MPS(input_RL_Opt2)'!AA$17,0)</f>
        <v>0</v>
      </c>
      <c r="AB106" s="199">
        <f>IF(ISNUMBER('MPS(input_RL_Opt2)'!AB$17),L106*'MPS(input_RL_Opt2)'!AB$17,0)</f>
        <v>0</v>
      </c>
      <c r="AC106" s="199">
        <f>IF(ISNUMBER('MPS(input_RL_Opt2)'!AC$17),M106*'MPS(input_RL_Opt2)'!AC$17,0)</f>
        <v>0</v>
      </c>
      <c r="AD106" s="199">
        <f>IF(ISNUMBER('MPS(input_RL_Opt2)'!AD$17),N106*'MPS(input_RL_Opt2)'!AD$17,0)</f>
        <v>0</v>
      </c>
      <c r="AE106" s="198">
        <f t="shared" ref="AE106:AE116" si="19">SUMIF(S106:AD106,"&gt;0",S106:AD106)</f>
        <v>0</v>
      </c>
      <c r="AF106" s="62"/>
    </row>
    <row r="107" spans="1:32" x14ac:dyDescent="0.2">
      <c r="A107" s="280"/>
      <c r="B107" s="55" t="s">
        <v>48</v>
      </c>
      <c r="C107" s="201"/>
      <c r="D107" s="201"/>
      <c r="E107" s="201"/>
      <c r="F107" s="201"/>
      <c r="G107" s="201"/>
      <c r="H107" s="201"/>
      <c r="I107" s="201"/>
      <c r="J107" s="201"/>
      <c r="K107" s="201"/>
      <c r="L107" s="201"/>
      <c r="M107" s="201"/>
      <c r="N107" s="201"/>
      <c r="O107" s="198">
        <f t="shared" si="18"/>
        <v>0</v>
      </c>
      <c r="Q107" s="280"/>
      <c r="R107" s="55" t="s">
        <v>48</v>
      </c>
      <c r="S107" s="199">
        <f>IF(ISNUMBER('MPS(input_RL_Opt2)'!S$18),C107*'MPS(input_RL_Opt2)'!S$18, 0)</f>
        <v>0</v>
      </c>
      <c r="T107" s="199">
        <f>IF(ISNUMBER('MPS(input_RL_Opt2)'!T$18),D107*'MPS(input_RL_Opt2)'!T$18, 0)</f>
        <v>0</v>
      </c>
      <c r="U107" s="199">
        <f>IF(ISNUMBER('MPS(input_RL_Opt2)'!U$18),E107*'MPS(input_RL_Opt2)'!U$18, 0)</f>
        <v>0</v>
      </c>
      <c r="V107" s="199">
        <f>IF(ISNUMBER('MPS(input_RL_Opt2)'!V$18),F107*'MPS(input_RL_Opt2)'!V$18, 0)</f>
        <v>0</v>
      </c>
      <c r="W107" s="199">
        <f>IF(ISNUMBER('MPS(input_RL_Opt2)'!W$18),G107*'MPS(input_RL_Opt2)'!W$18, 0)</f>
        <v>0</v>
      </c>
      <c r="X107" s="199">
        <f>IF(ISNUMBER('MPS(input_RL_Opt2)'!X$18),H107*'MPS(input_RL_Opt2)'!X$18, 0)</f>
        <v>0</v>
      </c>
      <c r="Y107" s="199">
        <f>IF(ISNUMBER('MPS(input_RL_Opt2)'!Y$18),I107*'MPS(input_RL_Opt2)'!Y$18, 0)</f>
        <v>0</v>
      </c>
      <c r="Z107" s="199">
        <f>IF(ISNUMBER('MPS(input_RL_Opt2)'!Z$18),J107*'MPS(input_RL_Opt2)'!Z$18, 0)</f>
        <v>0</v>
      </c>
      <c r="AA107" s="199">
        <f>IF(ISNUMBER('MPS(input_RL_Opt2)'!AA$18),K107*'MPS(input_RL_Opt2)'!AA$18, 0)</f>
        <v>0</v>
      </c>
      <c r="AB107" s="199">
        <f>IF(ISNUMBER('MPS(input_RL_Opt2)'!AB$18),L107*'MPS(input_RL_Opt2)'!AB$18, 0)</f>
        <v>0</v>
      </c>
      <c r="AC107" s="199">
        <f>IF(ISNUMBER('MPS(input_RL_Opt2)'!AC$18),M107*'MPS(input_RL_Opt2)'!AC$18, 0)</f>
        <v>0</v>
      </c>
      <c r="AD107" s="199">
        <f>IF(ISNUMBER('MPS(input_RL_Opt2)'!AD$18),N107*'MPS(input_RL_Opt2)'!AD$18, 0)</f>
        <v>0</v>
      </c>
      <c r="AE107" s="198">
        <f t="shared" si="19"/>
        <v>0</v>
      </c>
      <c r="AF107" s="62"/>
    </row>
    <row r="108" spans="1:32" x14ac:dyDescent="0.2">
      <c r="A108" s="280"/>
      <c r="B108" s="54" t="s">
        <v>49</v>
      </c>
      <c r="C108" s="201"/>
      <c r="D108" s="201"/>
      <c r="E108" s="201"/>
      <c r="F108" s="201"/>
      <c r="G108" s="201"/>
      <c r="H108" s="201"/>
      <c r="I108" s="201"/>
      <c r="J108" s="201"/>
      <c r="K108" s="201"/>
      <c r="L108" s="201"/>
      <c r="M108" s="201"/>
      <c r="N108" s="201"/>
      <c r="O108" s="198">
        <f t="shared" si="18"/>
        <v>0</v>
      </c>
      <c r="Q108" s="280"/>
      <c r="R108" s="54" t="s">
        <v>49</v>
      </c>
      <c r="S108" s="199">
        <f>IF(ISNUMBER('MPS(input_RL_Opt2)'!S$19),C108*'MPS(input_RL_Opt2)'!S$19,0)</f>
        <v>0</v>
      </c>
      <c r="T108" s="199">
        <f>IF(ISNUMBER('MPS(input_RL_Opt2)'!T$19),D108*'MPS(input_RL_Opt2)'!T$19,0)</f>
        <v>0</v>
      </c>
      <c r="U108" s="199">
        <f>IF(ISNUMBER('MPS(input_RL_Opt2)'!U$19),E108*'MPS(input_RL_Opt2)'!U$19,0)</f>
        <v>0</v>
      </c>
      <c r="V108" s="199">
        <f>IF(ISNUMBER('MPS(input_RL_Opt2)'!V$19),F108*'MPS(input_RL_Opt2)'!V$19,0)</f>
        <v>0</v>
      </c>
      <c r="W108" s="199">
        <f>IF(ISNUMBER('MPS(input_RL_Opt2)'!W$19),G108*'MPS(input_RL_Opt2)'!W$19,0)</f>
        <v>0</v>
      </c>
      <c r="X108" s="199">
        <f>IF(ISNUMBER('MPS(input_RL_Opt2)'!X$19),H108*'MPS(input_RL_Opt2)'!X$19,0)</f>
        <v>0</v>
      </c>
      <c r="Y108" s="199">
        <f>IF(ISNUMBER('MPS(input_RL_Opt2)'!Y$19),I108*'MPS(input_RL_Opt2)'!Y$19,0)</f>
        <v>0</v>
      </c>
      <c r="Z108" s="199">
        <f>IF(ISNUMBER('MPS(input_RL_Opt2)'!Z$19),J108*'MPS(input_RL_Opt2)'!Z$19,0)</f>
        <v>0</v>
      </c>
      <c r="AA108" s="199">
        <f>IF(ISNUMBER('MPS(input_RL_Opt2)'!AA$19),K108*'MPS(input_RL_Opt2)'!AA$19,0)</f>
        <v>0</v>
      </c>
      <c r="AB108" s="199">
        <f>IF(ISNUMBER('MPS(input_RL_Opt2)'!AB$19),L108*'MPS(input_RL_Opt2)'!AB$19,0)</f>
        <v>0</v>
      </c>
      <c r="AC108" s="199">
        <f>IF(ISNUMBER('MPS(input_RL_Opt2)'!AC$19),M108*'MPS(input_RL_Opt2)'!AC$19,0)</f>
        <v>0</v>
      </c>
      <c r="AD108" s="199">
        <f>IF(ISNUMBER('MPS(input_RL_Opt2)'!AD$19),N108*'MPS(input_RL_Opt2)'!AD$19,0)</f>
        <v>0</v>
      </c>
      <c r="AE108" s="198">
        <f t="shared" si="19"/>
        <v>0</v>
      </c>
      <c r="AF108" s="62"/>
    </row>
    <row r="109" spans="1:32" x14ac:dyDescent="0.2">
      <c r="A109" s="280"/>
      <c r="B109" s="172" t="s">
        <v>50</v>
      </c>
      <c r="C109" s="201"/>
      <c r="D109" s="201"/>
      <c r="E109" s="201"/>
      <c r="F109" s="201"/>
      <c r="G109" s="201"/>
      <c r="H109" s="201"/>
      <c r="I109" s="201"/>
      <c r="J109" s="201"/>
      <c r="K109" s="201"/>
      <c r="L109" s="201"/>
      <c r="M109" s="201"/>
      <c r="N109" s="201"/>
      <c r="O109" s="198">
        <f t="shared" si="18"/>
        <v>0</v>
      </c>
      <c r="Q109" s="280"/>
      <c r="R109" s="172" t="s">
        <v>50</v>
      </c>
      <c r="S109" s="199">
        <f>IF(ISNUMBER('MPS(input_RL_Opt2)'!S$20),C109*'MPS(input_RL_Opt2)'!S$20,0)</f>
        <v>0</v>
      </c>
      <c r="T109" s="199">
        <f>IF(ISNUMBER('MPS(input_RL_Opt2)'!T$20),D109*'MPS(input_RL_Opt2)'!T$20,0)</f>
        <v>0</v>
      </c>
      <c r="U109" s="199">
        <f>IF(ISNUMBER('MPS(input_RL_Opt2)'!U$20),E109*'MPS(input_RL_Opt2)'!U$20,0)</f>
        <v>0</v>
      </c>
      <c r="V109" s="199">
        <f>IF(ISNUMBER('MPS(input_RL_Opt2)'!V$20),F109*'MPS(input_RL_Opt2)'!V$20,0)</f>
        <v>0</v>
      </c>
      <c r="W109" s="199">
        <f>IF(ISNUMBER('MPS(input_RL_Opt2)'!W$20),G109*'MPS(input_RL_Opt2)'!W$20,0)</f>
        <v>0</v>
      </c>
      <c r="X109" s="199">
        <f>IF(ISNUMBER('MPS(input_RL_Opt2)'!X$20),H109*'MPS(input_RL_Opt2)'!X$20,0)</f>
        <v>0</v>
      </c>
      <c r="Y109" s="199">
        <f>IF(ISNUMBER('MPS(input_RL_Opt2)'!Y$20),I109*'MPS(input_RL_Opt2)'!Y$20,0)</f>
        <v>0</v>
      </c>
      <c r="Z109" s="199">
        <f>IF(ISNUMBER('MPS(input_RL_Opt2)'!Z$20),J109*'MPS(input_RL_Opt2)'!Z$20,0)</f>
        <v>0</v>
      </c>
      <c r="AA109" s="199">
        <f>IF(ISNUMBER('MPS(input_RL_Opt2)'!AA$20),K109*'MPS(input_RL_Opt2)'!AA$20,0)</f>
        <v>0</v>
      </c>
      <c r="AB109" s="199">
        <f>IF(ISNUMBER('MPS(input_RL_Opt2)'!AB$20),L109*'MPS(input_RL_Opt2)'!AB$20,0)</f>
        <v>0</v>
      </c>
      <c r="AC109" s="199">
        <f>IF(ISNUMBER('MPS(input_RL_Opt2)'!AC$20),M109*'MPS(input_RL_Opt2)'!AC$20,0)</f>
        <v>0</v>
      </c>
      <c r="AD109" s="199">
        <f>IF(ISNUMBER('MPS(input_RL_Opt2)'!AD$20),N109*'MPS(input_RL_Opt2)'!AD$20,0)</f>
        <v>0</v>
      </c>
      <c r="AE109" s="198">
        <f t="shared" si="19"/>
        <v>0</v>
      </c>
      <c r="AF109" s="62"/>
    </row>
    <row r="110" spans="1:32" x14ac:dyDescent="0.2">
      <c r="A110" s="280"/>
      <c r="B110" s="172" t="s">
        <v>51</v>
      </c>
      <c r="C110" s="201"/>
      <c r="D110" s="201"/>
      <c r="E110" s="201"/>
      <c r="F110" s="201"/>
      <c r="G110" s="201"/>
      <c r="H110" s="201"/>
      <c r="I110" s="201"/>
      <c r="J110" s="201"/>
      <c r="K110" s="201"/>
      <c r="L110" s="201"/>
      <c r="M110" s="201"/>
      <c r="N110" s="201"/>
      <c r="O110" s="198">
        <f t="shared" si="18"/>
        <v>0</v>
      </c>
      <c r="Q110" s="280"/>
      <c r="R110" s="172" t="s">
        <v>51</v>
      </c>
      <c r="S110" s="199">
        <f>IF(ISNUMBER('MPS(input_RL_Opt2)'!S$21),C110*'MPS(input_RL_Opt2)'!S$21,0)</f>
        <v>0</v>
      </c>
      <c r="T110" s="199">
        <f>IF(ISNUMBER('MPS(input_RL_Opt2)'!T$21),D110*'MPS(input_RL_Opt2)'!T$21,0)</f>
        <v>0</v>
      </c>
      <c r="U110" s="199">
        <f>IF(ISNUMBER('MPS(input_RL_Opt2)'!U$21),E110*'MPS(input_RL_Opt2)'!U$21,0)</f>
        <v>0</v>
      </c>
      <c r="V110" s="199">
        <f>IF(ISNUMBER('MPS(input_RL_Opt2)'!V$21),F110*'MPS(input_RL_Opt2)'!V$21,0)</f>
        <v>0</v>
      </c>
      <c r="W110" s="199">
        <f>IF(ISNUMBER('MPS(input_RL_Opt2)'!W$21),G110*'MPS(input_RL_Opt2)'!W$21,0)</f>
        <v>0</v>
      </c>
      <c r="X110" s="199">
        <f>IF(ISNUMBER('MPS(input_RL_Opt2)'!X$21),H110*'MPS(input_RL_Opt2)'!X$21,0)</f>
        <v>0</v>
      </c>
      <c r="Y110" s="199">
        <f>IF(ISNUMBER('MPS(input_RL_Opt2)'!Y$21),I110*'MPS(input_RL_Opt2)'!Y$21,0)</f>
        <v>0</v>
      </c>
      <c r="Z110" s="199">
        <f>IF(ISNUMBER('MPS(input_RL_Opt2)'!Z$21),J110*'MPS(input_RL_Opt2)'!Z$21,0)</f>
        <v>0</v>
      </c>
      <c r="AA110" s="199">
        <f>IF(ISNUMBER('MPS(input_RL_Opt2)'!AA$21),K110*'MPS(input_RL_Opt2)'!AA$21,0)</f>
        <v>0</v>
      </c>
      <c r="AB110" s="199">
        <f>IF(ISNUMBER('MPS(input_RL_Opt2)'!AB$21),L110*'MPS(input_RL_Opt2)'!AB$21,0)</f>
        <v>0</v>
      </c>
      <c r="AC110" s="199">
        <f>IF(ISNUMBER('MPS(input_RL_Opt2)'!AC$21),M110*'MPS(input_RL_Opt2)'!AC$21,0)</f>
        <v>0</v>
      </c>
      <c r="AD110" s="199">
        <f>IF(ISNUMBER('MPS(input_RL_Opt2)'!AD$21),N110*'MPS(input_RL_Opt2)'!AD$21,0)</f>
        <v>0</v>
      </c>
      <c r="AE110" s="198">
        <f t="shared" si="19"/>
        <v>0</v>
      </c>
      <c r="AF110" s="62"/>
    </row>
    <row r="111" spans="1:32" x14ac:dyDescent="0.2">
      <c r="A111" s="280"/>
      <c r="B111" s="172" t="s">
        <v>52</v>
      </c>
      <c r="C111" s="201"/>
      <c r="D111" s="201"/>
      <c r="E111" s="201"/>
      <c r="F111" s="201"/>
      <c r="G111" s="201"/>
      <c r="H111" s="201"/>
      <c r="I111" s="201"/>
      <c r="J111" s="201"/>
      <c r="K111" s="201"/>
      <c r="L111" s="201"/>
      <c r="M111" s="201"/>
      <c r="N111" s="201"/>
      <c r="O111" s="198">
        <f t="shared" si="18"/>
        <v>0</v>
      </c>
      <c r="Q111" s="280"/>
      <c r="R111" s="172" t="s">
        <v>52</v>
      </c>
      <c r="S111" s="199">
        <f>IF(ISNUMBER('MPS(input_RL_Opt2)'!S$22),C111*'MPS(input_RL_Opt2)'!S$22,0)</f>
        <v>0</v>
      </c>
      <c r="T111" s="199">
        <f>IF(ISNUMBER('MPS(input_RL_Opt2)'!T$22),D111*'MPS(input_RL_Opt2)'!T$22,0)</f>
        <v>0</v>
      </c>
      <c r="U111" s="199">
        <f>IF(ISNUMBER('MPS(input_RL_Opt2)'!U$22),E111*'MPS(input_RL_Opt2)'!U$22,0)</f>
        <v>0</v>
      </c>
      <c r="V111" s="199">
        <f>IF(ISNUMBER('MPS(input_RL_Opt2)'!V$22),F111*'MPS(input_RL_Opt2)'!V$22,0)</f>
        <v>0</v>
      </c>
      <c r="W111" s="199">
        <f>IF(ISNUMBER('MPS(input_RL_Opt2)'!W$22),G111*'MPS(input_RL_Opt2)'!W$22,0)</f>
        <v>0</v>
      </c>
      <c r="X111" s="199">
        <f>IF(ISNUMBER('MPS(input_RL_Opt2)'!X$22),H111*'MPS(input_RL_Opt2)'!X$22,0)</f>
        <v>0</v>
      </c>
      <c r="Y111" s="199">
        <f>IF(ISNUMBER('MPS(input_RL_Opt2)'!Y$22),I111*'MPS(input_RL_Opt2)'!Y$22,0)</f>
        <v>0</v>
      </c>
      <c r="Z111" s="199">
        <f>IF(ISNUMBER('MPS(input_RL_Opt2)'!Z$22),J111*'MPS(input_RL_Opt2)'!Z$22,0)</f>
        <v>0</v>
      </c>
      <c r="AA111" s="199">
        <f>IF(ISNUMBER('MPS(input_RL_Opt2)'!AA$22),K111*'MPS(input_RL_Opt2)'!AA$22,0)</f>
        <v>0</v>
      </c>
      <c r="AB111" s="199">
        <f>IF(ISNUMBER('MPS(input_RL_Opt2)'!AB$22),L111*'MPS(input_RL_Opt2)'!AB$22,0)</f>
        <v>0</v>
      </c>
      <c r="AC111" s="199">
        <f>IF(ISNUMBER('MPS(input_RL_Opt2)'!AC$22),M111*'MPS(input_RL_Opt2)'!AC$22,0)</f>
        <v>0</v>
      </c>
      <c r="AD111" s="199">
        <f>IF(ISNUMBER('MPS(input_RL_Opt2)'!AD$22),N111*'MPS(input_RL_Opt2)'!AD$22,0)</f>
        <v>0</v>
      </c>
      <c r="AE111" s="198">
        <f t="shared" si="19"/>
        <v>0</v>
      </c>
      <c r="AF111" s="62"/>
    </row>
    <row r="112" spans="1:32" x14ac:dyDescent="0.2">
      <c r="A112" s="280"/>
      <c r="B112" s="172" t="s">
        <v>53</v>
      </c>
      <c r="C112" s="201"/>
      <c r="D112" s="201"/>
      <c r="E112" s="201"/>
      <c r="F112" s="201"/>
      <c r="G112" s="201"/>
      <c r="H112" s="201"/>
      <c r="I112" s="201"/>
      <c r="J112" s="201"/>
      <c r="K112" s="201"/>
      <c r="L112" s="201"/>
      <c r="M112" s="201"/>
      <c r="N112" s="201"/>
      <c r="O112" s="198">
        <f t="shared" si="18"/>
        <v>0</v>
      </c>
      <c r="Q112" s="280"/>
      <c r="R112" s="172" t="s">
        <v>53</v>
      </c>
      <c r="S112" s="199">
        <f>IF(ISNUMBER('MPS(input_RL_Opt2)'!S$23),C112*'MPS(input_RL_Opt2)'!S$23,0)</f>
        <v>0</v>
      </c>
      <c r="T112" s="199">
        <f>IF(ISNUMBER('MPS(input_RL_Opt2)'!T$23),D112*'MPS(input_RL_Opt2)'!T$23,0)</f>
        <v>0</v>
      </c>
      <c r="U112" s="199">
        <f>IF(ISNUMBER('MPS(input_RL_Opt2)'!U$23),E112*'MPS(input_RL_Opt2)'!U$23,0)</f>
        <v>0</v>
      </c>
      <c r="V112" s="199">
        <f>IF(ISNUMBER('MPS(input_RL_Opt2)'!V$23),F112*'MPS(input_RL_Opt2)'!V$23,0)</f>
        <v>0</v>
      </c>
      <c r="W112" s="199">
        <f>IF(ISNUMBER('MPS(input_RL_Opt2)'!W$23),G112*'MPS(input_RL_Opt2)'!W$23,0)</f>
        <v>0</v>
      </c>
      <c r="X112" s="199">
        <f>IF(ISNUMBER('MPS(input_RL_Opt2)'!X$23),H112*'MPS(input_RL_Opt2)'!X$23,0)</f>
        <v>0</v>
      </c>
      <c r="Y112" s="199">
        <f>IF(ISNUMBER('MPS(input_RL_Opt2)'!Y$23),I112*'MPS(input_RL_Opt2)'!Y$23,0)</f>
        <v>0</v>
      </c>
      <c r="Z112" s="199">
        <f>IF(ISNUMBER('MPS(input_RL_Opt2)'!Z$23),J112*'MPS(input_RL_Opt2)'!Z$23,0)</f>
        <v>0</v>
      </c>
      <c r="AA112" s="199">
        <f>IF(ISNUMBER('MPS(input_RL_Opt2)'!AA$23),K112*'MPS(input_RL_Opt2)'!AA$23,0)</f>
        <v>0</v>
      </c>
      <c r="AB112" s="199">
        <f>IF(ISNUMBER('MPS(input_RL_Opt2)'!AB$23),L112*'MPS(input_RL_Opt2)'!AB$23,0)</f>
        <v>0</v>
      </c>
      <c r="AC112" s="199">
        <f>IF(ISNUMBER('MPS(input_RL_Opt2)'!AC$23),M112*'MPS(input_RL_Opt2)'!AC$23,0)</f>
        <v>0</v>
      </c>
      <c r="AD112" s="199">
        <f>IF(ISNUMBER('MPS(input_RL_Opt2)'!AD$23),N112*'MPS(input_RL_Opt2)'!AD$23,0)</f>
        <v>0</v>
      </c>
      <c r="AE112" s="198">
        <f t="shared" si="19"/>
        <v>0</v>
      </c>
      <c r="AF112" s="62"/>
    </row>
    <row r="113" spans="1:32" x14ac:dyDescent="0.2">
      <c r="A113" s="280"/>
      <c r="B113" s="172" t="s">
        <v>54</v>
      </c>
      <c r="C113" s="201"/>
      <c r="D113" s="201"/>
      <c r="E113" s="201"/>
      <c r="F113" s="201"/>
      <c r="G113" s="201"/>
      <c r="H113" s="201"/>
      <c r="I113" s="201"/>
      <c r="J113" s="201"/>
      <c r="K113" s="201"/>
      <c r="L113" s="201"/>
      <c r="M113" s="201"/>
      <c r="N113" s="201"/>
      <c r="O113" s="198">
        <f t="shared" si="18"/>
        <v>0</v>
      </c>
      <c r="Q113" s="280"/>
      <c r="R113" s="172" t="s">
        <v>54</v>
      </c>
      <c r="S113" s="199">
        <f>IF(ISNUMBER('MPS(input_RL_Opt2)'!S$24),C113*'MPS(input_RL_Opt2)'!S$24,0)</f>
        <v>0</v>
      </c>
      <c r="T113" s="199">
        <f>IF(ISNUMBER('MPS(input_RL_Opt2)'!T$24),D113*'MPS(input_RL_Opt2)'!T$24,0)</f>
        <v>0</v>
      </c>
      <c r="U113" s="199">
        <f>IF(ISNUMBER('MPS(input_RL_Opt2)'!U$24),E113*'MPS(input_RL_Opt2)'!U$24,0)</f>
        <v>0</v>
      </c>
      <c r="V113" s="199">
        <f>IF(ISNUMBER('MPS(input_RL_Opt2)'!V$24),F113*'MPS(input_RL_Opt2)'!V$24,0)</f>
        <v>0</v>
      </c>
      <c r="W113" s="199">
        <f>IF(ISNUMBER('MPS(input_RL_Opt2)'!W$24),G113*'MPS(input_RL_Opt2)'!W$24,0)</f>
        <v>0</v>
      </c>
      <c r="X113" s="199">
        <f>IF(ISNUMBER('MPS(input_RL_Opt2)'!X$24),H113*'MPS(input_RL_Opt2)'!X$24,0)</f>
        <v>0</v>
      </c>
      <c r="Y113" s="199">
        <f>IF(ISNUMBER('MPS(input_RL_Opt2)'!Y$24),I113*'MPS(input_RL_Opt2)'!Y$24,0)</f>
        <v>0</v>
      </c>
      <c r="Z113" s="199">
        <f>IF(ISNUMBER('MPS(input_RL_Opt2)'!Z$24),J113*'MPS(input_RL_Opt2)'!Z$24,0)</f>
        <v>0</v>
      </c>
      <c r="AA113" s="199">
        <f>IF(ISNUMBER('MPS(input_RL_Opt2)'!AA$24),K113*'MPS(input_RL_Opt2)'!AA$24,0)</f>
        <v>0</v>
      </c>
      <c r="AB113" s="199">
        <f>IF(ISNUMBER('MPS(input_RL_Opt2)'!AB$24),L113*'MPS(input_RL_Opt2)'!AB$24,0)</f>
        <v>0</v>
      </c>
      <c r="AC113" s="199">
        <f>IF(ISNUMBER('MPS(input_RL_Opt2)'!AC$24),M113*'MPS(input_RL_Opt2)'!AC$24,0)</f>
        <v>0</v>
      </c>
      <c r="AD113" s="199">
        <f>IF(ISNUMBER('MPS(input_RL_Opt2)'!AD$24),N113*'MPS(input_RL_Opt2)'!AD$24,0)</f>
        <v>0</v>
      </c>
      <c r="AE113" s="198">
        <f t="shared" si="19"/>
        <v>0</v>
      </c>
      <c r="AF113" s="62"/>
    </row>
    <row r="114" spans="1:32" x14ac:dyDescent="0.2">
      <c r="A114" s="280"/>
      <c r="B114" s="172" t="s">
        <v>55</v>
      </c>
      <c r="C114" s="201"/>
      <c r="D114" s="201"/>
      <c r="E114" s="201"/>
      <c r="F114" s="201"/>
      <c r="G114" s="201"/>
      <c r="H114" s="201"/>
      <c r="I114" s="201"/>
      <c r="J114" s="201"/>
      <c r="K114" s="201"/>
      <c r="L114" s="201"/>
      <c r="M114" s="201"/>
      <c r="N114" s="201"/>
      <c r="O114" s="198">
        <f t="shared" si="18"/>
        <v>0</v>
      </c>
      <c r="Q114" s="280"/>
      <c r="R114" s="172" t="s">
        <v>55</v>
      </c>
      <c r="S114" s="199">
        <f>IF(ISNUMBER('MPS(input_RL_Opt2)'!S$25),C114*'MPS(input_RL_Opt2)'!S$25,0)</f>
        <v>0</v>
      </c>
      <c r="T114" s="199">
        <f>IF(ISNUMBER('MPS(input_RL_Opt2)'!T$25),D114*'MPS(input_RL_Opt2)'!T$25,0)</f>
        <v>0</v>
      </c>
      <c r="U114" s="199">
        <f>IF(ISNUMBER('MPS(input_RL_Opt2)'!U$25),E114*'MPS(input_RL_Opt2)'!U$25,0)</f>
        <v>0</v>
      </c>
      <c r="V114" s="199">
        <f>IF(ISNUMBER('MPS(input_RL_Opt2)'!V$25),F114*'MPS(input_RL_Opt2)'!V$25,0)</f>
        <v>0</v>
      </c>
      <c r="W114" s="199">
        <f>IF(ISNUMBER('MPS(input_RL_Opt2)'!W$25),G114*'MPS(input_RL_Opt2)'!W$25,0)</f>
        <v>0</v>
      </c>
      <c r="X114" s="199">
        <f>IF(ISNUMBER('MPS(input_RL_Opt2)'!X$25),H114*'MPS(input_RL_Opt2)'!X$25,0)</f>
        <v>0</v>
      </c>
      <c r="Y114" s="199">
        <f>IF(ISNUMBER('MPS(input_RL_Opt2)'!Y$25),I114*'MPS(input_RL_Opt2)'!Y$25,0)</f>
        <v>0</v>
      </c>
      <c r="Z114" s="199">
        <f>IF(ISNUMBER('MPS(input_RL_Opt2)'!Z$25),J114*'MPS(input_RL_Opt2)'!Z$25,0)</f>
        <v>0</v>
      </c>
      <c r="AA114" s="199">
        <f>IF(ISNUMBER('MPS(input_RL_Opt2)'!AA$25),K114*'MPS(input_RL_Opt2)'!AA$25,0)</f>
        <v>0</v>
      </c>
      <c r="AB114" s="199">
        <f>IF(ISNUMBER('MPS(input_RL_Opt2)'!AB$25),L114*'MPS(input_RL_Opt2)'!AB$25,0)</f>
        <v>0</v>
      </c>
      <c r="AC114" s="199">
        <f>IF(ISNUMBER('MPS(input_RL_Opt2)'!AC$25),M114*'MPS(input_RL_Opt2)'!AC$25,0)</f>
        <v>0</v>
      </c>
      <c r="AD114" s="199">
        <f>IF(ISNUMBER('MPS(input_RL_Opt2)'!AD$25),N114*'MPS(input_RL_Opt2)'!AD$25,0)</f>
        <v>0</v>
      </c>
      <c r="AE114" s="198">
        <f t="shared" si="19"/>
        <v>0</v>
      </c>
      <c r="AF114" s="62"/>
    </row>
    <row r="115" spans="1:32" x14ac:dyDescent="0.2">
      <c r="A115" s="280"/>
      <c r="B115" s="172" t="s">
        <v>56</v>
      </c>
      <c r="C115" s="201"/>
      <c r="D115" s="201"/>
      <c r="E115" s="201"/>
      <c r="F115" s="201"/>
      <c r="G115" s="201"/>
      <c r="H115" s="201"/>
      <c r="I115" s="201"/>
      <c r="J115" s="201"/>
      <c r="K115" s="201"/>
      <c r="L115" s="201"/>
      <c r="M115" s="201"/>
      <c r="N115" s="201"/>
      <c r="O115" s="198">
        <f t="shared" si="18"/>
        <v>0</v>
      </c>
      <c r="Q115" s="280"/>
      <c r="R115" s="172" t="s">
        <v>56</v>
      </c>
      <c r="S115" s="199">
        <f>IF(ISNUMBER('MPS(input_RL_Opt2)'!S$26),C115*'MPS(input_RL_Opt2)'!S$26,0)</f>
        <v>0</v>
      </c>
      <c r="T115" s="199">
        <f>IF(ISNUMBER('MPS(input_RL_Opt2)'!T$26),D115*'MPS(input_RL_Opt2)'!T$26,0)</f>
        <v>0</v>
      </c>
      <c r="U115" s="199">
        <f>IF(ISNUMBER('MPS(input_RL_Opt2)'!U$26),E115*'MPS(input_RL_Opt2)'!U$26,0)</f>
        <v>0</v>
      </c>
      <c r="V115" s="199">
        <f>IF(ISNUMBER('MPS(input_RL_Opt2)'!V$26),F115*'MPS(input_RL_Opt2)'!V$26,0)</f>
        <v>0</v>
      </c>
      <c r="W115" s="199">
        <f>IF(ISNUMBER('MPS(input_RL_Opt2)'!W$26),G115*'MPS(input_RL_Opt2)'!W$26,0)</f>
        <v>0</v>
      </c>
      <c r="X115" s="199">
        <f>IF(ISNUMBER('MPS(input_RL_Opt2)'!X$26),H115*'MPS(input_RL_Opt2)'!X$26,0)</f>
        <v>0</v>
      </c>
      <c r="Y115" s="199">
        <f>IF(ISNUMBER('MPS(input_RL_Opt2)'!Y$26),I115*'MPS(input_RL_Opt2)'!Y$26,0)</f>
        <v>0</v>
      </c>
      <c r="Z115" s="199">
        <f>IF(ISNUMBER('MPS(input_RL_Opt2)'!Z$26),J115*'MPS(input_RL_Opt2)'!Z$26,0)</f>
        <v>0</v>
      </c>
      <c r="AA115" s="199">
        <f>IF(ISNUMBER('MPS(input_RL_Opt2)'!AA$26),K115*'MPS(input_RL_Opt2)'!AA$26,0)</f>
        <v>0</v>
      </c>
      <c r="AB115" s="199">
        <f>IF(ISNUMBER('MPS(input_RL_Opt2)'!AB$26),L115*'MPS(input_RL_Opt2)'!AB$26,0)</f>
        <v>0</v>
      </c>
      <c r="AC115" s="199">
        <f>IF(ISNUMBER('MPS(input_RL_Opt2)'!AC$26),M115*'MPS(input_RL_Opt2)'!AC$26,0)</f>
        <v>0</v>
      </c>
      <c r="AD115" s="199">
        <f>IF(ISNUMBER('MPS(input_RL_Opt2)'!AD$26),N115*'MPS(input_RL_Opt2)'!AD$26,0)</f>
        <v>0</v>
      </c>
      <c r="AE115" s="198">
        <f t="shared" si="19"/>
        <v>0</v>
      </c>
      <c r="AF115" s="62"/>
    </row>
    <row r="116" spans="1:32" x14ac:dyDescent="0.2">
      <c r="A116" s="280"/>
      <c r="B116" s="172" t="s">
        <v>147</v>
      </c>
      <c r="C116" s="201"/>
      <c r="D116" s="201"/>
      <c r="E116" s="201"/>
      <c r="F116" s="201"/>
      <c r="G116" s="201"/>
      <c r="H116" s="201"/>
      <c r="I116" s="201"/>
      <c r="J116" s="201"/>
      <c r="K116" s="201"/>
      <c r="L116" s="201"/>
      <c r="M116" s="201"/>
      <c r="N116" s="201"/>
      <c r="O116" s="198">
        <f t="shared" si="18"/>
        <v>0</v>
      </c>
      <c r="Q116" s="280"/>
      <c r="R116" s="172" t="s">
        <v>147</v>
      </c>
      <c r="S116" s="199">
        <f>IF(ISNUMBER('MPS(input_RL_Opt2)'!S$27),C116*'MPS(input_RL_Opt2)'!S$27,0)</f>
        <v>0</v>
      </c>
      <c r="T116" s="199">
        <f>IF(ISNUMBER('MPS(input_RL_Opt2)'!T$27),D116*'MPS(input_RL_Opt2)'!T$27,0)</f>
        <v>0</v>
      </c>
      <c r="U116" s="199">
        <f>IF(ISNUMBER('MPS(input_RL_Opt2)'!U$27),E116*'MPS(input_RL_Opt2)'!U$27,0)</f>
        <v>0</v>
      </c>
      <c r="V116" s="199">
        <f>IF(ISNUMBER('MPS(input_RL_Opt2)'!V$27),F116*'MPS(input_RL_Opt2)'!V$27,0)</f>
        <v>0</v>
      </c>
      <c r="W116" s="199">
        <f>IF(ISNUMBER('MPS(input_RL_Opt2)'!W$27),G116*'MPS(input_RL_Opt2)'!W$27,0)</f>
        <v>0</v>
      </c>
      <c r="X116" s="199">
        <f>IF(ISNUMBER('MPS(input_RL_Opt2)'!X$27),H116*'MPS(input_RL_Opt2)'!X$27,0)</f>
        <v>0</v>
      </c>
      <c r="Y116" s="199">
        <f>IF(ISNUMBER('MPS(input_RL_Opt2)'!Y$27),I116*'MPS(input_RL_Opt2)'!Y$27,0)</f>
        <v>0</v>
      </c>
      <c r="Z116" s="199">
        <f>IF(ISNUMBER('MPS(input_RL_Opt2)'!Z$27),J116*'MPS(input_RL_Opt2)'!Z$27,0)</f>
        <v>0</v>
      </c>
      <c r="AA116" s="199">
        <f>IF(ISNUMBER('MPS(input_RL_Opt2)'!AA$27),K116*'MPS(input_RL_Opt2)'!AA$27,0)</f>
        <v>0</v>
      </c>
      <c r="AB116" s="199">
        <f>IF(ISNUMBER('MPS(input_RL_Opt2)'!AB$27),L116*'MPS(input_RL_Opt2)'!AB$27,0)</f>
        <v>0</v>
      </c>
      <c r="AC116" s="199">
        <f>IF(ISNUMBER('MPS(input_RL_Opt2)'!AC$27),M116*'MPS(input_RL_Opt2)'!AC$27,0)</f>
        <v>0</v>
      </c>
      <c r="AD116" s="199">
        <f>IF(ISNUMBER('MPS(input_RL_Opt2)'!AD$27),N116*'MPS(input_RL_Opt2)'!AD$27,0)</f>
        <v>0</v>
      </c>
      <c r="AE116" s="198">
        <f t="shared" si="19"/>
        <v>0</v>
      </c>
      <c r="AF116" s="62"/>
    </row>
    <row r="117" spans="1:32" x14ac:dyDescent="0.2">
      <c r="A117" s="280"/>
      <c r="B117" s="54" t="s">
        <v>57</v>
      </c>
      <c r="C117" s="197">
        <f>+SUM(C105:C116)</f>
        <v>0</v>
      </c>
      <c r="D117" s="197">
        <f t="shared" ref="D117:N117" si="20">+SUM(D105:D116)</f>
        <v>0</v>
      </c>
      <c r="E117" s="197">
        <f t="shared" si="20"/>
        <v>0</v>
      </c>
      <c r="F117" s="197">
        <f t="shared" si="20"/>
        <v>0</v>
      </c>
      <c r="G117" s="197">
        <f t="shared" si="20"/>
        <v>0</v>
      </c>
      <c r="H117" s="197">
        <f t="shared" si="20"/>
        <v>0</v>
      </c>
      <c r="I117" s="197">
        <f t="shared" si="20"/>
        <v>0</v>
      </c>
      <c r="J117" s="197">
        <f t="shared" si="20"/>
        <v>0</v>
      </c>
      <c r="K117" s="197">
        <f t="shared" si="20"/>
        <v>0</v>
      </c>
      <c r="L117" s="197">
        <f t="shared" si="20"/>
        <v>0</v>
      </c>
      <c r="M117" s="197">
        <f t="shared" si="20"/>
        <v>0</v>
      </c>
      <c r="N117" s="197">
        <f t="shared" si="20"/>
        <v>0</v>
      </c>
      <c r="O117" s="198"/>
      <c r="Q117" s="280"/>
      <c r="R117" s="54" t="s">
        <v>57</v>
      </c>
      <c r="S117" s="197"/>
      <c r="T117" s="197"/>
      <c r="U117" s="197"/>
      <c r="V117" s="197"/>
      <c r="W117" s="197"/>
      <c r="X117" s="197"/>
      <c r="Y117" s="197"/>
      <c r="Z117" s="197"/>
      <c r="AA117" s="197"/>
      <c r="AB117" s="197"/>
      <c r="AC117" s="197"/>
      <c r="AD117" s="197"/>
      <c r="AE117" s="198">
        <f>SUM(AE105:AE116)</f>
        <v>0</v>
      </c>
      <c r="AF117" s="207">
        <f>ROUND(AE117*44/12,0)</f>
        <v>0</v>
      </c>
    </row>
    <row r="118" spans="1:32" x14ac:dyDescent="0.2">
      <c r="S118" s="50"/>
      <c r="T118" s="50"/>
      <c r="U118" s="50"/>
      <c r="V118" s="50"/>
      <c r="W118" s="50"/>
      <c r="X118" s="50"/>
      <c r="Y118" s="50"/>
      <c r="Z118" s="50"/>
      <c r="AA118" s="50"/>
      <c r="AB118" s="50"/>
      <c r="AC118" s="50"/>
      <c r="AD118" s="50"/>
      <c r="AE118" s="50"/>
    </row>
    <row r="119" spans="1:32" ht="14.15" customHeight="1" x14ac:dyDescent="0.2">
      <c r="A119" s="293" t="str">
        <f>'MPS(input_RL_Opt2)'!A144</f>
        <v>Year 2026</v>
      </c>
      <c r="B119" s="293"/>
      <c r="C119" s="261" t="str">
        <f>'MPS(input_RL_Opt2)'!C144</f>
        <v>Land use category in year 2026</v>
      </c>
      <c r="D119" s="261"/>
      <c r="E119" s="261"/>
      <c r="F119" s="261"/>
      <c r="G119" s="261"/>
      <c r="H119" s="261"/>
      <c r="I119" s="261"/>
      <c r="J119" s="261"/>
      <c r="K119" s="261"/>
      <c r="L119" s="261"/>
      <c r="M119" s="261"/>
      <c r="N119" s="261"/>
      <c r="O119" s="261"/>
      <c r="Q119" s="293" t="str">
        <f>'MPS(input_RL_Opt2)'!Q144</f>
        <v>Year 2026</v>
      </c>
      <c r="R119" s="293"/>
      <c r="S119" s="261" t="str">
        <f>'MPS(input_RL_Opt2)'!S144</f>
        <v>Land use category in year 2026</v>
      </c>
      <c r="T119" s="261"/>
      <c r="U119" s="261"/>
      <c r="V119" s="261"/>
      <c r="W119" s="261"/>
      <c r="X119" s="261"/>
      <c r="Y119" s="261"/>
      <c r="Z119" s="261"/>
      <c r="AA119" s="261"/>
      <c r="AB119" s="261"/>
      <c r="AC119" s="261"/>
      <c r="AD119" s="261"/>
      <c r="AE119" s="261"/>
      <c r="AF119" s="62"/>
    </row>
    <row r="120" spans="1:32" ht="42" x14ac:dyDescent="0.2">
      <c r="A120" s="293"/>
      <c r="B120" s="293"/>
      <c r="C120" s="54" t="s">
        <v>46</v>
      </c>
      <c r="D120" s="54" t="s">
        <v>47</v>
      </c>
      <c r="E120" s="55" t="s">
        <v>48</v>
      </c>
      <c r="F120" s="54" t="s">
        <v>49</v>
      </c>
      <c r="G120" s="54" t="s">
        <v>50</v>
      </c>
      <c r="H120" s="54" t="s">
        <v>51</v>
      </c>
      <c r="I120" s="54" t="s">
        <v>52</v>
      </c>
      <c r="J120" s="54" t="s">
        <v>53</v>
      </c>
      <c r="K120" s="54" t="s">
        <v>54</v>
      </c>
      <c r="L120" s="54" t="s">
        <v>55</v>
      </c>
      <c r="M120" s="54" t="s">
        <v>56</v>
      </c>
      <c r="N120" s="54" t="s">
        <v>39</v>
      </c>
      <c r="O120" s="172" t="s">
        <v>57</v>
      </c>
      <c r="Q120" s="293"/>
      <c r="R120" s="293"/>
      <c r="S120" s="54" t="s">
        <v>46</v>
      </c>
      <c r="T120" s="54" t="s">
        <v>47</v>
      </c>
      <c r="U120" s="55" t="s">
        <v>48</v>
      </c>
      <c r="V120" s="54" t="s">
        <v>49</v>
      </c>
      <c r="W120" s="54" t="s">
        <v>50</v>
      </c>
      <c r="X120" s="54" t="s">
        <v>51</v>
      </c>
      <c r="Y120" s="54" t="s">
        <v>52</v>
      </c>
      <c r="Z120" s="54" t="s">
        <v>53</v>
      </c>
      <c r="AA120" s="54" t="s">
        <v>54</v>
      </c>
      <c r="AB120" s="54" t="s">
        <v>55</v>
      </c>
      <c r="AC120" s="54" t="s">
        <v>56</v>
      </c>
      <c r="AD120" s="54" t="s">
        <v>39</v>
      </c>
      <c r="AE120" s="172" t="s">
        <v>57</v>
      </c>
      <c r="AF120" s="62"/>
    </row>
    <row r="121" spans="1:32" ht="14.15" customHeight="1" x14ac:dyDescent="0.2">
      <c r="A121" s="280" t="str">
        <f>'MPS(input_RL_Opt2)'!A146</f>
        <v>Land use category in year 2025</v>
      </c>
      <c r="B121" s="54" t="s">
        <v>46</v>
      </c>
      <c r="C121" s="201"/>
      <c r="D121" s="201"/>
      <c r="E121" s="201"/>
      <c r="F121" s="201"/>
      <c r="G121" s="201"/>
      <c r="H121" s="201"/>
      <c r="I121" s="201"/>
      <c r="J121" s="201"/>
      <c r="K121" s="201"/>
      <c r="L121" s="201"/>
      <c r="M121" s="201"/>
      <c r="N121" s="201"/>
      <c r="O121" s="198">
        <f>SUM(C121:N121)</f>
        <v>0</v>
      </c>
      <c r="Q121" s="280" t="str">
        <f>'MPS(input_RL_Opt2)'!Q146</f>
        <v>Land use category in year 2025</v>
      </c>
      <c r="R121" s="54" t="s">
        <v>46</v>
      </c>
      <c r="S121" s="199">
        <f>IF(ISNUMBER('MPS(input_RL_Opt2)'!S$16),C121*'MPS(input_RL_Opt2)'!S$16,0)</f>
        <v>0</v>
      </c>
      <c r="T121" s="199">
        <f>IF(ISNUMBER('MPS(input_RL_Opt2)'!T$16),D121*'MPS(input_RL_Opt2)'!T$16,0)</f>
        <v>0</v>
      </c>
      <c r="U121" s="199">
        <f>IF(ISNUMBER('MPS(input_RL_Opt2)'!U$16),E121*'MPS(input_RL_Opt2)'!U$16,0)</f>
        <v>0</v>
      </c>
      <c r="V121" s="199">
        <f>IF(ISNUMBER('MPS(input_RL_Opt2)'!V$16),F121*'MPS(input_RL_Opt2)'!V$16,0)</f>
        <v>0</v>
      </c>
      <c r="W121" s="199">
        <f>IF(ISNUMBER('MPS(input_RL_Opt2)'!W$16),G121*'MPS(input_RL_Opt2)'!W$16,0)</f>
        <v>0</v>
      </c>
      <c r="X121" s="199">
        <f>IF(ISNUMBER('MPS(input_RL_Opt2)'!X$16),H121*'MPS(input_RL_Opt2)'!X$16,0)</f>
        <v>0</v>
      </c>
      <c r="Y121" s="199">
        <f>IF(ISNUMBER('MPS(input_RL_Opt2)'!Y$16),I121*'MPS(input_RL_Opt2)'!Y$16,0)</f>
        <v>0</v>
      </c>
      <c r="Z121" s="199">
        <f>IF(ISNUMBER('MPS(input_RL_Opt2)'!Z$16),J121*'MPS(input_RL_Opt2)'!Z$16,0)</f>
        <v>0</v>
      </c>
      <c r="AA121" s="199">
        <f>IF(ISNUMBER('MPS(input_RL_Opt2)'!AA$16),K121*'MPS(input_RL_Opt2)'!AA$16,0)</f>
        <v>0</v>
      </c>
      <c r="AB121" s="199">
        <f>IF(ISNUMBER('MPS(input_RL_Opt2)'!AB$16),L121*'MPS(input_RL_Opt2)'!AB$16,0)</f>
        <v>0</v>
      </c>
      <c r="AC121" s="199">
        <f>IF(ISNUMBER('MPS(input_RL_Opt2)'!AC$16),M121*'MPS(input_RL_Opt2)'!AC$16,0)</f>
        <v>0</v>
      </c>
      <c r="AD121" s="199">
        <f>IF(ISNUMBER('MPS(input_RL_Opt2)'!AD$16),N121*'MPS(input_RL_Opt2)'!AD$16,0)</f>
        <v>0</v>
      </c>
      <c r="AE121" s="198">
        <f>SUMIF(S121:AD121,"&gt;0",S121:AD121)</f>
        <v>0</v>
      </c>
      <c r="AF121" s="62"/>
    </row>
    <row r="122" spans="1:32" ht="28" x14ac:dyDescent="0.2">
      <c r="A122" s="280"/>
      <c r="B122" s="54" t="s">
        <v>47</v>
      </c>
      <c r="C122" s="201"/>
      <c r="D122" s="201"/>
      <c r="E122" s="201"/>
      <c r="F122" s="201"/>
      <c r="G122" s="201"/>
      <c r="H122" s="201"/>
      <c r="I122" s="201"/>
      <c r="J122" s="201"/>
      <c r="K122" s="201"/>
      <c r="L122" s="201"/>
      <c r="M122" s="201"/>
      <c r="N122" s="201"/>
      <c r="O122" s="198">
        <f t="shared" ref="O122:O132" si="21">SUM(C122:N122)</f>
        <v>0</v>
      </c>
      <c r="Q122" s="280"/>
      <c r="R122" s="54" t="s">
        <v>47</v>
      </c>
      <c r="S122" s="199">
        <f>IF(ISNUMBER('MPS(input_RL_Opt2)'!S$17),C122*'MPS(input_RL_Opt2)'!S$17,0)</f>
        <v>0</v>
      </c>
      <c r="T122" s="199">
        <f>IF(ISNUMBER('MPS(input_RL_Opt2)'!T$17),D122*'MPS(input_RL_Opt2)'!T$17,0)</f>
        <v>0</v>
      </c>
      <c r="U122" s="199">
        <f>IF(ISNUMBER('MPS(input_RL_Opt2)'!U$17),E122*'MPS(input_RL_Opt2)'!U$17,0)</f>
        <v>0</v>
      </c>
      <c r="V122" s="199">
        <f>IF(ISNUMBER('MPS(input_RL_Opt2)'!V$17),F122*'MPS(input_RL_Opt2)'!V$17,0)</f>
        <v>0</v>
      </c>
      <c r="W122" s="199">
        <f>IF(ISNUMBER('MPS(input_RL_Opt2)'!W$17),G122*'MPS(input_RL_Opt2)'!W$17,0)</f>
        <v>0</v>
      </c>
      <c r="X122" s="199">
        <f>IF(ISNUMBER('MPS(input_RL_Opt2)'!X$17),H122*'MPS(input_RL_Opt2)'!X$17,0)</f>
        <v>0</v>
      </c>
      <c r="Y122" s="199">
        <f>IF(ISNUMBER('MPS(input_RL_Opt2)'!Y$17),I122*'MPS(input_RL_Opt2)'!Y$17,0)</f>
        <v>0</v>
      </c>
      <c r="Z122" s="199">
        <f>IF(ISNUMBER('MPS(input_RL_Opt2)'!Z$17),J122*'MPS(input_RL_Opt2)'!Z$17,0)</f>
        <v>0</v>
      </c>
      <c r="AA122" s="199">
        <f>IF(ISNUMBER('MPS(input_RL_Opt2)'!AA$17),K122*'MPS(input_RL_Opt2)'!AA$17,0)</f>
        <v>0</v>
      </c>
      <c r="AB122" s="199">
        <f>IF(ISNUMBER('MPS(input_RL_Opt2)'!AB$17),L122*'MPS(input_RL_Opt2)'!AB$17,0)</f>
        <v>0</v>
      </c>
      <c r="AC122" s="199">
        <f>IF(ISNUMBER('MPS(input_RL_Opt2)'!AC$17),M122*'MPS(input_RL_Opt2)'!AC$17,0)</f>
        <v>0</v>
      </c>
      <c r="AD122" s="199">
        <f>IF(ISNUMBER('MPS(input_RL_Opt2)'!AD$17),N122*'MPS(input_RL_Opt2)'!AD$17,0)</f>
        <v>0</v>
      </c>
      <c r="AE122" s="198">
        <f t="shared" ref="AE122:AE132" si="22">SUMIF(S122:AD122,"&gt;0",S122:AD122)</f>
        <v>0</v>
      </c>
      <c r="AF122" s="62"/>
    </row>
    <row r="123" spans="1:32" x14ac:dyDescent="0.2">
      <c r="A123" s="280"/>
      <c r="B123" s="55" t="s">
        <v>48</v>
      </c>
      <c r="C123" s="201"/>
      <c r="D123" s="201"/>
      <c r="E123" s="201"/>
      <c r="F123" s="201"/>
      <c r="G123" s="201"/>
      <c r="H123" s="201"/>
      <c r="I123" s="201"/>
      <c r="J123" s="201"/>
      <c r="K123" s="201"/>
      <c r="L123" s="201"/>
      <c r="M123" s="201"/>
      <c r="N123" s="201"/>
      <c r="O123" s="198">
        <f t="shared" si="21"/>
        <v>0</v>
      </c>
      <c r="Q123" s="280"/>
      <c r="R123" s="55" t="s">
        <v>48</v>
      </c>
      <c r="S123" s="199">
        <f>IF(ISNUMBER('MPS(input_RL_Opt2)'!S$18),C123*'MPS(input_RL_Opt2)'!S$18, 0)</f>
        <v>0</v>
      </c>
      <c r="T123" s="199">
        <f>IF(ISNUMBER('MPS(input_RL_Opt2)'!T$18),D123*'MPS(input_RL_Opt2)'!T$18, 0)</f>
        <v>0</v>
      </c>
      <c r="U123" s="199">
        <f>IF(ISNUMBER('MPS(input_RL_Opt2)'!U$18),E123*'MPS(input_RL_Opt2)'!U$18, 0)</f>
        <v>0</v>
      </c>
      <c r="V123" s="199">
        <f>IF(ISNUMBER('MPS(input_RL_Opt2)'!V$18),F123*'MPS(input_RL_Opt2)'!V$18, 0)</f>
        <v>0</v>
      </c>
      <c r="W123" s="199">
        <f>IF(ISNUMBER('MPS(input_RL_Opt2)'!W$18),G123*'MPS(input_RL_Opt2)'!W$18, 0)</f>
        <v>0</v>
      </c>
      <c r="X123" s="199">
        <f>IF(ISNUMBER('MPS(input_RL_Opt2)'!X$18),H123*'MPS(input_RL_Opt2)'!X$18, 0)</f>
        <v>0</v>
      </c>
      <c r="Y123" s="199">
        <f>IF(ISNUMBER('MPS(input_RL_Opt2)'!Y$18),I123*'MPS(input_RL_Opt2)'!Y$18, 0)</f>
        <v>0</v>
      </c>
      <c r="Z123" s="199">
        <f>IF(ISNUMBER('MPS(input_RL_Opt2)'!Z$18),J123*'MPS(input_RL_Opt2)'!Z$18, 0)</f>
        <v>0</v>
      </c>
      <c r="AA123" s="199">
        <f>IF(ISNUMBER('MPS(input_RL_Opt2)'!AA$18),K123*'MPS(input_RL_Opt2)'!AA$18, 0)</f>
        <v>0</v>
      </c>
      <c r="AB123" s="199">
        <f>IF(ISNUMBER('MPS(input_RL_Opt2)'!AB$18),L123*'MPS(input_RL_Opt2)'!AB$18, 0)</f>
        <v>0</v>
      </c>
      <c r="AC123" s="199">
        <f>IF(ISNUMBER('MPS(input_RL_Opt2)'!AC$18),M123*'MPS(input_RL_Opt2)'!AC$18, 0)</f>
        <v>0</v>
      </c>
      <c r="AD123" s="199">
        <f>IF(ISNUMBER('MPS(input_RL_Opt2)'!AD$18),N123*'MPS(input_RL_Opt2)'!AD$18, 0)</f>
        <v>0</v>
      </c>
      <c r="AE123" s="198">
        <f t="shared" si="22"/>
        <v>0</v>
      </c>
      <c r="AF123" s="62"/>
    </row>
    <row r="124" spans="1:32" x14ac:dyDescent="0.2">
      <c r="A124" s="280"/>
      <c r="B124" s="54" t="s">
        <v>49</v>
      </c>
      <c r="C124" s="201"/>
      <c r="D124" s="201"/>
      <c r="E124" s="201"/>
      <c r="F124" s="201"/>
      <c r="G124" s="201"/>
      <c r="H124" s="201"/>
      <c r="I124" s="201"/>
      <c r="J124" s="201"/>
      <c r="K124" s="201"/>
      <c r="L124" s="201"/>
      <c r="M124" s="201"/>
      <c r="N124" s="201"/>
      <c r="O124" s="198">
        <f t="shared" si="21"/>
        <v>0</v>
      </c>
      <c r="Q124" s="280"/>
      <c r="R124" s="54" t="s">
        <v>49</v>
      </c>
      <c r="S124" s="199">
        <f>IF(ISNUMBER('MPS(input_RL_Opt2)'!S$19),C124*'MPS(input_RL_Opt2)'!S$19,0)</f>
        <v>0</v>
      </c>
      <c r="T124" s="199">
        <f>IF(ISNUMBER('MPS(input_RL_Opt2)'!T$19),D124*'MPS(input_RL_Opt2)'!T$19,0)</f>
        <v>0</v>
      </c>
      <c r="U124" s="199">
        <f>IF(ISNUMBER('MPS(input_RL_Opt2)'!U$19),E124*'MPS(input_RL_Opt2)'!U$19,0)</f>
        <v>0</v>
      </c>
      <c r="V124" s="199">
        <f>IF(ISNUMBER('MPS(input_RL_Opt2)'!V$19),F124*'MPS(input_RL_Opt2)'!V$19,0)</f>
        <v>0</v>
      </c>
      <c r="W124" s="199">
        <f>IF(ISNUMBER('MPS(input_RL_Opt2)'!W$19),G124*'MPS(input_RL_Opt2)'!W$19,0)</f>
        <v>0</v>
      </c>
      <c r="X124" s="199">
        <f>IF(ISNUMBER('MPS(input_RL_Opt2)'!X$19),H124*'MPS(input_RL_Opt2)'!X$19,0)</f>
        <v>0</v>
      </c>
      <c r="Y124" s="199">
        <f>IF(ISNUMBER('MPS(input_RL_Opt2)'!Y$19),I124*'MPS(input_RL_Opt2)'!Y$19,0)</f>
        <v>0</v>
      </c>
      <c r="Z124" s="199">
        <f>IF(ISNUMBER('MPS(input_RL_Opt2)'!Z$19),J124*'MPS(input_RL_Opt2)'!Z$19,0)</f>
        <v>0</v>
      </c>
      <c r="AA124" s="199">
        <f>IF(ISNUMBER('MPS(input_RL_Opt2)'!AA$19),K124*'MPS(input_RL_Opt2)'!AA$19,0)</f>
        <v>0</v>
      </c>
      <c r="AB124" s="199">
        <f>IF(ISNUMBER('MPS(input_RL_Opt2)'!AB$19),L124*'MPS(input_RL_Opt2)'!AB$19,0)</f>
        <v>0</v>
      </c>
      <c r="AC124" s="199">
        <f>IF(ISNUMBER('MPS(input_RL_Opt2)'!AC$19),M124*'MPS(input_RL_Opt2)'!AC$19,0)</f>
        <v>0</v>
      </c>
      <c r="AD124" s="199">
        <f>IF(ISNUMBER('MPS(input_RL_Opt2)'!AD$19),N124*'MPS(input_RL_Opt2)'!AD$19,0)</f>
        <v>0</v>
      </c>
      <c r="AE124" s="198">
        <f t="shared" si="22"/>
        <v>0</v>
      </c>
      <c r="AF124" s="62"/>
    </row>
    <row r="125" spans="1:32" x14ac:dyDescent="0.2">
      <c r="A125" s="280"/>
      <c r="B125" s="172" t="s">
        <v>50</v>
      </c>
      <c r="C125" s="201"/>
      <c r="D125" s="201"/>
      <c r="E125" s="201"/>
      <c r="F125" s="201"/>
      <c r="G125" s="201"/>
      <c r="H125" s="201"/>
      <c r="I125" s="201"/>
      <c r="J125" s="201"/>
      <c r="K125" s="201"/>
      <c r="L125" s="201"/>
      <c r="M125" s="201"/>
      <c r="N125" s="201"/>
      <c r="O125" s="198">
        <f t="shared" si="21"/>
        <v>0</v>
      </c>
      <c r="Q125" s="280"/>
      <c r="R125" s="172" t="s">
        <v>50</v>
      </c>
      <c r="S125" s="199">
        <f>IF(ISNUMBER('MPS(input_RL_Opt2)'!S$20),C125*'MPS(input_RL_Opt2)'!S$20,0)</f>
        <v>0</v>
      </c>
      <c r="T125" s="199">
        <f>IF(ISNUMBER('MPS(input_RL_Opt2)'!T$20),D125*'MPS(input_RL_Opt2)'!T$20,0)</f>
        <v>0</v>
      </c>
      <c r="U125" s="199">
        <f>IF(ISNUMBER('MPS(input_RL_Opt2)'!U$20),E125*'MPS(input_RL_Opt2)'!U$20,0)</f>
        <v>0</v>
      </c>
      <c r="V125" s="199">
        <f>IF(ISNUMBER('MPS(input_RL_Opt2)'!V$20),F125*'MPS(input_RL_Opt2)'!V$20,0)</f>
        <v>0</v>
      </c>
      <c r="W125" s="199">
        <f>IF(ISNUMBER('MPS(input_RL_Opt2)'!W$20),G125*'MPS(input_RL_Opt2)'!W$20,0)</f>
        <v>0</v>
      </c>
      <c r="X125" s="199">
        <f>IF(ISNUMBER('MPS(input_RL_Opt2)'!X$20),H125*'MPS(input_RL_Opt2)'!X$20,0)</f>
        <v>0</v>
      </c>
      <c r="Y125" s="199">
        <f>IF(ISNUMBER('MPS(input_RL_Opt2)'!Y$20),I125*'MPS(input_RL_Opt2)'!Y$20,0)</f>
        <v>0</v>
      </c>
      <c r="Z125" s="199">
        <f>IF(ISNUMBER('MPS(input_RL_Opt2)'!Z$20),J125*'MPS(input_RL_Opt2)'!Z$20,0)</f>
        <v>0</v>
      </c>
      <c r="AA125" s="199">
        <f>IF(ISNUMBER('MPS(input_RL_Opt2)'!AA$20),K125*'MPS(input_RL_Opt2)'!AA$20,0)</f>
        <v>0</v>
      </c>
      <c r="AB125" s="199">
        <f>IF(ISNUMBER('MPS(input_RL_Opt2)'!AB$20),L125*'MPS(input_RL_Opt2)'!AB$20,0)</f>
        <v>0</v>
      </c>
      <c r="AC125" s="199">
        <f>IF(ISNUMBER('MPS(input_RL_Opt2)'!AC$20),M125*'MPS(input_RL_Opt2)'!AC$20,0)</f>
        <v>0</v>
      </c>
      <c r="AD125" s="199">
        <f>IF(ISNUMBER('MPS(input_RL_Opt2)'!AD$20),N125*'MPS(input_RL_Opt2)'!AD$20,0)</f>
        <v>0</v>
      </c>
      <c r="AE125" s="198">
        <f t="shared" si="22"/>
        <v>0</v>
      </c>
      <c r="AF125" s="62"/>
    </row>
    <row r="126" spans="1:32" x14ac:dyDescent="0.2">
      <c r="A126" s="280"/>
      <c r="B126" s="172" t="s">
        <v>51</v>
      </c>
      <c r="C126" s="201"/>
      <c r="D126" s="201"/>
      <c r="E126" s="201"/>
      <c r="F126" s="201"/>
      <c r="G126" s="201"/>
      <c r="H126" s="201"/>
      <c r="I126" s="201"/>
      <c r="J126" s="201"/>
      <c r="K126" s="201"/>
      <c r="L126" s="201"/>
      <c r="M126" s="201"/>
      <c r="N126" s="201"/>
      <c r="O126" s="198">
        <f t="shared" si="21"/>
        <v>0</v>
      </c>
      <c r="Q126" s="280"/>
      <c r="R126" s="172" t="s">
        <v>51</v>
      </c>
      <c r="S126" s="199">
        <f>IF(ISNUMBER('MPS(input_RL_Opt2)'!S$21),C126*'MPS(input_RL_Opt2)'!S$21,0)</f>
        <v>0</v>
      </c>
      <c r="T126" s="199">
        <f>IF(ISNUMBER('MPS(input_RL_Opt2)'!T$21),D126*'MPS(input_RL_Opt2)'!T$21,0)</f>
        <v>0</v>
      </c>
      <c r="U126" s="199">
        <f>IF(ISNUMBER('MPS(input_RL_Opt2)'!U$21),E126*'MPS(input_RL_Opt2)'!U$21,0)</f>
        <v>0</v>
      </c>
      <c r="V126" s="199">
        <f>IF(ISNUMBER('MPS(input_RL_Opt2)'!V$21),F126*'MPS(input_RL_Opt2)'!V$21,0)</f>
        <v>0</v>
      </c>
      <c r="W126" s="199">
        <f>IF(ISNUMBER('MPS(input_RL_Opt2)'!W$21),G126*'MPS(input_RL_Opt2)'!W$21,0)</f>
        <v>0</v>
      </c>
      <c r="X126" s="199">
        <f>IF(ISNUMBER('MPS(input_RL_Opt2)'!X$21),H126*'MPS(input_RL_Opt2)'!X$21,0)</f>
        <v>0</v>
      </c>
      <c r="Y126" s="199">
        <f>IF(ISNUMBER('MPS(input_RL_Opt2)'!Y$21),I126*'MPS(input_RL_Opt2)'!Y$21,0)</f>
        <v>0</v>
      </c>
      <c r="Z126" s="199">
        <f>IF(ISNUMBER('MPS(input_RL_Opt2)'!Z$21),J126*'MPS(input_RL_Opt2)'!Z$21,0)</f>
        <v>0</v>
      </c>
      <c r="AA126" s="199">
        <f>IF(ISNUMBER('MPS(input_RL_Opt2)'!AA$21),K126*'MPS(input_RL_Opt2)'!AA$21,0)</f>
        <v>0</v>
      </c>
      <c r="AB126" s="199">
        <f>IF(ISNUMBER('MPS(input_RL_Opt2)'!AB$21),L126*'MPS(input_RL_Opt2)'!AB$21,0)</f>
        <v>0</v>
      </c>
      <c r="AC126" s="199">
        <f>IF(ISNUMBER('MPS(input_RL_Opt2)'!AC$21),M126*'MPS(input_RL_Opt2)'!AC$21,0)</f>
        <v>0</v>
      </c>
      <c r="AD126" s="199">
        <f>IF(ISNUMBER('MPS(input_RL_Opt2)'!AD$21),N126*'MPS(input_RL_Opt2)'!AD$21,0)</f>
        <v>0</v>
      </c>
      <c r="AE126" s="198">
        <f t="shared" si="22"/>
        <v>0</v>
      </c>
      <c r="AF126" s="62"/>
    </row>
    <row r="127" spans="1:32" x14ac:dyDescent="0.2">
      <c r="A127" s="280"/>
      <c r="B127" s="172" t="s">
        <v>52</v>
      </c>
      <c r="C127" s="201"/>
      <c r="D127" s="201"/>
      <c r="E127" s="201"/>
      <c r="F127" s="201"/>
      <c r="G127" s="201"/>
      <c r="H127" s="201"/>
      <c r="I127" s="201"/>
      <c r="J127" s="201"/>
      <c r="K127" s="201"/>
      <c r="L127" s="201"/>
      <c r="M127" s="201"/>
      <c r="N127" s="201"/>
      <c r="O127" s="198">
        <f t="shared" si="21"/>
        <v>0</v>
      </c>
      <c r="Q127" s="280"/>
      <c r="R127" s="172" t="s">
        <v>52</v>
      </c>
      <c r="S127" s="199">
        <f>IF(ISNUMBER('MPS(input_RL_Opt2)'!S$22),C127*'MPS(input_RL_Opt2)'!S$22,0)</f>
        <v>0</v>
      </c>
      <c r="T127" s="199">
        <f>IF(ISNUMBER('MPS(input_RL_Opt2)'!T$22),D127*'MPS(input_RL_Opt2)'!T$22,0)</f>
        <v>0</v>
      </c>
      <c r="U127" s="199">
        <f>IF(ISNUMBER('MPS(input_RL_Opt2)'!U$22),E127*'MPS(input_RL_Opt2)'!U$22,0)</f>
        <v>0</v>
      </c>
      <c r="V127" s="199">
        <f>IF(ISNUMBER('MPS(input_RL_Opt2)'!V$22),F127*'MPS(input_RL_Opt2)'!V$22,0)</f>
        <v>0</v>
      </c>
      <c r="W127" s="199">
        <f>IF(ISNUMBER('MPS(input_RL_Opt2)'!W$22),G127*'MPS(input_RL_Opt2)'!W$22,0)</f>
        <v>0</v>
      </c>
      <c r="X127" s="199">
        <f>IF(ISNUMBER('MPS(input_RL_Opt2)'!X$22),H127*'MPS(input_RL_Opt2)'!X$22,0)</f>
        <v>0</v>
      </c>
      <c r="Y127" s="199">
        <f>IF(ISNUMBER('MPS(input_RL_Opt2)'!Y$22),I127*'MPS(input_RL_Opt2)'!Y$22,0)</f>
        <v>0</v>
      </c>
      <c r="Z127" s="199">
        <f>IF(ISNUMBER('MPS(input_RL_Opt2)'!Z$22),J127*'MPS(input_RL_Opt2)'!Z$22,0)</f>
        <v>0</v>
      </c>
      <c r="AA127" s="199">
        <f>IF(ISNUMBER('MPS(input_RL_Opt2)'!AA$22),K127*'MPS(input_RL_Opt2)'!AA$22,0)</f>
        <v>0</v>
      </c>
      <c r="AB127" s="199">
        <f>IF(ISNUMBER('MPS(input_RL_Opt2)'!AB$22),L127*'MPS(input_RL_Opt2)'!AB$22,0)</f>
        <v>0</v>
      </c>
      <c r="AC127" s="199">
        <f>IF(ISNUMBER('MPS(input_RL_Opt2)'!AC$22),M127*'MPS(input_RL_Opt2)'!AC$22,0)</f>
        <v>0</v>
      </c>
      <c r="AD127" s="199">
        <f>IF(ISNUMBER('MPS(input_RL_Opt2)'!AD$22),N127*'MPS(input_RL_Opt2)'!AD$22,0)</f>
        <v>0</v>
      </c>
      <c r="AE127" s="198">
        <f t="shared" si="22"/>
        <v>0</v>
      </c>
      <c r="AF127" s="62"/>
    </row>
    <row r="128" spans="1:32" x14ac:dyDescent="0.2">
      <c r="A128" s="280"/>
      <c r="B128" s="172" t="s">
        <v>53</v>
      </c>
      <c r="C128" s="201"/>
      <c r="D128" s="201"/>
      <c r="E128" s="201"/>
      <c r="F128" s="201"/>
      <c r="G128" s="201"/>
      <c r="H128" s="201"/>
      <c r="I128" s="201"/>
      <c r="J128" s="201"/>
      <c r="K128" s="201"/>
      <c r="L128" s="201"/>
      <c r="M128" s="201"/>
      <c r="N128" s="201"/>
      <c r="O128" s="198">
        <f t="shared" si="21"/>
        <v>0</v>
      </c>
      <c r="Q128" s="280"/>
      <c r="R128" s="172" t="s">
        <v>53</v>
      </c>
      <c r="S128" s="199">
        <f>IF(ISNUMBER('MPS(input_RL_Opt2)'!S$23),C128*'MPS(input_RL_Opt2)'!S$23,0)</f>
        <v>0</v>
      </c>
      <c r="T128" s="199">
        <f>IF(ISNUMBER('MPS(input_RL_Opt2)'!T$23),D128*'MPS(input_RL_Opt2)'!T$23,0)</f>
        <v>0</v>
      </c>
      <c r="U128" s="199">
        <f>IF(ISNUMBER('MPS(input_RL_Opt2)'!U$23),E128*'MPS(input_RL_Opt2)'!U$23,0)</f>
        <v>0</v>
      </c>
      <c r="V128" s="199">
        <f>IF(ISNUMBER('MPS(input_RL_Opt2)'!V$23),F128*'MPS(input_RL_Opt2)'!V$23,0)</f>
        <v>0</v>
      </c>
      <c r="W128" s="199">
        <f>IF(ISNUMBER('MPS(input_RL_Opt2)'!W$23),G128*'MPS(input_RL_Opt2)'!W$23,0)</f>
        <v>0</v>
      </c>
      <c r="X128" s="199">
        <f>IF(ISNUMBER('MPS(input_RL_Opt2)'!X$23),H128*'MPS(input_RL_Opt2)'!X$23,0)</f>
        <v>0</v>
      </c>
      <c r="Y128" s="199">
        <f>IF(ISNUMBER('MPS(input_RL_Opt2)'!Y$23),I128*'MPS(input_RL_Opt2)'!Y$23,0)</f>
        <v>0</v>
      </c>
      <c r="Z128" s="199">
        <f>IF(ISNUMBER('MPS(input_RL_Opt2)'!Z$23),J128*'MPS(input_RL_Opt2)'!Z$23,0)</f>
        <v>0</v>
      </c>
      <c r="AA128" s="199">
        <f>IF(ISNUMBER('MPS(input_RL_Opt2)'!AA$23),K128*'MPS(input_RL_Opt2)'!AA$23,0)</f>
        <v>0</v>
      </c>
      <c r="AB128" s="199">
        <f>IF(ISNUMBER('MPS(input_RL_Opt2)'!AB$23),L128*'MPS(input_RL_Opt2)'!AB$23,0)</f>
        <v>0</v>
      </c>
      <c r="AC128" s="199">
        <f>IF(ISNUMBER('MPS(input_RL_Opt2)'!AC$23),M128*'MPS(input_RL_Opt2)'!AC$23,0)</f>
        <v>0</v>
      </c>
      <c r="AD128" s="199">
        <f>IF(ISNUMBER('MPS(input_RL_Opt2)'!AD$23),N128*'MPS(input_RL_Opt2)'!AD$23,0)</f>
        <v>0</v>
      </c>
      <c r="AE128" s="198">
        <f t="shared" si="22"/>
        <v>0</v>
      </c>
      <c r="AF128" s="62"/>
    </row>
    <row r="129" spans="1:32" x14ac:dyDescent="0.2">
      <c r="A129" s="280"/>
      <c r="B129" s="172" t="s">
        <v>54</v>
      </c>
      <c r="C129" s="201"/>
      <c r="D129" s="201"/>
      <c r="E129" s="201"/>
      <c r="F129" s="201"/>
      <c r="G129" s="201"/>
      <c r="H129" s="201"/>
      <c r="I129" s="201"/>
      <c r="J129" s="201"/>
      <c r="K129" s="201"/>
      <c r="L129" s="201"/>
      <c r="M129" s="201"/>
      <c r="N129" s="201"/>
      <c r="O129" s="198">
        <f t="shared" si="21"/>
        <v>0</v>
      </c>
      <c r="Q129" s="280"/>
      <c r="R129" s="172" t="s">
        <v>54</v>
      </c>
      <c r="S129" s="199">
        <f>IF(ISNUMBER('MPS(input_RL_Opt2)'!S$24),C129*'MPS(input_RL_Opt2)'!S$24,0)</f>
        <v>0</v>
      </c>
      <c r="T129" s="199">
        <f>IF(ISNUMBER('MPS(input_RL_Opt2)'!T$24),D129*'MPS(input_RL_Opt2)'!T$24,0)</f>
        <v>0</v>
      </c>
      <c r="U129" s="199">
        <f>IF(ISNUMBER('MPS(input_RL_Opt2)'!U$24),E129*'MPS(input_RL_Opt2)'!U$24,0)</f>
        <v>0</v>
      </c>
      <c r="V129" s="199">
        <f>IF(ISNUMBER('MPS(input_RL_Opt2)'!V$24),F129*'MPS(input_RL_Opt2)'!V$24,0)</f>
        <v>0</v>
      </c>
      <c r="W129" s="199">
        <f>IF(ISNUMBER('MPS(input_RL_Opt2)'!W$24),G129*'MPS(input_RL_Opt2)'!W$24,0)</f>
        <v>0</v>
      </c>
      <c r="X129" s="199">
        <f>IF(ISNUMBER('MPS(input_RL_Opt2)'!X$24),H129*'MPS(input_RL_Opt2)'!X$24,0)</f>
        <v>0</v>
      </c>
      <c r="Y129" s="199">
        <f>IF(ISNUMBER('MPS(input_RL_Opt2)'!Y$24),I129*'MPS(input_RL_Opt2)'!Y$24,0)</f>
        <v>0</v>
      </c>
      <c r="Z129" s="199">
        <f>IF(ISNUMBER('MPS(input_RL_Opt2)'!Z$24),J129*'MPS(input_RL_Opt2)'!Z$24,0)</f>
        <v>0</v>
      </c>
      <c r="AA129" s="199">
        <f>IF(ISNUMBER('MPS(input_RL_Opt2)'!AA$24),K129*'MPS(input_RL_Opt2)'!AA$24,0)</f>
        <v>0</v>
      </c>
      <c r="AB129" s="199">
        <f>IF(ISNUMBER('MPS(input_RL_Opt2)'!AB$24),L129*'MPS(input_RL_Opt2)'!AB$24,0)</f>
        <v>0</v>
      </c>
      <c r="AC129" s="199">
        <f>IF(ISNUMBER('MPS(input_RL_Opt2)'!AC$24),M129*'MPS(input_RL_Opt2)'!AC$24,0)</f>
        <v>0</v>
      </c>
      <c r="AD129" s="199">
        <f>IF(ISNUMBER('MPS(input_RL_Opt2)'!AD$24),N129*'MPS(input_RL_Opt2)'!AD$24,0)</f>
        <v>0</v>
      </c>
      <c r="AE129" s="198">
        <f t="shared" si="22"/>
        <v>0</v>
      </c>
      <c r="AF129" s="62"/>
    </row>
    <row r="130" spans="1:32" x14ac:dyDescent="0.2">
      <c r="A130" s="280"/>
      <c r="B130" s="172" t="s">
        <v>55</v>
      </c>
      <c r="C130" s="201"/>
      <c r="D130" s="201"/>
      <c r="E130" s="201"/>
      <c r="F130" s="201"/>
      <c r="G130" s="201"/>
      <c r="H130" s="201"/>
      <c r="I130" s="201"/>
      <c r="J130" s="201"/>
      <c r="K130" s="201"/>
      <c r="L130" s="201"/>
      <c r="M130" s="201"/>
      <c r="N130" s="201"/>
      <c r="O130" s="198">
        <f t="shared" si="21"/>
        <v>0</v>
      </c>
      <c r="Q130" s="280"/>
      <c r="R130" s="172" t="s">
        <v>55</v>
      </c>
      <c r="S130" s="199">
        <f>IF(ISNUMBER('MPS(input_RL_Opt2)'!S$25),C130*'MPS(input_RL_Opt2)'!S$25,0)</f>
        <v>0</v>
      </c>
      <c r="T130" s="199">
        <f>IF(ISNUMBER('MPS(input_RL_Opt2)'!T$25),D130*'MPS(input_RL_Opt2)'!T$25,0)</f>
        <v>0</v>
      </c>
      <c r="U130" s="199">
        <f>IF(ISNUMBER('MPS(input_RL_Opt2)'!U$25),E130*'MPS(input_RL_Opt2)'!U$25,0)</f>
        <v>0</v>
      </c>
      <c r="V130" s="199">
        <f>IF(ISNUMBER('MPS(input_RL_Opt2)'!V$25),F130*'MPS(input_RL_Opt2)'!V$25,0)</f>
        <v>0</v>
      </c>
      <c r="W130" s="199">
        <f>IF(ISNUMBER('MPS(input_RL_Opt2)'!W$25),G130*'MPS(input_RL_Opt2)'!W$25,0)</f>
        <v>0</v>
      </c>
      <c r="X130" s="199">
        <f>IF(ISNUMBER('MPS(input_RL_Opt2)'!X$25),H130*'MPS(input_RL_Opt2)'!X$25,0)</f>
        <v>0</v>
      </c>
      <c r="Y130" s="199">
        <f>IF(ISNUMBER('MPS(input_RL_Opt2)'!Y$25),I130*'MPS(input_RL_Opt2)'!Y$25,0)</f>
        <v>0</v>
      </c>
      <c r="Z130" s="199">
        <f>IF(ISNUMBER('MPS(input_RL_Opt2)'!Z$25),J130*'MPS(input_RL_Opt2)'!Z$25,0)</f>
        <v>0</v>
      </c>
      <c r="AA130" s="199">
        <f>IF(ISNUMBER('MPS(input_RL_Opt2)'!AA$25),K130*'MPS(input_RL_Opt2)'!AA$25,0)</f>
        <v>0</v>
      </c>
      <c r="AB130" s="199">
        <f>IF(ISNUMBER('MPS(input_RL_Opt2)'!AB$25),L130*'MPS(input_RL_Opt2)'!AB$25,0)</f>
        <v>0</v>
      </c>
      <c r="AC130" s="199">
        <f>IF(ISNUMBER('MPS(input_RL_Opt2)'!AC$25),M130*'MPS(input_RL_Opt2)'!AC$25,0)</f>
        <v>0</v>
      </c>
      <c r="AD130" s="199">
        <f>IF(ISNUMBER('MPS(input_RL_Opt2)'!AD$25),N130*'MPS(input_RL_Opt2)'!AD$25,0)</f>
        <v>0</v>
      </c>
      <c r="AE130" s="198">
        <f t="shared" si="22"/>
        <v>0</v>
      </c>
      <c r="AF130" s="62"/>
    </row>
    <row r="131" spans="1:32" x14ac:dyDescent="0.2">
      <c r="A131" s="280"/>
      <c r="B131" s="172" t="s">
        <v>56</v>
      </c>
      <c r="C131" s="201"/>
      <c r="D131" s="201"/>
      <c r="E131" s="201"/>
      <c r="F131" s="201"/>
      <c r="G131" s="201"/>
      <c r="H131" s="201"/>
      <c r="I131" s="201"/>
      <c r="J131" s="201"/>
      <c r="K131" s="201"/>
      <c r="L131" s="201"/>
      <c r="M131" s="201"/>
      <c r="N131" s="201"/>
      <c r="O131" s="198">
        <f t="shared" si="21"/>
        <v>0</v>
      </c>
      <c r="Q131" s="280"/>
      <c r="R131" s="172" t="s">
        <v>56</v>
      </c>
      <c r="S131" s="199">
        <f>IF(ISNUMBER('MPS(input_RL_Opt2)'!S$26),C131*'MPS(input_RL_Opt2)'!S$26,0)</f>
        <v>0</v>
      </c>
      <c r="T131" s="199">
        <f>IF(ISNUMBER('MPS(input_RL_Opt2)'!T$26),D131*'MPS(input_RL_Opt2)'!T$26,0)</f>
        <v>0</v>
      </c>
      <c r="U131" s="199">
        <f>IF(ISNUMBER('MPS(input_RL_Opt2)'!U$26),E131*'MPS(input_RL_Opt2)'!U$26,0)</f>
        <v>0</v>
      </c>
      <c r="V131" s="199">
        <f>IF(ISNUMBER('MPS(input_RL_Opt2)'!V$26),F131*'MPS(input_RL_Opt2)'!V$26,0)</f>
        <v>0</v>
      </c>
      <c r="W131" s="199">
        <f>IF(ISNUMBER('MPS(input_RL_Opt2)'!W$26),G131*'MPS(input_RL_Opt2)'!W$26,0)</f>
        <v>0</v>
      </c>
      <c r="X131" s="199">
        <f>IF(ISNUMBER('MPS(input_RL_Opt2)'!X$26),H131*'MPS(input_RL_Opt2)'!X$26,0)</f>
        <v>0</v>
      </c>
      <c r="Y131" s="199">
        <f>IF(ISNUMBER('MPS(input_RL_Opt2)'!Y$26),I131*'MPS(input_RL_Opt2)'!Y$26,0)</f>
        <v>0</v>
      </c>
      <c r="Z131" s="199">
        <f>IF(ISNUMBER('MPS(input_RL_Opt2)'!Z$26),J131*'MPS(input_RL_Opt2)'!Z$26,0)</f>
        <v>0</v>
      </c>
      <c r="AA131" s="199">
        <f>IF(ISNUMBER('MPS(input_RL_Opt2)'!AA$26),K131*'MPS(input_RL_Opt2)'!AA$26,0)</f>
        <v>0</v>
      </c>
      <c r="AB131" s="199">
        <f>IF(ISNUMBER('MPS(input_RL_Opt2)'!AB$26),L131*'MPS(input_RL_Opt2)'!AB$26,0)</f>
        <v>0</v>
      </c>
      <c r="AC131" s="199">
        <f>IF(ISNUMBER('MPS(input_RL_Opt2)'!AC$26),M131*'MPS(input_RL_Opt2)'!AC$26,0)</f>
        <v>0</v>
      </c>
      <c r="AD131" s="199">
        <f>IF(ISNUMBER('MPS(input_RL_Opt2)'!AD$26),N131*'MPS(input_RL_Opt2)'!AD$26,0)</f>
        <v>0</v>
      </c>
      <c r="AE131" s="198">
        <f t="shared" si="22"/>
        <v>0</v>
      </c>
      <c r="AF131" s="62"/>
    </row>
    <row r="132" spans="1:32" x14ac:dyDescent="0.2">
      <c r="A132" s="280"/>
      <c r="B132" s="172" t="s">
        <v>147</v>
      </c>
      <c r="C132" s="201"/>
      <c r="D132" s="201"/>
      <c r="E132" s="201"/>
      <c r="F132" s="201"/>
      <c r="G132" s="201"/>
      <c r="H132" s="201"/>
      <c r="I132" s="201"/>
      <c r="J132" s="201"/>
      <c r="K132" s="201"/>
      <c r="L132" s="201"/>
      <c r="M132" s="201"/>
      <c r="N132" s="201"/>
      <c r="O132" s="198">
        <f t="shared" si="21"/>
        <v>0</v>
      </c>
      <c r="Q132" s="280"/>
      <c r="R132" s="172" t="s">
        <v>147</v>
      </c>
      <c r="S132" s="199">
        <f>IF(ISNUMBER('MPS(input_RL_Opt2)'!S$27),C132*'MPS(input_RL_Opt2)'!S$27,0)</f>
        <v>0</v>
      </c>
      <c r="T132" s="199">
        <f>IF(ISNUMBER('MPS(input_RL_Opt2)'!T$27),D132*'MPS(input_RL_Opt2)'!T$27,0)</f>
        <v>0</v>
      </c>
      <c r="U132" s="199">
        <f>IF(ISNUMBER('MPS(input_RL_Opt2)'!U$27),E132*'MPS(input_RL_Opt2)'!U$27,0)</f>
        <v>0</v>
      </c>
      <c r="V132" s="199">
        <f>IF(ISNUMBER('MPS(input_RL_Opt2)'!V$27),F132*'MPS(input_RL_Opt2)'!V$27,0)</f>
        <v>0</v>
      </c>
      <c r="W132" s="199">
        <f>IF(ISNUMBER('MPS(input_RL_Opt2)'!W$27),G132*'MPS(input_RL_Opt2)'!W$27,0)</f>
        <v>0</v>
      </c>
      <c r="X132" s="199">
        <f>IF(ISNUMBER('MPS(input_RL_Opt2)'!X$27),H132*'MPS(input_RL_Opt2)'!X$27,0)</f>
        <v>0</v>
      </c>
      <c r="Y132" s="199">
        <f>IF(ISNUMBER('MPS(input_RL_Opt2)'!Y$27),I132*'MPS(input_RL_Opt2)'!Y$27,0)</f>
        <v>0</v>
      </c>
      <c r="Z132" s="199">
        <f>IF(ISNUMBER('MPS(input_RL_Opt2)'!Z$27),J132*'MPS(input_RL_Opt2)'!Z$27,0)</f>
        <v>0</v>
      </c>
      <c r="AA132" s="199">
        <f>IF(ISNUMBER('MPS(input_RL_Opt2)'!AA$27),K132*'MPS(input_RL_Opt2)'!AA$27,0)</f>
        <v>0</v>
      </c>
      <c r="AB132" s="199">
        <f>IF(ISNUMBER('MPS(input_RL_Opt2)'!AB$27),L132*'MPS(input_RL_Opt2)'!AB$27,0)</f>
        <v>0</v>
      </c>
      <c r="AC132" s="199">
        <f>IF(ISNUMBER('MPS(input_RL_Opt2)'!AC$27),M132*'MPS(input_RL_Opt2)'!AC$27,0)</f>
        <v>0</v>
      </c>
      <c r="AD132" s="199">
        <f>IF(ISNUMBER('MPS(input_RL_Opt2)'!AD$27),N132*'MPS(input_RL_Opt2)'!AD$27,0)</f>
        <v>0</v>
      </c>
      <c r="AE132" s="198">
        <f t="shared" si="22"/>
        <v>0</v>
      </c>
      <c r="AF132" s="62"/>
    </row>
    <row r="133" spans="1:32" x14ac:dyDescent="0.2">
      <c r="A133" s="280"/>
      <c r="B133" s="54" t="s">
        <v>57</v>
      </c>
      <c r="C133" s="197">
        <f>+SUM(C121:C132)</f>
        <v>0</v>
      </c>
      <c r="D133" s="197">
        <f t="shared" ref="D133:N133" si="23">+SUM(D121:D132)</f>
        <v>0</v>
      </c>
      <c r="E133" s="197">
        <f t="shared" si="23"/>
        <v>0</v>
      </c>
      <c r="F133" s="197">
        <f t="shared" si="23"/>
        <v>0</v>
      </c>
      <c r="G133" s="197">
        <f t="shared" si="23"/>
        <v>0</v>
      </c>
      <c r="H133" s="197">
        <f t="shared" si="23"/>
        <v>0</v>
      </c>
      <c r="I133" s="197">
        <f t="shared" si="23"/>
        <v>0</v>
      </c>
      <c r="J133" s="197">
        <f t="shared" si="23"/>
        <v>0</v>
      </c>
      <c r="K133" s="197">
        <f t="shared" si="23"/>
        <v>0</v>
      </c>
      <c r="L133" s="197">
        <f t="shared" si="23"/>
        <v>0</v>
      </c>
      <c r="M133" s="197">
        <f t="shared" si="23"/>
        <v>0</v>
      </c>
      <c r="N133" s="197">
        <f t="shared" si="23"/>
        <v>0</v>
      </c>
      <c r="O133" s="198"/>
      <c r="Q133" s="280"/>
      <c r="R133" s="54" t="s">
        <v>57</v>
      </c>
      <c r="S133" s="197"/>
      <c r="T133" s="197"/>
      <c r="U133" s="197"/>
      <c r="V133" s="197"/>
      <c r="W133" s="197"/>
      <c r="X133" s="197"/>
      <c r="Y133" s="197"/>
      <c r="Z133" s="197"/>
      <c r="AA133" s="197"/>
      <c r="AB133" s="197"/>
      <c r="AC133" s="197"/>
      <c r="AD133" s="197"/>
      <c r="AE133" s="198">
        <f>SUM(AE121:AE132)</f>
        <v>0</v>
      </c>
      <c r="AF133" s="207">
        <f>ROUND(AE133*44/12,0)</f>
        <v>0</v>
      </c>
    </row>
    <row r="134" spans="1:32" x14ac:dyDescent="0.2">
      <c r="S134" s="50"/>
      <c r="T134" s="50"/>
      <c r="U134" s="50"/>
      <c r="V134" s="50"/>
      <c r="W134" s="50"/>
      <c r="X134" s="50"/>
      <c r="Y134" s="50"/>
      <c r="Z134" s="50"/>
      <c r="AA134" s="50"/>
      <c r="AB134" s="50"/>
      <c r="AC134" s="50"/>
      <c r="AD134" s="50"/>
      <c r="AE134" s="50"/>
    </row>
    <row r="135" spans="1:32" ht="14.15" customHeight="1" x14ac:dyDescent="0.2">
      <c r="A135" s="293" t="str">
        <f>'MPS(input_RL_Opt2)'!A160</f>
        <v>Year 2027</v>
      </c>
      <c r="B135" s="293"/>
      <c r="C135" s="261" t="str">
        <f>'MPS(input_RL_Opt2)'!C160</f>
        <v>Land use category in year 2027</v>
      </c>
      <c r="D135" s="261"/>
      <c r="E135" s="261"/>
      <c r="F135" s="261"/>
      <c r="G135" s="261"/>
      <c r="H135" s="261"/>
      <c r="I135" s="261"/>
      <c r="J135" s="261"/>
      <c r="K135" s="261"/>
      <c r="L135" s="261"/>
      <c r="M135" s="261"/>
      <c r="N135" s="261"/>
      <c r="O135" s="261"/>
      <c r="Q135" s="293" t="str">
        <f>'MPS(input_RL_Opt2)'!Q160</f>
        <v>Year 2027</v>
      </c>
      <c r="R135" s="293"/>
      <c r="S135" s="261" t="str">
        <f>'MPS(input_RL_Opt2)'!S160</f>
        <v>Land use category in year 2027</v>
      </c>
      <c r="T135" s="261"/>
      <c r="U135" s="261"/>
      <c r="V135" s="261"/>
      <c r="W135" s="261"/>
      <c r="X135" s="261"/>
      <c r="Y135" s="261"/>
      <c r="Z135" s="261"/>
      <c r="AA135" s="261"/>
      <c r="AB135" s="261"/>
      <c r="AC135" s="261"/>
      <c r="AD135" s="261"/>
      <c r="AE135" s="261"/>
      <c r="AF135" s="62"/>
    </row>
    <row r="136" spans="1:32" ht="42" x14ac:dyDescent="0.2">
      <c r="A136" s="293"/>
      <c r="B136" s="293"/>
      <c r="C136" s="54" t="s">
        <v>46</v>
      </c>
      <c r="D136" s="54" t="s">
        <v>47</v>
      </c>
      <c r="E136" s="55" t="s">
        <v>48</v>
      </c>
      <c r="F136" s="54" t="s">
        <v>49</v>
      </c>
      <c r="G136" s="54" t="s">
        <v>50</v>
      </c>
      <c r="H136" s="54" t="s">
        <v>51</v>
      </c>
      <c r="I136" s="54" t="s">
        <v>52</v>
      </c>
      <c r="J136" s="54" t="s">
        <v>53</v>
      </c>
      <c r="K136" s="54" t="s">
        <v>54</v>
      </c>
      <c r="L136" s="54" t="s">
        <v>55</v>
      </c>
      <c r="M136" s="54" t="s">
        <v>56</v>
      </c>
      <c r="N136" s="54" t="s">
        <v>39</v>
      </c>
      <c r="O136" s="172" t="s">
        <v>57</v>
      </c>
      <c r="Q136" s="293"/>
      <c r="R136" s="293"/>
      <c r="S136" s="54" t="s">
        <v>46</v>
      </c>
      <c r="T136" s="54" t="s">
        <v>47</v>
      </c>
      <c r="U136" s="55" t="s">
        <v>48</v>
      </c>
      <c r="V136" s="54" t="s">
        <v>49</v>
      </c>
      <c r="W136" s="54" t="s">
        <v>50</v>
      </c>
      <c r="X136" s="54" t="s">
        <v>51</v>
      </c>
      <c r="Y136" s="54" t="s">
        <v>52</v>
      </c>
      <c r="Z136" s="54" t="s">
        <v>53</v>
      </c>
      <c r="AA136" s="54" t="s">
        <v>54</v>
      </c>
      <c r="AB136" s="54" t="s">
        <v>55</v>
      </c>
      <c r="AC136" s="54" t="s">
        <v>56</v>
      </c>
      <c r="AD136" s="54" t="s">
        <v>39</v>
      </c>
      <c r="AE136" s="172" t="s">
        <v>57</v>
      </c>
      <c r="AF136" s="62"/>
    </row>
    <row r="137" spans="1:32" ht="14.15" customHeight="1" x14ac:dyDescent="0.2">
      <c r="A137" s="280" t="str">
        <f>'MPS(input_RL_Opt2)'!A162</f>
        <v>Land use category in year 2026</v>
      </c>
      <c r="B137" s="54" t="s">
        <v>46</v>
      </c>
      <c r="C137" s="201"/>
      <c r="D137" s="201"/>
      <c r="E137" s="201"/>
      <c r="F137" s="201"/>
      <c r="G137" s="201"/>
      <c r="H137" s="201"/>
      <c r="I137" s="201"/>
      <c r="J137" s="201"/>
      <c r="K137" s="201"/>
      <c r="L137" s="201"/>
      <c r="M137" s="201"/>
      <c r="N137" s="201"/>
      <c r="O137" s="198">
        <f>SUM(C137:N137)</f>
        <v>0</v>
      </c>
      <c r="Q137" s="280" t="str">
        <f>'MPS(input_RL_Opt2)'!Q162</f>
        <v>Land use category in year 2026</v>
      </c>
      <c r="R137" s="54" t="s">
        <v>46</v>
      </c>
      <c r="S137" s="199">
        <f>IF(ISNUMBER('MPS(input_RL_Opt2)'!S$16),C137*'MPS(input_RL_Opt2)'!S$16,0)</f>
        <v>0</v>
      </c>
      <c r="T137" s="199">
        <f>IF(ISNUMBER('MPS(input_RL_Opt2)'!T$16),D137*'MPS(input_RL_Opt2)'!T$16,0)</f>
        <v>0</v>
      </c>
      <c r="U137" s="199">
        <f>IF(ISNUMBER('MPS(input_RL_Opt2)'!U$16),E137*'MPS(input_RL_Opt2)'!U$16,0)</f>
        <v>0</v>
      </c>
      <c r="V137" s="199">
        <f>IF(ISNUMBER('MPS(input_RL_Opt2)'!V$16),F137*'MPS(input_RL_Opt2)'!V$16,0)</f>
        <v>0</v>
      </c>
      <c r="W137" s="199">
        <f>IF(ISNUMBER('MPS(input_RL_Opt2)'!W$16),G137*'MPS(input_RL_Opt2)'!W$16,0)</f>
        <v>0</v>
      </c>
      <c r="X137" s="199">
        <f>IF(ISNUMBER('MPS(input_RL_Opt2)'!X$16),H137*'MPS(input_RL_Opt2)'!X$16,0)</f>
        <v>0</v>
      </c>
      <c r="Y137" s="199">
        <f>IF(ISNUMBER('MPS(input_RL_Opt2)'!Y$16),I137*'MPS(input_RL_Opt2)'!Y$16,0)</f>
        <v>0</v>
      </c>
      <c r="Z137" s="199">
        <f>IF(ISNUMBER('MPS(input_RL_Opt2)'!Z$16),J137*'MPS(input_RL_Opt2)'!Z$16,0)</f>
        <v>0</v>
      </c>
      <c r="AA137" s="199">
        <f>IF(ISNUMBER('MPS(input_RL_Opt2)'!AA$16),K137*'MPS(input_RL_Opt2)'!AA$16,0)</f>
        <v>0</v>
      </c>
      <c r="AB137" s="199">
        <f>IF(ISNUMBER('MPS(input_RL_Opt2)'!AB$16),L137*'MPS(input_RL_Opt2)'!AB$16,0)</f>
        <v>0</v>
      </c>
      <c r="AC137" s="199">
        <f>IF(ISNUMBER('MPS(input_RL_Opt2)'!AC$16),M137*'MPS(input_RL_Opt2)'!AC$16,0)</f>
        <v>0</v>
      </c>
      <c r="AD137" s="199">
        <f>IF(ISNUMBER('MPS(input_RL_Opt2)'!AD$16),N137*'MPS(input_RL_Opt2)'!AD$16,0)</f>
        <v>0</v>
      </c>
      <c r="AE137" s="198">
        <f>SUMIF(S137:AD137,"&gt;0",S137:AD137)</f>
        <v>0</v>
      </c>
      <c r="AF137" s="62"/>
    </row>
    <row r="138" spans="1:32" ht="28" x14ac:dyDescent="0.2">
      <c r="A138" s="280"/>
      <c r="B138" s="54" t="s">
        <v>47</v>
      </c>
      <c r="C138" s="201"/>
      <c r="D138" s="201"/>
      <c r="E138" s="201"/>
      <c r="F138" s="201"/>
      <c r="G138" s="201"/>
      <c r="H138" s="201"/>
      <c r="I138" s="201"/>
      <c r="J138" s="201"/>
      <c r="K138" s="201"/>
      <c r="L138" s="201"/>
      <c r="M138" s="201"/>
      <c r="N138" s="201"/>
      <c r="O138" s="198">
        <f t="shared" ref="O138:O148" si="24">SUM(C138:N138)</f>
        <v>0</v>
      </c>
      <c r="Q138" s="280"/>
      <c r="R138" s="54" t="s">
        <v>47</v>
      </c>
      <c r="S138" s="199">
        <f>IF(ISNUMBER('MPS(input_RL_Opt2)'!S$17),C138*'MPS(input_RL_Opt2)'!S$17,0)</f>
        <v>0</v>
      </c>
      <c r="T138" s="199">
        <f>IF(ISNUMBER('MPS(input_RL_Opt2)'!T$17),D138*'MPS(input_RL_Opt2)'!T$17,0)</f>
        <v>0</v>
      </c>
      <c r="U138" s="199">
        <f>IF(ISNUMBER('MPS(input_RL_Opt2)'!U$17),E138*'MPS(input_RL_Opt2)'!U$17,0)</f>
        <v>0</v>
      </c>
      <c r="V138" s="199">
        <f>IF(ISNUMBER('MPS(input_RL_Opt2)'!V$17),F138*'MPS(input_RL_Opt2)'!V$17,0)</f>
        <v>0</v>
      </c>
      <c r="W138" s="199">
        <f>IF(ISNUMBER('MPS(input_RL_Opt2)'!W$17),G138*'MPS(input_RL_Opt2)'!W$17,0)</f>
        <v>0</v>
      </c>
      <c r="X138" s="199">
        <f>IF(ISNUMBER('MPS(input_RL_Opt2)'!X$17),H138*'MPS(input_RL_Opt2)'!X$17,0)</f>
        <v>0</v>
      </c>
      <c r="Y138" s="199">
        <f>IF(ISNUMBER('MPS(input_RL_Opt2)'!Y$17),I138*'MPS(input_RL_Opt2)'!Y$17,0)</f>
        <v>0</v>
      </c>
      <c r="Z138" s="199">
        <f>IF(ISNUMBER('MPS(input_RL_Opt2)'!Z$17),J138*'MPS(input_RL_Opt2)'!Z$17,0)</f>
        <v>0</v>
      </c>
      <c r="AA138" s="199">
        <f>IF(ISNUMBER('MPS(input_RL_Opt2)'!AA$17),K138*'MPS(input_RL_Opt2)'!AA$17,0)</f>
        <v>0</v>
      </c>
      <c r="AB138" s="199">
        <f>IF(ISNUMBER('MPS(input_RL_Opt2)'!AB$17),L138*'MPS(input_RL_Opt2)'!AB$17,0)</f>
        <v>0</v>
      </c>
      <c r="AC138" s="199">
        <f>IF(ISNUMBER('MPS(input_RL_Opt2)'!AC$17),M138*'MPS(input_RL_Opt2)'!AC$17,0)</f>
        <v>0</v>
      </c>
      <c r="AD138" s="199">
        <f>IF(ISNUMBER('MPS(input_RL_Opt2)'!AD$17),N138*'MPS(input_RL_Opt2)'!AD$17,0)</f>
        <v>0</v>
      </c>
      <c r="AE138" s="198">
        <f t="shared" ref="AE138:AE148" si="25">SUMIF(S138:AD138,"&gt;0",S138:AD138)</f>
        <v>0</v>
      </c>
      <c r="AF138" s="62"/>
    </row>
    <row r="139" spans="1:32" x14ac:dyDescent="0.2">
      <c r="A139" s="280"/>
      <c r="B139" s="55" t="s">
        <v>48</v>
      </c>
      <c r="C139" s="201"/>
      <c r="D139" s="201"/>
      <c r="E139" s="201"/>
      <c r="F139" s="201"/>
      <c r="G139" s="201"/>
      <c r="H139" s="201"/>
      <c r="I139" s="201"/>
      <c r="J139" s="201"/>
      <c r="K139" s="201"/>
      <c r="L139" s="201"/>
      <c r="M139" s="201"/>
      <c r="N139" s="201"/>
      <c r="O139" s="198">
        <f t="shared" si="24"/>
        <v>0</v>
      </c>
      <c r="Q139" s="280"/>
      <c r="R139" s="55" t="s">
        <v>48</v>
      </c>
      <c r="S139" s="199">
        <f>IF(ISNUMBER('MPS(input_RL_Opt2)'!S$18),C139*'MPS(input_RL_Opt2)'!S$18, 0)</f>
        <v>0</v>
      </c>
      <c r="T139" s="199">
        <f>IF(ISNUMBER('MPS(input_RL_Opt2)'!T$18),D139*'MPS(input_RL_Opt2)'!T$18, 0)</f>
        <v>0</v>
      </c>
      <c r="U139" s="199">
        <f>IF(ISNUMBER('MPS(input_RL_Opt2)'!U$18),E139*'MPS(input_RL_Opt2)'!U$18, 0)</f>
        <v>0</v>
      </c>
      <c r="V139" s="199">
        <f>IF(ISNUMBER('MPS(input_RL_Opt2)'!V$18),F139*'MPS(input_RL_Opt2)'!V$18, 0)</f>
        <v>0</v>
      </c>
      <c r="W139" s="199">
        <f>IF(ISNUMBER('MPS(input_RL_Opt2)'!W$18),G139*'MPS(input_RL_Opt2)'!W$18, 0)</f>
        <v>0</v>
      </c>
      <c r="X139" s="199">
        <f>IF(ISNUMBER('MPS(input_RL_Opt2)'!X$18),H139*'MPS(input_RL_Opt2)'!X$18, 0)</f>
        <v>0</v>
      </c>
      <c r="Y139" s="199">
        <f>IF(ISNUMBER('MPS(input_RL_Opt2)'!Y$18),I139*'MPS(input_RL_Opt2)'!Y$18, 0)</f>
        <v>0</v>
      </c>
      <c r="Z139" s="199">
        <f>IF(ISNUMBER('MPS(input_RL_Opt2)'!Z$18),J139*'MPS(input_RL_Opt2)'!Z$18, 0)</f>
        <v>0</v>
      </c>
      <c r="AA139" s="199">
        <f>IF(ISNUMBER('MPS(input_RL_Opt2)'!AA$18),K139*'MPS(input_RL_Opt2)'!AA$18, 0)</f>
        <v>0</v>
      </c>
      <c r="AB139" s="199">
        <f>IF(ISNUMBER('MPS(input_RL_Opt2)'!AB$18),L139*'MPS(input_RL_Opt2)'!AB$18, 0)</f>
        <v>0</v>
      </c>
      <c r="AC139" s="199">
        <f>IF(ISNUMBER('MPS(input_RL_Opt2)'!AC$18),M139*'MPS(input_RL_Opt2)'!AC$18, 0)</f>
        <v>0</v>
      </c>
      <c r="AD139" s="199">
        <f>IF(ISNUMBER('MPS(input_RL_Opt2)'!AD$18),N139*'MPS(input_RL_Opt2)'!AD$18, 0)</f>
        <v>0</v>
      </c>
      <c r="AE139" s="198">
        <f t="shared" si="25"/>
        <v>0</v>
      </c>
      <c r="AF139" s="62"/>
    </row>
    <row r="140" spans="1:32" x14ac:dyDescent="0.2">
      <c r="A140" s="280"/>
      <c r="B140" s="54" t="s">
        <v>49</v>
      </c>
      <c r="C140" s="201"/>
      <c r="D140" s="201"/>
      <c r="E140" s="201"/>
      <c r="F140" s="201"/>
      <c r="G140" s="201"/>
      <c r="H140" s="201"/>
      <c r="I140" s="201"/>
      <c r="J140" s="201"/>
      <c r="K140" s="201"/>
      <c r="L140" s="201"/>
      <c r="M140" s="201"/>
      <c r="N140" s="201"/>
      <c r="O140" s="198">
        <f t="shared" si="24"/>
        <v>0</v>
      </c>
      <c r="Q140" s="280"/>
      <c r="R140" s="54" t="s">
        <v>49</v>
      </c>
      <c r="S140" s="199">
        <f>IF(ISNUMBER('MPS(input_RL_Opt2)'!S$19),C140*'MPS(input_RL_Opt2)'!S$19,0)</f>
        <v>0</v>
      </c>
      <c r="T140" s="199">
        <f>IF(ISNUMBER('MPS(input_RL_Opt2)'!T$19),D140*'MPS(input_RL_Opt2)'!T$19,0)</f>
        <v>0</v>
      </c>
      <c r="U140" s="199">
        <f>IF(ISNUMBER('MPS(input_RL_Opt2)'!U$19),E140*'MPS(input_RL_Opt2)'!U$19,0)</f>
        <v>0</v>
      </c>
      <c r="V140" s="199">
        <f>IF(ISNUMBER('MPS(input_RL_Opt2)'!V$19),F140*'MPS(input_RL_Opt2)'!V$19,0)</f>
        <v>0</v>
      </c>
      <c r="W140" s="199">
        <f>IF(ISNUMBER('MPS(input_RL_Opt2)'!W$19),G140*'MPS(input_RL_Opt2)'!W$19,0)</f>
        <v>0</v>
      </c>
      <c r="X140" s="199">
        <f>IF(ISNUMBER('MPS(input_RL_Opt2)'!X$19),H140*'MPS(input_RL_Opt2)'!X$19,0)</f>
        <v>0</v>
      </c>
      <c r="Y140" s="199">
        <f>IF(ISNUMBER('MPS(input_RL_Opt2)'!Y$19),I140*'MPS(input_RL_Opt2)'!Y$19,0)</f>
        <v>0</v>
      </c>
      <c r="Z140" s="199">
        <f>IF(ISNUMBER('MPS(input_RL_Opt2)'!Z$19),J140*'MPS(input_RL_Opt2)'!Z$19,0)</f>
        <v>0</v>
      </c>
      <c r="AA140" s="199">
        <f>IF(ISNUMBER('MPS(input_RL_Opt2)'!AA$19),K140*'MPS(input_RL_Opt2)'!AA$19,0)</f>
        <v>0</v>
      </c>
      <c r="AB140" s="199">
        <f>IF(ISNUMBER('MPS(input_RL_Opt2)'!AB$19),L140*'MPS(input_RL_Opt2)'!AB$19,0)</f>
        <v>0</v>
      </c>
      <c r="AC140" s="199">
        <f>IF(ISNUMBER('MPS(input_RL_Opt2)'!AC$19),M140*'MPS(input_RL_Opt2)'!AC$19,0)</f>
        <v>0</v>
      </c>
      <c r="AD140" s="199">
        <f>IF(ISNUMBER('MPS(input_RL_Opt2)'!AD$19),N140*'MPS(input_RL_Opt2)'!AD$19,0)</f>
        <v>0</v>
      </c>
      <c r="AE140" s="198">
        <f t="shared" si="25"/>
        <v>0</v>
      </c>
      <c r="AF140" s="62"/>
    </row>
    <row r="141" spans="1:32" x14ac:dyDescent="0.2">
      <c r="A141" s="280"/>
      <c r="B141" s="172" t="s">
        <v>50</v>
      </c>
      <c r="C141" s="201"/>
      <c r="D141" s="201"/>
      <c r="E141" s="201"/>
      <c r="F141" s="201"/>
      <c r="G141" s="201"/>
      <c r="H141" s="201"/>
      <c r="I141" s="201"/>
      <c r="J141" s="201"/>
      <c r="K141" s="201"/>
      <c r="L141" s="201"/>
      <c r="M141" s="201"/>
      <c r="N141" s="201"/>
      <c r="O141" s="198">
        <f t="shared" si="24"/>
        <v>0</v>
      </c>
      <c r="Q141" s="280"/>
      <c r="R141" s="172" t="s">
        <v>50</v>
      </c>
      <c r="S141" s="199">
        <f>IF(ISNUMBER('MPS(input_RL_Opt2)'!S$20),C141*'MPS(input_RL_Opt2)'!S$20,0)</f>
        <v>0</v>
      </c>
      <c r="T141" s="199">
        <f>IF(ISNUMBER('MPS(input_RL_Opt2)'!T$20),D141*'MPS(input_RL_Opt2)'!T$20,0)</f>
        <v>0</v>
      </c>
      <c r="U141" s="199">
        <f>IF(ISNUMBER('MPS(input_RL_Opt2)'!U$20),E141*'MPS(input_RL_Opt2)'!U$20,0)</f>
        <v>0</v>
      </c>
      <c r="V141" s="199">
        <f>IF(ISNUMBER('MPS(input_RL_Opt2)'!V$20),F141*'MPS(input_RL_Opt2)'!V$20,0)</f>
        <v>0</v>
      </c>
      <c r="W141" s="199">
        <f>IF(ISNUMBER('MPS(input_RL_Opt2)'!W$20),G141*'MPS(input_RL_Opt2)'!W$20,0)</f>
        <v>0</v>
      </c>
      <c r="X141" s="199">
        <f>IF(ISNUMBER('MPS(input_RL_Opt2)'!X$20),H141*'MPS(input_RL_Opt2)'!X$20,0)</f>
        <v>0</v>
      </c>
      <c r="Y141" s="199">
        <f>IF(ISNUMBER('MPS(input_RL_Opt2)'!Y$20),I141*'MPS(input_RL_Opt2)'!Y$20,0)</f>
        <v>0</v>
      </c>
      <c r="Z141" s="199">
        <f>IF(ISNUMBER('MPS(input_RL_Opt2)'!Z$20),J141*'MPS(input_RL_Opt2)'!Z$20,0)</f>
        <v>0</v>
      </c>
      <c r="AA141" s="199">
        <f>IF(ISNUMBER('MPS(input_RL_Opt2)'!AA$20),K141*'MPS(input_RL_Opt2)'!AA$20,0)</f>
        <v>0</v>
      </c>
      <c r="AB141" s="199">
        <f>IF(ISNUMBER('MPS(input_RL_Opt2)'!AB$20),L141*'MPS(input_RL_Opt2)'!AB$20,0)</f>
        <v>0</v>
      </c>
      <c r="AC141" s="199">
        <f>IF(ISNUMBER('MPS(input_RL_Opt2)'!AC$20),M141*'MPS(input_RL_Opt2)'!AC$20,0)</f>
        <v>0</v>
      </c>
      <c r="AD141" s="199">
        <f>IF(ISNUMBER('MPS(input_RL_Opt2)'!AD$20),N141*'MPS(input_RL_Opt2)'!AD$20,0)</f>
        <v>0</v>
      </c>
      <c r="AE141" s="198">
        <f t="shared" si="25"/>
        <v>0</v>
      </c>
      <c r="AF141" s="62"/>
    </row>
    <row r="142" spans="1:32" x14ac:dyDescent="0.2">
      <c r="A142" s="280"/>
      <c r="B142" s="172" t="s">
        <v>51</v>
      </c>
      <c r="C142" s="201"/>
      <c r="D142" s="201"/>
      <c r="E142" s="201"/>
      <c r="F142" s="201"/>
      <c r="G142" s="201"/>
      <c r="H142" s="201"/>
      <c r="I142" s="201"/>
      <c r="J142" s="201"/>
      <c r="K142" s="201"/>
      <c r="L142" s="201"/>
      <c r="M142" s="201"/>
      <c r="N142" s="201"/>
      <c r="O142" s="198">
        <f t="shared" si="24"/>
        <v>0</v>
      </c>
      <c r="Q142" s="280"/>
      <c r="R142" s="172" t="s">
        <v>51</v>
      </c>
      <c r="S142" s="199">
        <f>IF(ISNUMBER('MPS(input_RL_Opt2)'!S$21),C142*'MPS(input_RL_Opt2)'!S$21,0)</f>
        <v>0</v>
      </c>
      <c r="T142" s="199">
        <f>IF(ISNUMBER('MPS(input_RL_Opt2)'!T$21),D142*'MPS(input_RL_Opt2)'!T$21,0)</f>
        <v>0</v>
      </c>
      <c r="U142" s="199">
        <f>IF(ISNUMBER('MPS(input_RL_Opt2)'!U$21),E142*'MPS(input_RL_Opt2)'!U$21,0)</f>
        <v>0</v>
      </c>
      <c r="V142" s="199">
        <f>IF(ISNUMBER('MPS(input_RL_Opt2)'!V$21),F142*'MPS(input_RL_Opt2)'!V$21,0)</f>
        <v>0</v>
      </c>
      <c r="W142" s="199">
        <f>IF(ISNUMBER('MPS(input_RL_Opt2)'!W$21),G142*'MPS(input_RL_Opt2)'!W$21,0)</f>
        <v>0</v>
      </c>
      <c r="X142" s="199">
        <f>IF(ISNUMBER('MPS(input_RL_Opt2)'!X$21),H142*'MPS(input_RL_Opt2)'!X$21,0)</f>
        <v>0</v>
      </c>
      <c r="Y142" s="199">
        <f>IF(ISNUMBER('MPS(input_RL_Opt2)'!Y$21),I142*'MPS(input_RL_Opt2)'!Y$21,0)</f>
        <v>0</v>
      </c>
      <c r="Z142" s="199">
        <f>IF(ISNUMBER('MPS(input_RL_Opt2)'!Z$21),J142*'MPS(input_RL_Opt2)'!Z$21,0)</f>
        <v>0</v>
      </c>
      <c r="AA142" s="199">
        <f>IF(ISNUMBER('MPS(input_RL_Opt2)'!AA$21),K142*'MPS(input_RL_Opt2)'!AA$21,0)</f>
        <v>0</v>
      </c>
      <c r="AB142" s="199">
        <f>IF(ISNUMBER('MPS(input_RL_Opt2)'!AB$21),L142*'MPS(input_RL_Opt2)'!AB$21,0)</f>
        <v>0</v>
      </c>
      <c r="AC142" s="199">
        <f>IF(ISNUMBER('MPS(input_RL_Opt2)'!AC$21),M142*'MPS(input_RL_Opt2)'!AC$21,0)</f>
        <v>0</v>
      </c>
      <c r="AD142" s="199">
        <f>IF(ISNUMBER('MPS(input_RL_Opt2)'!AD$21),N142*'MPS(input_RL_Opt2)'!AD$21,0)</f>
        <v>0</v>
      </c>
      <c r="AE142" s="198">
        <f t="shared" si="25"/>
        <v>0</v>
      </c>
      <c r="AF142" s="62"/>
    </row>
    <row r="143" spans="1:32" x14ac:dyDescent="0.2">
      <c r="A143" s="280"/>
      <c r="B143" s="172" t="s">
        <v>52</v>
      </c>
      <c r="C143" s="201"/>
      <c r="D143" s="201"/>
      <c r="E143" s="201"/>
      <c r="F143" s="201"/>
      <c r="G143" s="201"/>
      <c r="H143" s="201"/>
      <c r="I143" s="201"/>
      <c r="J143" s="201"/>
      <c r="K143" s="201"/>
      <c r="L143" s="201"/>
      <c r="M143" s="201"/>
      <c r="N143" s="201"/>
      <c r="O143" s="198">
        <f t="shared" si="24"/>
        <v>0</v>
      </c>
      <c r="Q143" s="280"/>
      <c r="R143" s="172" t="s">
        <v>52</v>
      </c>
      <c r="S143" s="199">
        <f>IF(ISNUMBER('MPS(input_RL_Opt2)'!S$22),C143*'MPS(input_RL_Opt2)'!S$22,0)</f>
        <v>0</v>
      </c>
      <c r="T143" s="199">
        <f>IF(ISNUMBER('MPS(input_RL_Opt2)'!T$22),D143*'MPS(input_RL_Opt2)'!T$22,0)</f>
        <v>0</v>
      </c>
      <c r="U143" s="199">
        <f>IF(ISNUMBER('MPS(input_RL_Opt2)'!U$22),E143*'MPS(input_RL_Opt2)'!U$22,0)</f>
        <v>0</v>
      </c>
      <c r="V143" s="199">
        <f>IF(ISNUMBER('MPS(input_RL_Opt2)'!V$22),F143*'MPS(input_RL_Opt2)'!V$22,0)</f>
        <v>0</v>
      </c>
      <c r="W143" s="199">
        <f>IF(ISNUMBER('MPS(input_RL_Opt2)'!W$22),G143*'MPS(input_RL_Opt2)'!W$22,0)</f>
        <v>0</v>
      </c>
      <c r="X143" s="199">
        <f>IF(ISNUMBER('MPS(input_RL_Opt2)'!X$22),H143*'MPS(input_RL_Opt2)'!X$22,0)</f>
        <v>0</v>
      </c>
      <c r="Y143" s="199">
        <f>IF(ISNUMBER('MPS(input_RL_Opt2)'!Y$22),I143*'MPS(input_RL_Opt2)'!Y$22,0)</f>
        <v>0</v>
      </c>
      <c r="Z143" s="199">
        <f>IF(ISNUMBER('MPS(input_RL_Opt2)'!Z$22),J143*'MPS(input_RL_Opt2)'!Z$22,0)</f>
        <v>0</v>
      </c>
      <c r="AA143" s="199">
        <f>IF(ISNUMBER('MPS(input_RL_Opt2)'!AA$22),K143*'MPS(input_RL_Opt2)'!AA$22,0)</f>
        <v>0</v>
      </c>
      <c r="AB143" s="199">
        <f>IF(ISNUMBER('MPS(input_RL_Opt2)'!AB$22),L143*'MPS(input_RL_Opt2)'!AB$22,0)</f>
        <v>0</v>
      </c>
      <c r="AC143" s="199">
        <f>IF(ISNUMBER('MPS(input_RL_Opt2)'!AC$22),M143*'MPS(input_RL_Opt2)'!AC$22,0)</f>
        <v>0</v>
      </c>
      <c r="AD143" s="199">
        <f>IF(ISNUMBER('MPS(input_RL_Opt2)'!AD$22),N143*'MPS(input_RL_Opt2)'!AD$22,0)</f>
        <v>0</v>
      </c>
      <c r="AE143" s="198">
        <f t="shared" si="25"/>
        <v>0</v>
      </c>
      <c r="AF143" s="62"/>
    </row>
    <row r="144" spans="1:32" x14ac:dyDescent="0.2">
      <c r="A144" s="280"/>
      <c r="B144" s="172" t="s">
        <v>53</v>
      </c>
      <c r="C144" s="201"/>
      <c r="D144" s="201"/>
      <c r="E144" s="201"/>
      <c r="F144" s="201"/>
      <c r="G144" s="201"/>
      <c r="H144" s="201"/>
      <c r="I144" s="201"/>
      <c r="J144" s="201"/>
      <c r="K144" s="201"/>
      <c r="L144" s="201"/>
      <c r="M144" s="201"/>
      <c r="N144" s="201"/>
      <c r="O144" s="198">
        <f t="shared" si="24"/>
        <v>0</v>
      </c>
      <c r="Q144" s="280"/>
      <c r="R144" s="172" t="s">
        <v>53</v>
      </c>
      <c r="S144" s="199">
        <f>IF(ISNUMBER('MPS(input_RL_Opt2)'!S$23),C144*'MPS(input_RL_Opt2)'!S$23,0)</f>
        <v>0</v>
      </c>
      <c r="T144" s="199">
        <f>IF(ISNUMBER('MPS(input_RL_Opt2)'!T$23),D144*'MPS(input_RL_Opt2)'!T$23,0)</f>
        <v>0</v>
      </c>
      <c r="U144" s="199">
        <f>IF(ISNUMBER('MPS(input_RL_Opt2)'!U$23),E144*'MPS(input_RL_Opt2)'!U$23,0)</f>
        <v>0</v>
      </c>
      <c r="V144" s="199">
        <f>IF(ISNUMBER('MPS(input_RL_Opt2)'!V$23),F144*'MPS(input_RL_Opt2)'!V$23,0)</f>
        <v>0</v>
      </c>
      <c r="W144" s="199">
        <f>IF(ISNUMBER('MPS(input_RL_Opt2)'!W$23),G144*'MPS(input_RL_Opt2)'!W$23,0)</f>
        <v>0</v>
      </c>
      <c r="X144" s="199">
        <f>IF(ISNUMBER('MPS(input_RL_Opt2)'!X$23),H144*'MPS(input_RL_Opt2)'!X$23,0)</f>
        <v>0</v>
      </c>
      <c r="Y144" s="199">
        <f>IF(ISNUMBER('MPS(input_RL_Opt2)'!Y$23),I144*'MPS(input_RL_Opt2)'!Y$23,0)</f>
        <v>0</v>
      </c>
      <c r="Z144" s="199">
        <f>IF(ISNUMBER('MPS(input_RL_Opt2)'!Z$23),J144*'MPS(input_RL_Opt2)'!Z$23,0)</f>
        <v>0</v>
      </c>
      <c r="AA144" s="199">
        <f>IF(ISNUMBER('MPS(input_RL_Opt2)'!AA$23),K144*'MPS(input_RL_Opt2)'!AA$23,0)</f>
        <v>0</v>
      </c>
      <c r="AB144" s="199">
        <f>IF(ISNUMBER('MPS(input_RL_Opt2)'!AB$23),L144*'MPS(input_RL_Opt2)'!AB$23,0)</f>
        <v>0</v>
      </c>
      <c r="AC144" s="199">
        <f>IF(ISNUMBER('MPS(input_RL_Opt2)'!AC$23),M144*'MPS(input_RL_Opt2)'!AC$23,0)</f>
        <v>0</v>
      </c>
      <c r="AD144" s="199">
        <f>IF(ISNUMBER('MPS(input_RL_Opt2)'!AD$23),N144*'MPS(input_RL_Opt2)'!AD$23,0)</f>
        <v>0</v>
      </c>
      <c r="AE144" s="198">
        <f t="shared" si="25"/>
        <v>0</v>
      </c>
      <c r="AF144" s="62"/>
    </row>
    <row r="145" spans="1:32" x14ac:dyDescent="0.2">
      <c r="A145" s="280"/>
      <c r="B145" s="172" t="s">
        <v>54</v>
      </c>
      <c r="C145" s="201"/>
      <c r="D145" s="201"/>
      <c r="E145" s="201"/>
      <c r="F145" s="201"/>
      <c r="G145" s="201"/>
      <c r="H145" s="201"/>
      <c r="I145" s="201"/>
      <c r="J145" s="201"/>
      <c r="K145" s="201"/>
      <c r="L145" s="201"/>
      <c r="M145" s="201"/>
      <c r="N145" s="201"/>
      <c r="O145" s="198">
        <f t="shared" si="24"/>
        <v>0</v>
      </c>
      <c r="Q145" s="280"/>
      <c r="R145" s="172" t="s">
        <v>54</v>
      </c>
      <c r="S145" s="199">
        <f>IF(ISNUMBER('MPS(input_RL_Opt2)'!S$24),C145*'MPS(input_RL_Opt2)'!S$24,0)</f>
        <v>0</v>
      </c>
      <c r="T145" s="199">
        <f>IF(ISNUMBER('MPS(input_RL_Opt2)'!T$24),D145*'MPS(input_RL_Opt2)'!T$24,0)</f>
        <v>0</v>
      </c>
      <c r="U145" s="199">
        <f>IF(ISNUMBER('MPS(input_RL_Opt2)'!U$24),E145*'MPS(input_RL_Opt2)'!U$24,0)</f>
        <v>0</v>
      </c>
      <c r="V145" s="199">
        <f>IF(ISNUMBER('MPS(input_RL_Opt2)'!V$24),F145*'MPS(input_RL_Opt2)'!V$24,0)</f>
        <v>0</v>
      </c>
      <c r="W145" s="199">
        <f>IF(ISNUMBER('MPS(input_RL_Opt2)'!W$24),G145*'MPS(input_RL_Opt2)'!W$24,0)</f>
        <v>0</v>
      </c>
      <c r="X145" s="199">
        <f>IF(ISNUMBER('MPS(input_RL_Opt2)'!X$24),H145*'MPS(input_RL_Opt2)'!X$24,0)</f>
        <v>0</v>
      </c>
      <c r="Y145" s="199">
        <f>IF(ISNUMBER('MPS(input_RL_Opt2)'!Y$24),I145*'MPS(input_RL_Opt2)'!Y$24,0)</f>
        <v>0</v>
      </c>
      <c r="Z145" s="199">
        <f>IF(ISNUMBER('MPS(input_RL_Opt2)'!Z$24),J145*'MPS(input_RL_Opt2)'!Z$24,0)</f>
        <v>0</v>
      </c>
      <c r="AA145" s="199">
        <f>IF(ISNUMBER('MPS(input_RL_Opt2)'!AA$24),K145*'MPS(input_RL_Opt2)'!AA$24,0)</f>
        <v>0</v>
      </c>
      <c r="AB145" s="199">
        <f>IF(ISNUMBER('MPS(input_RL_Opt2)'!AB$24),L145*'MPS(input_RL_Opt2)'!AB$24,0)</f>
        <v>0</v>
      </c>
      <c r="AC145" s="199">
        <f>IF(ISNUMBER('MPS(input_RL_Opt2)'!AC$24),M145*'MPS(input_RL_Opt2)'!AC$24,0)</f>
        <v>0</v>
      </c>
      <c r="AD145" s="199">
        <f>IF(ISNUMBER('MPS(input_RL_Opt2)'!AD$24),N145*'MPS(input_RL_Opt2)'!AD$24,0)</f>
        <v>0</v>
      </c>
      <c r="AE145" s="198">
        <f t="shared" si="25"/>
        <v>0</v>
      </c>
      <c r="AF145" s="62"/>
    </row>
    <row r="146" spans="1:32" x14ac:dyDescent="0.2">
      <c r="A146" s="280"/>
      <c r="B146" s="172" t="s">
        <v>55</v>
      </c>
      <c r="C146" s="201"/>
      <c r="D146" s="201"/>
      <c r="E146" s="201"/>
      <c r="F146" s="201"/>
      <c r="G146" s="201"/>
      <c r="H146" s="201"/>
      <c r="I146" s="201"/>
      <c r="J146" s="201"/>
      <c r="K146" s="201"/>
      <c r="L146" s="201"/>
      <c r="M146" s="201"/>
      <c r="N146" s="201"/>
      <c r="O146" s="198">
        <f t="shared" si="24"/>
        <v>0</v>
      </c>
      <c r="Q146" s="280"/>
      <c r="R146" s="172" t="s">
        <v>55</v>
      </c>
      <c r="S146" s="199">
        <f>IF(ISNUMBER('MPS(input_RL_Opt2)'!S$25),C146*'MPS(input_RL_Opt2)'!S$25,0)</f>
        <v>0</v>
      </c>
      <c r="T146" s="199">
        <f>IF(ISNUMBER('MPS(input_RL_Opt2)'!T$25),D146*'MPS(input_RL_Opt2)'!T$25,0)</f>
        <v>0</v>
      </c>
      <c r="U146" s="199">
        <f>IF(ISNUMBER('MPS(input_RL_Opt2)'!U$25),E146*'MPS(input_RL_Opt2)'!U$25,0)</f>
        <v>0</v>
      </c>
      <c r="V146" s="199">
        <f>IF(ISNUMBER('MPS(input_RL_Opt2)'!V$25),F146*'MPS(input_RL_Opt2)'!V$25,0)</f>
        <v>0</v>
      </c>
      <c r="W146" s="199">
        <f>IF(ISNUMBER('MPS(input_RL_Opt2)'!W$25),G146*'MPS(input_RL_Opt2)'!W$25,0)</f>
        <v>0</v>
      </c>
      <c r="X146" s="199">
        <f>IF(ISNUMBER('MPS(input_RL_Opt2)'!X$25),H146*'MPS(input_RL_Opt2)'!X$25,0)</f>
        <v>0</v>
      </c>
      <c r="Y146" s="199">
        <f>IF(ISNUMBER('MPS(input_RL_Opt2)'!Y$25),I146*'MPS(input_RL_Opt2)'!Y$25,0)</f>
        <v>0</v>
      </c>
      <c r="Z146" s="199">
        <f>IF(ISNUMBER('MPS(input_RL_Opt2)'!Z$25),J146*'MPS(input_RL_Opt2)'!Z$25,0)</f>
        <v>0</v>
      </c>
      <c r="AA146" s="199">
        <f>IF(ISNUMBER('MPS(input_RL_Opt2)'!AA$25),K146*'MPS(input_RL_Opt2)'!AA$25,0)</f>
        <v>0</v>
      </c>
      <c r="AB146" s="199">
        <f>IF(ISNUMBER('MPS(input_RL_Opt2)'!AB$25),L146*'MPS(input_RL_Opt2)'!AB$25,0)</f>
        <v>0</v>
      </c>
      <c r="AC146" s="199">
        <f>IF(ISNUMBER('MPS(input_RL_Opt2)'!AC$25),M146*'MPS(input_RL_Opt2)'!AC$25,0)</f>
        <v>0</v>
      </c>
      <c r="AD146" s="199">
        <f>IF(ISNUMBER('MPS(input_RL_Opt2)'!AD$25),N146*'MPS(input_RL_Opt2)'!AD$25,0)</f>
        <v>0</v>
      </c>
      <c r="AE146" s="198">
        <f t="shared" si="25"/>
        <v>0</v>
      </c>
      <c r="AF146" s="62"/>
    </row>
    <row r="147" spans="1:32" x14ac:dyDescent="0.2">
      <c r="A147" s="280"/>
      <c r="B147" s="172" t="s">
        <v>56</v>
      </c>
      <c r="C147" s="201"/>
      <c r="D147" s="201"/>
      <c r="E147" s="201"/>
      <c r="F147" s="201"/>
      <c r="G147" s="201"/>
      <c r="H147" s="201"/>
      <c r="I147" s="201"/>
      <c r="J147" s="201"/>
      <c r="K147" s="201"/>
      <c r="L147" s="201"/>
      <c r="M147" s="201"/>
      <c r="N147" s="201"/>
      <c r="O147" s="198">
        <f t="shared" si="24"/>
        <v>0</v>
      </c>
      <c r="Q147" s="280"/>
      <c r="R147" s="172" t="s">
        <v>56</v>
      </c>
      <c r="S147" s="199">
        <f>IF(ISNUMBER('MPS(input_RL_Opt2)'!S$26),C147*'MPS(input_RL_Opt2)'!S$26,0)</f>
        <v>0</v>
      </c>
      <c r="T147" s="199">
        <f>IF(ISNUMBER('MPS(input_RL_Opt2)'!T$26),D147*'MPS(input_RL_Opt2)'!T$26,0)</f>
        <v>0</v>
      </c>
      <c r="U147" s="199">
        <f>IF(ISNUMBER('MPS(input_RL_Opt2)'!U$26),E147*'MPS(input_RL_Opt2)'!U$26,0)</f>
        <v>0</v>
      </c>
      <c r="V147" s="199">
        <f>IF(ISNUMBER('MPS(input_RL_Opt2)'!V$26),F147*'MPS(input_RL_Opt2)'!V$26,0)</f>
        <v>0</v>
      </c>
      <c r="W147" s="199">
        <f>IF(ISNUMBER('MPS(input_RL_Opt2)'!W$26),G147*'MPS(input_RL_Opt2)'!W$26,0)</f>
        <v>0</v>
      </c>
      <c r="X147" s="199">
        <f>IF(ISNUMBER('MPS(input_RL_Opt2)'!X$26),H147*'MPS(input_RL_Opt2)'!X$26,0)</f>
        <v>0</v>
      </c>
      <c r="Y147" s="199">
        <f>IF(ISNUMBER('MPS(input_RL_Opt2)'!Y$26),I147*'MPS(input_RL_Opt2)'!Y$26,0)</f>
        <v>0</v>
      </c>
      <c r="Z147" s="199">
        <f>IF(ISNUMBER('MPS(input_RL_Opt2)'!Z$26),J147*'MPS(input_RL_Opt2)'!Z$26,0)</f>
        <v>0</v>
      </c>
      <c r="AA147" s="199">
        <f>IF(ISNUMBER('MPS(input_RL_Opt2)'!AA$26),K147*'MPS(input_RL_Opt2)'!AA$26,0)</f>
        <v>0</v>
      </c>
      <c r="AB147" s="199">
        <f>IF(ISNUMBER('MPS(input_RL_Opt2)'!AB$26),L147*'MPS(input_RL_Opt2)'!AB$26,0)</f>
        <v>0</v>
      </c>
      <c r="AC147" s="199">
        <f>IF(ISNUMBER('MPS(input_RL_Opt2)'!AC$26),M147*'MPS(input_RL_Opt2)'!AC$26,0)</f>
        <v>0</v>
      </c>
      <c r="AD147" s="199">
        <f>IF(ISNUMBER('MPS(input_RL_Opt2)'!AD$26),N147*'MPS(input_RL_Opt2)'!AD$26,0)</f>
        <v>0</v>
      </c>
      <c r="AE147" s="198">
        <f t="shared" si="25"/>
        <v>0</v>
      </c>
      <c r="AF147" s="62"/>
    </row>
    <row r="148" spans="1:32" x14ac:dyDescent="0.2">
      <c r="A148" s="280"/>
      <c r="B148" s="172" t="s">
        <v>147</v>
      </c>
      <c r="C148" s="201"/>
      <c r="D148" s="201"/>
      <c r="E148" s="201"/>
      <c r="F148" s="201"/>
      <c r="G148" s="201"/>
      <c r="H148" s="201"/>
      <c r="I148" s="201"/>
      <c r="J148" s="201"/>
      <c r="K148" s="201"/>
      <c r="L148" s="201"/>
      <c r="M148" s="201"/>
      <c r="N148" s="201"/>
      <c r="O148" s="198">
        <f t="shared" si="24"/>
        <v>0</v>
      </c>
      <c r="Q148" s="280"/>
      <c r="R148" s="172" t="s">
        <v>147</v>
      </c>
      <c r="S148" s="199">
        <f>IF(ISNUMBER('MPS(input_RL_Opt2)'!S$27),C148*'MPS(input_RL_Opt2)'!S$27,0)</f>
        <v>0</v>
      </c>
      <c r="T148" s="199">
        <f>IF(ISNUMBER('MPS(input_RL_Opt2)'!T$27),D148*'MPS(input_RL_Opt2)'!T$27,0)</f>
        <v>0</v>
      </c>
      <c r="U148" s="199">
        <f>IF(ISNUMBER('MPS(input_RL_Opt2)'!U$27),E148*'MPS(input_RL_Opt2)'!U$27,0)</f>
        <v>0</v>
      </c>
      <c r="V148" s="199">
        <f>IF(ISNUMBER('MPS(input_RL_Opt2)'!V$27),F148*'MPS(input_RL_Opt2)'!V$27,0)</f>
        <v>0</v>
      </c>
      <c r="W148" s="199">
        <f>IF(ISNUMBER('MPS(input_RL_Opt2)'!W$27),G148*'MPS(input_RL_Opt2)'!W$27,0)</f>
        <v>0</v>
      </c>
      <c r="X148" s="199">
        <f>IF(ISNUMBER('MPS(input_RL_Opt2)'!X$27),H148*'MPS(input_RL_Opt2)'!X$27,0)</f>
        <v>0</v>
      </c>
      <c r="Y148" s="199">
        <f>IF(ISNUMBER('MPS(input_RL_Opt2)'!Y$27),I148*'MPS(input_RL_Opt2)'!Y$27,0)</f>
        <v>0</v>
      </c>
      <c r="Z148" s="199">
        <f>IF(ISNUMBER('MPS(input_RL_Opt2)'!Z$27),J148*'MPS(input_RL_Opt2)'!Z$27,0)</f>
        <v>0</v>
      </c>
      <c r="AA148" s="199">
        <f>IF(ISNUMBER('MPS(input_RL_Opt2)'!AA$27),K148*'MPS(input_RL_Opt2)'!AA$27,0)</f>
        <v>0</v>
      </c>
      <c r="AB148" s="199">
        <f>IF(ISNUMBER('MPS(input_RL_Opt2)'!AB$27),L148*'MPS(input_RL_Opt2)'!AB$27,0)</f>
        <v>0</v>
      </c>
      <c r="AC148" s="199">
        <f>IF(ISNUMBER('MPS(input_RL_Opt2)'!AC$27),M148*'MPS(input_RL_Opt2)'!AC$27,0)</f>
        <v>0</v>
      </c>
      <c r="AD148" s="199">
        <f>IF(ISNUMBER('MPS(input_RL_Opt2)'!AD$27),N148*'MPS(input_RL_Opt2)'!AD$27,0)</f>
        <v>0</v>
      </c>
      <c r="AE148" s="198">
        <f t="shared" si="25"/>
        <v>0</v>
      </c>
      <c r="AF148" s="62"/>
    </row>
    <row r="149" spans="1:32" x14ac:dyDescent="0.2">
      <c r="A149" s="280"/>
      <c r="B149" s="54" t="s">
        <v>57</v>
      </c>
      <c r="C149" s="197">
        <f>+SUM(C137:C148)</f>
        <v>0</v>
      </c>
      <c r="D149" s="197">
        <f t="shared" ref="D149:N149" si="26">+SUM(D137:D148)</f>
        <v>0</v>
      </c>
      <c r="E149" s="197">
        <f t="shared" si="26"/>
        <v>0</v>
      </c>
      <c r="F149" s="197">
        <f t="shared" si="26"/>
        <v>0</v>
      </c>
      <c r="G149" s="197">
        <f t="shared" si="26"/>
        <v>0</v>
      </c>
      <c r="H149" s="197">
        <f t="shared" si="26"/>
        <v>0</v>
      </c>
      <c r="I149" s="197">
        <f t="shared" si="26"/>
        <v>0</v>
      </c>
      <c r="J149" s="197">
        <f t="shared" si="26"/>
        <v>0</v>
      </c>
      <c r="K149" s="197">
        <f t="shared" si="26"/>
        <v>0</v>
      </c>
      <c r="L149" s="197">
        <f t="shared" si="26"/>
        <v>0</v>
      </c>
      <c r="M149" s="197">
        <f t="shared" si="26"/>
        <v>0</v>
      </c>
      <c r="N149" s="197">
        <f t="shared" si="26"/>
        <v>0</v>
      </c>
      <c r="O149" s="198"/>
      <c r="Q149" s="280"/>
      <c r="R149" s="54" t="s">
        <v>57</v>
      </c>
      <c r="S149" s="197"/>
      <c r="T149" s="197"/>
      <c r="U149" s="197"/>
      <c r="V149" s="197"/>
      <c r="W149" s="197"/>
      <c r="X149" s="197"/>
      <c r="Y149" s="197"/>
      <c r="Z149" s="197"/>
      <c r="AA149" s="197"/>
      <c r="AB149" s="197"/>
      <c r="AC149" s="197"/>
      <c r="AD149" s="197"/>
      <c r="AE149" s="198">
        <f>SUM(AE137:AE148)</f>
        <v>0</v>
      </c>
      <c r="AF149" s="207">
        <f>ROUND(AE149*44/12,0)</f>
        <v>0</v>
      </c>
    </row>
    <row r="150" spans="1:32" x14ac:dyDescent="0.2">
      <c r="S150" s="50"/>
      <c r="T150" s="50"/>
      <c r="U150" s="50"/>
      <c r="V150" s="50"/>
      <c r="W150" s="50"/>
      <c r="X150" s="50"/>
      <c r="Y150" s="50"/>
      <c r="Z150" s="50"/>
      <c r="AA150" s="50"/>
      <c r="AB150" s="50"/>
      <c r="AC150" s="50"/>
      <c r="AD150" s="50"/>
      <c r="AE150" s="50"/>
    </row>
    <row r="151" spans="1:32" ht="14.15" customHeight="1" x14ac:dyDescent="0.2">
      <c r="A151" s="293" t="str">
        <f>'MPS(input_RL_Opt2)'!A176</f>
        <v>Year 2028</v>
      </c>
      <c r="B151" s="293"/>
      <c r="C151" s="261" t="str">
        <f>'MPS(input_RL_Opt2)'!C176</f>
        <v>Land use category in year 2028</v>
      </c>
      <c r="D151" s="261"/>
      <c r="E151" s="261"/>
      <c r="F151" s="261"/>
      <c r="G151" s="261"/>
      <c r="H151" s="261"/>
      <c r="I151" s="261"/>
      <c r="J151" s="261"/>
      <c r="K151" s="261"/>
      <c r="L151" s="261"/>
      <c r="M151" s="261"/>
      <c r="N151" s="261"/>
      <c r="O151" s="261"/>
      <c r="Q151" s="293" t="str">
        <f>'MPS(input_RL_Opt2)'!Q176</f>
        <v>Year 2028</v>
      </c>
      <c r="R151" s="293"/>
      <c r="S151" s="261" t="str">
        <f>'MPS(input_RL_Opt2)'!S176</f>
        <v>Land use category in year 2028</v>
      </c>
      <c r="T151" s="261"/>
      <c r="U151" s="261"/>
      <c r="V151" s="261"/>
      <c r="W151" s="261"/>
      <c r="X151" s="261"/>
      <c r="Y151" s="261"/>
      <c r="Z151" s="261"/>
      <c r="AA151" s="261"/>
      <c r="AB151" s="261"/>
      <c r="AC151" s="261"/>
      <c r="AD151" s="261"/>
      <c r="AE151" s="261"/>
      <c r="AF151" s="62"/>
    </row>
    <row r="152" spans="1:32" ht="42" x14ac:dyDescent="0.2">
      <c r="A152" s="293"/>
      <c r="B152" s="293"/>
      <c r="C152" s="54" t="s">
        <v>46</v>
      </c>
      <c r="D152" s="54" t="s">
        <v>47</v>
      </c>
      <c r="E152" s="55" t="s">
        <v>48</v>
      </c>
      <c r="F152" s="54" t="s">
        <v>49</v>
      </c>
      <c r="G152" s="54" t="s">
        <v>50</v>
      </c>
      <c r="H152" s="54" t="s">
        <v>51</v>
      </c>
      <c r="I152" s="54" t="s">
        <v>52</v>
      </c>
      <c r="J152" s="54" t="s">
        <v>53</v>
      </c>
      <c r="K152" s="54" t="s">
        <v>54</v>
      </c>
      <c r="L152" s="54" t="s">
        <v>55</v>
      </c>
      <c r="M152" s="54" t="s">
        <v>56</v>
      </c>
      <c r="N152" s="54" t="s">
        <v>39</v>
      </c>
      <c r="O152" s="172" t="s">
        <v>57</v>
      </c>
      <c r="Q152" s="293"/>
      <c r="R152" s="293"/>
      <c r="S152" s="54" t="s">
        <v>46</v>
      </c>
      <c r="T152" s="54" t="s">
        <v>47</v>
      </c>
      <c r="U152" s="55" t="s">
        <v>48</v>
      </c>
      <c r="V152" s="54" t="s">
        <v>49</v>
      </c>
      <c r="W152" s="54" t="s">
        <v>50</v>
      </c>
      <c r="X152" s="54" t="s">
        <v>51</v>
      </c>
      <c r="Y152" s="54" t="s">
        <v>52</v>
      </c>
      <c r="Z152" s="54" t="s">
        <v>53</v>
      </c>
      <c r="AA152" s="54" t="s">
        <v>54</v>
      </c>
      <c r="AB152" s="54" t="s">
        <v>55</v>
      </c>
      <c r="AC152" s="54" t="s">
        <v>56</v>
      </c>
      <c r="AD152" s="54" t="s">
        <v>39</v>
      </c>
      <c r="AE152" s="172" t="s">
        <v>57</v>
      </c>
      <c r="AF152" s="62"/>
    </row>
    <row r="153" spans="1:32" ht="14.15" customHeight="1" x14ac:dyDescent="0.2">
      <c r="A153" s="280" t="str">
        <f>'MPS(input_RL_Opt2)'!A178</f>
        <v>Land use category in year 2027</v>
      </c>
      <c r="B153" s="54" t="s">
        <v>46</v>
      </c>
      <c r="C153" s="201"/>
      <c r="D153" s="201"/>
      <c r="E153" s="201"/>
      <c r="F153" s="201"/>
      <c r="G153" s="201"/>
      <c r="H153" s="201"/>
      <c r="I153" s="201"/>
      <c r="J153" s="201"/>
      <c r="K153" s="201"/>
      <c r="L153" s="201"/>
      <c r="M153" s="201"/>
      <c r="N153" s="201"/>
      <c r="O153" s="198">
        <f>SUM(C153:N153)</f>
        <v>0</v>
      </c>
      <c r="Q153" s="280" t="str">
        <f>'MPS(input_RL_Opt2)'!Q178</f>
        <v>Land use category in year 2027</v>
      </c>
      <c r="R153" s="54" t="s">
        <v>46</v>
      </c>
      <c r="S153" s="199">
        <f>IF(ISNUMBER('MPS(input_RL_Opt2)'!S$16),C153*'MPS(input_RL_Opt2)'!S$16,0)</f>
        <v>0</v>
      </c>
      <c r="T153" s="199">
        <f>IF(ISNUMBER('MPS(input_RL_Opt2)'!T$16),D153*'MPS(input_RL_Opt2)'!T$16,0)</f>
        <v>0</v>
      </c>
      <c r="U153" s="199">
        <f>IF(ISNUMBER('MPS(input_RL_Opt2)'!U$16),E153*'MPS(input_RL_Opt2)'!U$16,0)</f>
        <v>0</v>
      </c>
      <c r="V153" s="199">
        <f>IF(ISNUMBER('MPS(input_RL_Opt2)'!V$16),F153*'MPS(input_RL_Opt2)'!V$16,0)</f>
        <v>0</v>
      </c>
      <c r="W153" s="199">
        <f>IF(ISNUMBER('MPS(input_RL_Opt2)'!W$16),G153*'MPS(input_RL_Opt2)'!W$16,0)</f>
        <v>0</v>
      </c>
      <c r="X153" s="199">
        <f>IF(ISNUMBER('MPS(input_RL_Opt2)'!X$16),H153*'MPS(input_RL_Opt2)'!X$16,0)</f>
        <v>0</v>
      </c>
      <c r="Y153" s="199">
        <f>IF(ISNUMBER('MPS(input_RL_Opt2)'!Y$16),I153*'MPS(input_RL_Opt2)'!Y$16,0)</f>
        <v>0</v>
      </c>
      <c r="Z153" s="199">
        <f>IF(ISNUMBER('MPS(input_RL_Opt2)'!Z$16),J153*'MPS(input_RL_Opt2)'!Z$16,0)</f>
        <v>0</v>
      </c>
      <c r="AA153" s="199">
        <f>IF(ISNUMBER('MPS(input_RL_Opt2)'!AA$16),K153*'MPS(input_RL_Opt2)'!AA$16,0)</f>
        <v>0</v>
      </c>
      <c r="AB153" s="199">
        <f>IF(ISNUMBER('MPS(input_RL_Opt2)'!AB$16),L153*'MPS(input_RL_Opt2)'!AB$16,0)</f>
        <v>0</v>
      </c>
      <c r="AC153" s="199">
        <f>IF(ISNUMBER('MPS(input_RL_Opt2)'!AC$16),M153*'MPS(input_RL_Opt2)'!AC$16,0)</f>
        <v>0</v>
      </c>
      <c r="AD153" s="199">
        <f>IF(ISNUMBER('MPS(input_RL_Opt2)'!AD$16),N153*'MPS(input_RL_Opt2)'!AD$16,0)</f>
        <v>0</v>
      </c>
      <c r="AE153" s="198">
        <f>SUMIF(S153:AD153,"&gt;0",S153:AD153)</f>
        <v>0</v>
      </c>
      <c r="AF153" s="62"/>
    </row>
    <row r="154" spans="1:32" ht="28" x14ac:dyDescent="0.2">
      <c r="A154" s="280"/>
      <c r="B154" s="54" t="s">
        <v>47</v>
      </c>
      <c r="C154" s="201"/>
      <c r="D154" s="201"/>
      <c r="E154" s="201"/>
      <c r="F154" s="201"/>
      <c r="G154" s="201"/>
      <c r="H154" s="201"/>
      <c r="I154" s="201"/>
      <c r="J154" s="201"/>
      <c r="K154" s="201"/>
      <c r="L154" s="201"/>
      <c r="M154" s="201"/>
      <c r="N154" s="201"/>
      <c r="O154" s="198">
        <f t="shared" ref="O154:O164" si="27">SUM(C154:N154)</f>
        <v>0</v>
      </c>
      <c r="Q154" s="280"/>
      <c r="R154" s="54" t="s">
        <v>47</v>
      </c>
      <c r="S154" s="199">
        <f>IF(ISNUMBER('MPS(input_RL_Opt2)'!S$17),C154*'MPS(input_RL_Opt2)'!S$17,0)</f>
        <v>0</v>
      </c>
      <c r="T154" s="199">
        <f>IF(ISNUMBER('MPS(input_RL_Opt2)'!T$17),D154*'MPS(input_RL_Opt2)'!T$17,0)</f>
        <v>0</v>
      </c>
      <c r="U154" s="199">
        <f>IF(ISNUMBER('MPS(input_RL_Opt2)'!U$17),E154*'MPS(input_RL_Opt2)'!U$17,0)</f>
        <v>0</v>
      </c>
      <c r="V154" s="199">
        <f>IF(ISNUMBER('MPS(input_RL_Opt2)'!V$17),F154*'MPS(input_RL_Opt2)'!V$17,0)</f>
        <v>0</v>
      </c>
      <c r="W154" s="199">
        <f>IF(ISNUMBER('MPS(input_RL_Opt2)'!W$17),G154*'MPS(input_RL_Opt2)'!W$17,0)</f>
        <v>0</v>
      </c>
      <c r="X154" s="199">
        <f>IF(ISNUMBER('MPS(input_RL_Opt2)'!X$17),H154*'MPS(input_RL_Opt2)'!X$17,0)</f>
        <v>0</v>
      </c>
      <c r="Y154" s="199">
        <f>IF(ISNUMBER('MPS(input_RL_Opt2)'!Y$17),I154*'MPS(input_RL_Opt2)'!Y$17,0)</f>
        <v>0</v>
      </c>
      <c r="Z154" s="199">
        <f>IF(ISNUMBER('MPS(input_RL_Opt2)'!Z$17),J154*'MPS(input_RL_Opt2)'!Z$17,0)</f>
        <v>0</v>
      </c>
      <c r="AA154" s="199">
        <f>IF(ISNUMBER('MPS(input_RL_Opt2)'!AA$17),K154*'MPS(input_RL_Opt2)'!AA$17,0)</f>
        <v>0</v>
      </c>
      <c r="AB154" s="199">
        <f>IF(ISNUMBER('MPS(input_RL_Opt2)'!AB$17),L154*'MPS(input_RL_Opt2)'!AB$17,0)</f>
        <v>0</v>
      </c>
      <c r="AC154" s="199">
        <f>IF(ISNUMBER('MPS(input_RL_Opt2)'!AC$17),M154*'MPS(input_RL_Opt2)'!AC$17,0)</f>
        <v>0</v>
      </c>
      <c r="AD154" s="199">
        <f>IF(ISNUMBER('MPS(input_RL_Opt2)'!AD$17),N154*'MPS(input_RL_Opt2)'!AD$17,0)</f>
        <v>0</v>
      </c>
      <c r="AE154" s="198">
        <f t="shared" ref="AE154:AE164" si="28">SUMIF(S154:AD154,"&gt;0",S154:AD154)</f>
        <v>0</v>
      </c>
      <c r="AF154" s="62"/>
    </row>
    <row r="155" spans="1:32" x14ac:dyDescent="0.2">
      <c r="A155" s="280"/>
      <c r="B155" s="55" t="s">
        <v>48</v>
      </c>
      <c r="C155" s="201"/>
      <c r="D155" s="201"/>
      <c r="E155" s="201"/>
      <c r="F155" s="201"/>
      <c r="G155" s="201"/>
      <c r="H155" s="201"/>
      <c r="I155" s="201"/>
      <c r="J155" s="201"/>
      <c r="K155" s="201"/>
      <c r="L155" s="201"/>
      <c r="M155" s="201"/>
      <c r="N155" s="201"/>
      <c r="O155" s="198">
        <f t="shared" si="27"/>
        <v>0</v>
      </c>
      <c r="Q155" s="280"/>
      <c r="R155" s="55" t="s">
        <v>48</v>
      </c>
      <c r="S155" s="199">
        <f>IF(ISNUMBER('MPS(input_RL_Opt2)'!S$18),C155*'MPS(input_RL_Opt2)'!S$18, 0)</f>
        <v>0</v>
      </c>
      <c r="T155" s="199">
        <f>IF(ISNUMBER('MPS(input_RL_Opt2)'!T$18),D155*'MPS(input_RL_Opt2)'!T$18, 0)</f>
        <v>0</v>
      </c>
      <c r="U155" s="199">
        <f>IF(ISNUMBER('MPS(input_RL_Opt2)'!U$18),E155*'MPS(input_RL_Opt2)'!U$18, 0)</f>
        <v>0</v>
      </c>
      <c r="V155" s="199">
        <f>IF(ISNUMBER('MPS(input_RL_Opt2)'!V$18),F155*'MPS(input_RL_Opt2)'!V$18, 0)</f>
        <v>0</v>
      </c>
      <c r="W155" s="199">
        <f>IF(ISNUMBER('MPS(input_RL_Opt2)'!W$18),G155*'MPS(input_RL_Opt2)'!W$18, 0)</f>
        <v>0</v>
      </c>
      <c r="X155" s="199">
        <f>IF(ISNUMBER('MPS(input_RL_Opt2)'!X$18),H155*'MPS(input_RL_Opt2)'!X$18, 0)</f>
        <v>0</v>
      </c>
      <c r="Y155" s="199">
        <f>IF(ISNUMBER('MPS(input_RL_Opt2)'!Y$18),I155*'MPS(input_RL_Opt2)'!Y$18, 0)</f>
        <v>0</v>
      </c>
      <c r="Z155" s="199">
        <f>IF(ISNUMBER('MPS(input_RL_Opt2)'!Z$18),J155*'MPS(input_RL_Opt2)'!Z$18, 0)</f>
        <v>0</v>
      </c>
      <c r="AA155" s="199">
        <f>IF(ISNUMBER('MPS(input_RL_Opt2)'!AA$18),K155*'MPS(input_RL_Opt2)'!AA$18, 0)</f>
        <v>0</v>
      </c>
      <c r="AB155" s="199">
        <f>IF(ISNUMBER('MPS(input_RL_Opt2)'!AB$18),L155*'MPS(input_RL_Opt2)'!AB$18, 0)</f>
        <v>0</v>
      </c>
      <c r="AC155" s="199">
        <f>IF(ISNUMBER('MPS(input_RL_Opt2)'!AC$18),M155*'MPS(input_RL_Opt2)'!AC$18, 0)</f>
        <v>0</v>
      </c>
      <c r="AD155" s="199">
        <f>IF(ISNUMBER('MPS(input_RL_Opt2)'!AD$18),N155*'MPS(input_RL_Opt2)'!AD$18, 0)</f>
        <v>0</v>
      </c>
      <c r="AE155" s="198">
        <f t="shared" si="28"/>
        <v>0</v>
      </c>
      <c r="AF155" s="62"/>
    </row>
    <row r="156" spans="1:32" x14ac:dyDescent="0.2">
      <c r="A156" s="280"/>
      <c r="B156" s="54" t="s">
        <v>49</v>
      </c>
      <c r="C156" s="201"/>
      <c r="D156" s="201"/>
      <c r="E156" s="201"/>
      <c r="F156" s="201"/>
      <c r="G156" s="201"/>
      <c r="H156" s="201"/>
      <c r="I156" s="201"/>
      <c r="J156" s="201"/>
      <c r="K156" s="201"/>
      <c r="L156" s="201"/>
      <c r="M156" s="201"/>
      <c r="N156" s="201"/>
      <c r="O156" s="198">
        <f t="shared" si="27"/>
        <v>0</v>
      </c>
      <c r="Q156" s="280"/>
      <c r="R156" s="54" t="s">
        <v>49</v>
      </c>
      <c r="S156" s="199">
        <f>IF(ISNUMBER('MPS(input_RL_Opt2)'!S$19),C156*'MPS(input_RL_Opt2)'!S$19,0)</f>
        <v>0</v>
      </c>
      <c r="T156" s="199">
        <f>IF(ISNUMBER('MPS(input_RL_Opt2)'!T$19),D156*'MPS(input_RL_Opt2)'!T$19,0)</f>
        <v>0</v>
      </c>
      <c r="U156" s="199">
        <f>IF(ISNUMBER('MPS(input_RL_Opt2)'!U$19),E156*'MPS(input_RL_Opt2)'!U$19,0)</f>
        <v>0</v>
      </c>
      <c r="V156" s="199">
        <f>IF(ISNUMBER('MPS(input_RL_Opt2)'!V$19),F156*'MPS(input_RL_Opt2)'!V$19,0)</f>
        <v>0</v>
      </c>
      <c r="W156" s="199">
        <f>IF(ISNUMBER('MPS(input_RL_Opt2)'!W$19),G156*'MPS(input_RL_Opt2)'!W$19,0)</f>
        <v>0</v>
      </c>
      <c r="X156" s="199">
        <f>IF(ISNUMBER('MPS(input_RL_Opt2)'!X$19),H156*'MPS(input_RL_Opt2)'!X$19,0)</f>
        <v>0</v>
      </c>
      <c r="Y156" s="199">
        <f>IF(ISNUMBER('MPS(input_RL_Opt2)'!Y$19),I156*'MPS(input_RL_Opt2)'!Y$19,0)</f>
        <v>0</v>
      </c>
      <c r="Z156" s="199">
        <f>IF(ISNUMBER('MPS(input_RL_Opt2)'!Z$19),J156*'MPS(input_RL_Opt2)'!Z$19,0)</f>
        <v>0</v>
      </c>
      <c r="AA156" s="199">
        <f>IF(ISNUMBER('MPS(input_RL_Opt2)'!AA$19),K156*'MPS(input_RL_Opt2)'!AA$19,0)</f>
        <v>0</v>
      </c>
      <c r="AB156" s="199">
        <f>IF(ISNUMBER('MPS(input_RL_Opt2)'!AB$19),L156*'MPS(input_RL_Opt2)'!AB$19,0)</f>
        <v>0</v>
      </c>
      <c r="AC156" s="199">
        <f>IF(ISNUMBER('MPS(input_RL_Opt2)'!AC$19),M156*'MPS(input_RL_Opt2)'!AC$19,0)</f>
        <v>0</v>
      </c>
      <c r="AD156" s="199">
        <f>IF(ISNUMBER('MPS(input_RL_Opt2)'!AD$19),N156*'MPS(input_RL_Opt2)'!AD$19,0)</f>
        <v>0</v>
      </c>
      <c r="AE156" s="198">
        <f t="shared" si="28"/>
        <v>0</v>
      </c>
      <c r="AF156" s="62"/>
    </row>
    <row r="157" spans="1:32" x14ac:dyDescent="0.2">
      <c r="A157" s="280"/>
      <c r="B157" s="172" t="s">
        <v>50</v>
      </c>
      <c r="C157" s="201"/>
      <c r="D157" s="201"/>
      <c r="E157" s="201"/>
      <c r="F157" s="201"/>
      <c r="G157" s="201"/>
      <c r="H157" s="201"/>
      <c r="I157" s="201"/>
      <c r="J157" s="201"/>
      <c r="K157" s="201"/>
      <c r="L157" s="201"/>
      <c r="M157" s="201"/>
      <c r="N157" s="201"/>
      <c r="O157" s="198">
        <f t="shared" si="27"/>
        <v>0</v>
      </c>
      <c r="Q157" s="280"/>
      <c r="R157" s="172" t="s">
        <v>50</v>
      </c>
      <c r="S157" s="199">
        <f>IF(ISNUMBER('MPS(input_RL_Opt2)'!S$20),C157*'MPS(input_RL_Opt2)'!S$20,0)</f>
        <v>0</v>
      </c>
      <c r="T157" s="199">
        <f>IF(ISNUMBER('MPS(input_RL_Opt2)'!T$20),D157*'MPS(input_RL_Opt2)'!T$20,0)</f>
        <v>0</v>
      </c>
      <c r="U157" s="199">
        <f>IF(ISNUMBER('MPS(input_RL_Opt2)'!U$20),E157*'MPS(input_RL_Opt2)'!U$20,0)</f>
        <v>0</v>
      </c>
      <c r="V157" s="199">
        <f>IF(ISNUMBER('MPS(input_RL_Opt2)'!V$20),F157*'MPS(input_RL_Opt2)'!V$20,0)</f>
        <v>0</v>
      </c>
      <c r="W157" s="199">
        <f>IF(ISNUMBER('MPS(input_RL_Opt2)'!W$20),G157*'MPS(input_RL_Opt2)'!W$20,0)</f>
        <v>0</v>
      </c>
      <c r="X157" s="199">
        <f>IF(ISNUMBER('MPS(input_RL_Opt2)'!X$20),H157*'MPS(input_RL_Opt2)'!X$20,0)</f>
        <v>0</v>
      </c>
      <c r="Y157" s="199">
        <f>IF(ISNUMBER('MPS(input_RL_Opt2)'!Y$20),I157*'MPS(input_RL_Opt2)'!Y$20,0)</f>
        <v>0</v>
      </c>
      <c r="Z157" s="199">
        <f>IF(ISNUMBER('MPS(input_RL_Opt2)'!Z$20),J157*'MPS(input_RL_Opt2)'!Z$20,0)</f>
        <v>0</v>
      </c>
      <c r="AA157" s="199">
        <f>IF(ISNUMBER('MPS(input_RL_Opt2)'!AA$20),K157*'MPS(input_RL_Opt2)'!AA$20,0)</f>
        <v>0</v>
      </c>
      <c r="AB157" s="199">
        <f>IF(ISNUMBER('MPS(input_RL_Opt2)'!AB$20),L157*'MPS(input_RL_Opt2)'!AB$20,0)</f>
        <v>0</v>
      </c>
      <c r="AC157" s="199">
        <f>IF(ISNUMBER('MPS(input_RL_Opt2)'!AC$20),M157*'MPS(input_RL_Opt2)'!AC$20,0)</f>
        <v>0</v>
      </c>
      <c r="AD157" s="199">
        <f>IF(ISNUMBER('MPS(input_RL_Opt2)'!AD$20),N157*'MPS(input_RL_Opt2)'!AD$20,0)</f>
        <v>0</v>
      </c>
      <c r="AE157" s="198">
        <f t="shared" si="28"/>
        <v>0</v>
      </c>
      <c r="AF157" s="62"/>
    </row>
    <row r="158" spans="1:32" x14ac:dyDescent="0.2">
      <c r="A158" s="280"/>
      <c r="B158" s="172" t="s">
        <v>51</v>
      </c>
      <c r="C158" s="201"/>
      <c r="D158" s="201"/>
      <c r="E158" s="201"/>
      <c r="F158" s="201"/>
      <c r="G158" s="201"/>
      <c r="H158" s="201"/>
      <c r="I158" s="201"/>
      <c r="J158" s="201"/>
      <c r="K158" s="201"/>
      <c r="L158" s="201"/>
      <c r="M158" s="201"/>
      <c r="N158" s="201"/>
      <c r="O158" s="198">
        <f t="shared" si="27"/>
        <v>0</v>
      </c>
      <c r="Q158" s="280"/>
      <c r="R158" s="172" t="s">
        <v>51</v>
      </c>
      <c r="S158" s="199">
        <f>IF(ISNUMBER('MPS(input_RL_Opt2)'!S$21),C158*'MPS(input_RL_Opt2)'!S$21,0)</f>
        <v>0</v>
      </c>
      <c r="T158" s="199">
        <f>IF(ISNUMBER('MPS(input_RL_Opt2)'!T$21),D158*'MPS(input_RL_Opt2)'!T$21,0)</f>
        <v>0</v>
      </c>
      <c r="U158" s="199">
        <f>IF(ISNUMBER('MPS(input_RL_Opt2)'!U$21),E158*'MPS(input_RL_Opt2)'!U$21,0)</f>
        <v>0</v>
      </c>
      <c r="V158" s="199">
        <f>IF(ISNUMBER('MPS(input_RL_Opt2)'!V$21),F158*'MPS(input_RL_Opt2)'!V$21,0)</f>
        <v>0</v>
      </c>
      <c r="W158" s="199">
        <f>IF(ISNUMBER('MPS(input_RL_Opt2)'!W$21),G158*'MPS(input_RL_Opt2)'!W$21,0)</f>
        <v>0</v>
      </c>
      <c r="X158" s="199">
        <f>IF(ISNUMBER('MPS(input_RL_Opt2)'!X$21),H158*'MPS(input_RL_Opt2)'!X$21,0)</f>
        <v>0</v>
      </c>
      <c r="Y158" s="199">
        <f>IF(ISNUMBER('MPS(input_RL_Opt2)'!Y$21),I158*'MPS(input_RL_Opt2)'!Y$21,0)</f>
        <v>0</v>
      </c>
      <c r="Z158" s="199">
        <f>IF(ISNUMBER('MPS(input_RL_Opt2)'!Z$21),J158*'MPS(input_RL_Opt2)'!Z$21,0)</f>
        <v>0</v>
      </c>
      <c r="AA158" s="199">
        <f>IF(ISNUMBER('MPS(input_RL_Opt2)'!AA$21),K158*'MPS(input_RL_Opt2)'!AA$21,0)</f>
        <v>0</v>
      </c>
      <c r="AB158" s="199">
        <f>IF(ISNUMBER('MPS(input_RL_Opt2)'!AB$21),L158*'MPS(input_RL_Opt2)'!AB$21,0)</f>
        <v>0</v>
      </c>
      <c r="AC158" s="199">
        <f>IF(ISNUMBER('MPS(input_RL_Opt2)'!AC$21),M158*'MPS(input_RL_Opt2)'!AC$21,0)</f>
        <v>0</v>
      </c>
      <c r="AD158" s="199">
        <f>IF(ISNUMBER('MPS(input_RL_Opt2)'!AD$21),N158*'MPS(input_RL_Opt2)'!AD$21,0)</f>
        <v>0</v>
      </c>
      <c r="AE158" s="198">
        <f t="shared" si="28"/>
        <v>0</v>
      </c>
      <c r="AF158" s="62"/>
    </row>
    <row r="159" spans="1:32" x14ac:dyDescent="0.2">
      <c r="A159" s="280"/>
      <c r="B159" s="172" t="s">
        <v>52</v>
      </c>
      <c r="C159" s="201"/>
      <c r="D159" s="201"/>
      <c r="E159" s="201"/>
      <c r="F159" s="201"/>
      <c r="G159" s="201"/>
      <c r="H159" s="201"/>
      <c r="I159" s="201"/>
      <c r="J159" s="201"/>
      <c r="K159" s="201"/>
      <c r="L159" s="201"/>
      <c r="M159" s="201"/>
      <c r="N159" s="201"/>
      <c r="O159" s="198">
        <f t="shared" si="27"/>
        <v>0</v>
      </c>
      <c r="Q159" s="280"/>
      <c r="R159" s="172" t="s">
        <v>52</v>
      </c>
      <c r="S159" s="199">
        <f>IF(ISNUMBER('MPS(input_RL_Opt2)'!S$22),C159*'MPS(input_RL_Opt2)'!S$22,0)</f>
        <v>0</v>
      </c>
      <c r="T159" s="199">
        <f>IF(ISNUMBER('MPS(input_RL_Opt2)'!T$22),D159*'MPS(input_RL_Opt2)'!T$22,0)</f>
        <v>0</v>
      </c>
      <c r="U159" s="199">
        <f>IF(ISNUMBER('MPS(input_RL_Opt2)'!U$22),E159*'MPS(input_RL_Opt2)'!U$22,0)</f>
        <v>0</v>
      </c>
      <c r="V159" s="199">
        <f>IF(ISNUMBER('MPS(input_RL_Opt2)'!V$22),F159*'MPS(input_RL_Opt2)'!V$22,0)</f>
        <v>0</v>
      </c>
      <c r="W159" s="199">
        <f>IF(ISNUMBER('MPS(input_RL_Opt2)'!W$22),G159*'MPS(input_RL_Opt2)'!W$22,0)</f>
        <v>0</v>
      </c>
      <c r="X159" s="199">
        <f>IF(ISNUMBER('MPS(input_RL_Opt2)'!X$22),H159*'MPS(input_RL_Opt2)'!X$22,0)</f>
        <v>0</v>
      </c>
      <c r="Y159" s="199">
        <f>IF(ISNUMBER('MPS(input_RL_Opt2)'!Y$22),I159*'MPS(input_RL_Opt2)'!Y$22,0)</f>
        <v>0</v>
      </c>
      <c r="Z159" s="199">
        <f>IF(ISNUMBER('MPS(input_RL_Opt2)'!Z$22),J159*'MPS(input_RL_Opt2)'!Z$22,0)</f>
        <v>0</v>
      </c>
      <c r="AA159" s="199">
        <f>IF(ISNUMBER('MPS(input_RL_Opt2)'!AA$22),K159*'MPS(input_RL_Opt2)'!AA$22,0)</f>
        <v>0</v>
      </c>
      <c r="AB159" s="199">
        <f>IF(ISNUMBER('MPS(input_RL_Opt2)'!AB$22),L159*'MPS(input_RL_Opt2)'!AB$22,0)</f>
        <v>0</v>
      </c>
      <c r="AC159" s="199">
        <f>IF(ISNUMBER('MPS(input_RL_Opt2)'!AC$22),M159*'MPS(input_RL_Opt2)'!AC$22,0)</f>
        <v>0</v>
      </c>
      <c r="AD159" s="199">
        <f>IF(ISNUMBER('MPS(input_RL_Opt2)'!AD$22),N159*'MPS(input_RL_Opt2)'!AD$22,0)</f>
        <v>0</v>
      </c>
      <c r="AE159" s="198">
        <f t="shared" si="28"/>
        <v>0</v>
      </c>
      <c r="AF159" s="62"/>
    </row>
    <row r="160" spans="1:32" x14ac:dyDescent="0.2">
      <c r="A160" s="280"/>
      <c r="B160" s="172" t="s">
        <v>53</v>
      </c>
      <c r="C160" s="201"/>
      <c r="D160" s="201"/>
      <c r="E160" s="201"/>
      <c r="F160" s="201"/>
      <c r="G160" s="201"/>
      <c r="H160" s="201"/>
      <c r="I160" s="201"/>
      <c r="J160" s="201"/>
      <c r="K160" s="201"/>
      <c r="L160" s="201"/>
      <c r="M160" s="201"/>
      <c r="N160" s="201"/>
      <c r="O160" s="198">
        <f t="shared" si="27"/>
        <v>0</v>
      </c>
      <c r="Q160" s="280"/>
      <c r="R160" s="172" t="s">
        <v>53</v>
      </c>
      <c r="S160" s="199">
        <f>IF(ISNUMBER('MPS(input_RL_Opt2)'!S$23),C160*'MPS(input_RL_Opt2)'!S$23,0)</f>
        <v>0</v>
      </c>
      <c r="T160" s="199">
        <f>IF(ISNUMBER('MPS(input_RL_Opt2)'!T$23),D160*'MPS(input_RL_Opt2)'!T$23,0)</f>
        <v>0</v>
      </c>
      <c r="U160" s="199">
        <f>IF(ISNUMBER('MPS(input_RL_Opt2)'!U$23),E160*'MPS(input_RL_Opt2)'!U$23,0)</f>
        <v>0</v>
      </c>
      <c r="V160" s="199">
        <f>IF(ISNUMBER('MPS(input_RL_Opt2)'!V$23),F160*'MPS(input_RL_Opt2)'!V$23,0)</f>
        <v>0</v>
      </c>
      <c r="W160" s="199">
        <f>IF(ISNUMBER('MPS(input_RL_Opt2)'!W$23),G160*'MPS(input_RL_Opt2)'!W$23,0)</f>
        <v>0</v>
      </c>
      <c r="X160" s="199">
        <f>IF(ISNUMBER('MPS(input_RL_Opt2)'!X$23),H160*'MPS(input_RL_Opt2)'!X$23,0)</f>
        <v>0</v>
      </c>
      <c r="Y160" s="199">
        <f>IF(ISNUMBER('MPS(input_RL_Opt2)'!Y$23),I160*'MPS(input_RL_Opt2)'!Y$23,0)</f>
        <v>0</v>
      </c>
      <c r="Z160" s="199">
        <f>IF(ISNUMBER('MPS(input_RL_Opt2)'!Z$23),J160*'MPS(input_RL_Opt2)'!Z$23,0)</f>
        <v>0</v>
      </c>
      <c r="AA160" s="199">
        <f>IF(ISNUMBER('MPS(input_RL_Opt2)'!AA$23),K160*'MPS(input_RL_Opt2)'!AA$23,0)</f>
        <v>0</v>
      </c>
      <c r="AB160" s="199">
        <f>IF(ISNUMBER('MPS(input_RL_Opt2)'!AB$23),L160*'MPS(input_RL_Opt2)'!AB$23,0)</f>
        <v>0</v>
      </c>
      <c r="AC160" s="199">
        <f>IF(ISNUMBER('MPS(input_RL_Opt2)'!AC$23),M160*'MPS(input_RL_Opt2)'!AC$23,0)</f>
        <v>0</v>
      </c>
      <c r="AD160" s="199">
        <f>IF(ISNUMBER('MPS(input_RL_Opt2)'!AD$23),N160*'MPS(input_RL_Opt2)'!AD$23,0)</f>
        <v>0</v>
      </c>
      <c r="AE160" s="198">
        <f t="shared" si="28"/>
        <v>0</v>
      </c>
      <c r="AF160" s="62"/>
    </row>
    <row r="161" spans="1:32" x14ac:dyDescent="0.2">
      <c r="A161" s="280"/>
      <c r="B161" s="172" t="s">
        <v>54</v>
      </c>
      <c r="C161" s="201"/>
      <c r="D161" s="201"/>
      <c r="E161" s="201"/>
      <c r="F161" s="201"/>
      <c r="G161" s="201"/>
      <c r="H161" s="201"/>
      <c r="I161" s="201"/>
      <c r="J161" s="201"/>
      <c r="K161" s="201"/>
      <c r="L161" s="201"/>
      <c r="M161" s="201"/>
      <c r="N161" s="201"/>
      <c r="O161" s="198">
        <f t="shared" si="27"/>
        <v>0</v>
      </c>
      <c r="Q161" s="280"/>
      <c r="R161" s="172" t="s">
        <v>54</v>
      </c>
      <c r="S161" s="199">
        <f>IF(ISNUMBER('MPS(input_RL_Opt2)'!S$24),C161*'MPS(input_RL_Opt2)'!S$24,0)</f>
        <v>0</v>
      </c>
      <c r="T161" s="199">
        <f>IF(ISNUMBER('MPS(input_RL_Opt2)'!T$24),D161*'MPS(input_RL_Opt2)'!T$24,0)</f>
        <v>0</v>
      </c>
      <c r="U161" s="199">
        <f>IF(ISNUMBER('MPS(input_RL_Opt2)'!U$24),E161*'MPS(input_RL_Opt2)'!U$24,0)</f>
        <v>0</v>
      </c>
      <c r="V161" s="199">
        <f>IF(ISNUMBER('MPS(input_RL_Opt2)'!V$24),F161*'MPS(input_RL_Opt2)'!V$24,0)</f>
        <v>0</v>
      </c>
      <c r="W161" s="199">
        <f>IF(ISNUMBER('MPS(input_RL_Opt2)'!W$24),G161*'MPS(input_RL_Opt2)'!W$24,0)</f>
        <v>0</v>
      </c>
      <c r="X161" s="199">
        <f>IF(ISNUMBER('MPS(input_RL_Opt2)'!X$24),H161*'MPS(input_RL_Opt2)'!X$24,0)</f>
        <v>0</v>
      </c>
      <c r="Y161" s="199">
        <f>IF(ISNUMBER('MPS(input_RL_Opt2)'!Y$24),I161*'MPS(input_RL_Opt2)'!Y$24,0)</f>
        <v>0</v>
      </c>
      <c r="Z161" s="199">
        <f>IF(ISNUMBER('MPS(input_RL_Opt2)'!Z$24),J161*'MPS(input_RL_Opt2)'!Z$24,0)</f>
        <v>0</v>
      </c>
      <c r="AA161" s="199">
        <f>IF(ISNUMBER('MPS(input_RL_Opt2)'!AA$24),K161*'MPS(input_RL_Opt2)'!AA$24,0)</f>
        <v>0</v>
      </c>
      <c r="AB161" s="199">
        <f>IF(ISNUMBER('MPS(input_RL_Opt2)'!AB$24),L161*'MPS(input_RL_Opt2)'!AB$24,0)</f>
        <v>0</v>
      </c>
      <c r="AC161" s="199">
        <f>IF(ISNUMBER('MPS(input_RL_Opt2)'!AC$24),M161*'MPS(input_RL_Opt2)'!AC$24,0)</f>
        <v>0</v>
      </c>
      <c r="AD161" s="199">
        <f>IF(ISNUMBER('MPS(input_RL_Opt2)'!AD$24),N161*'MPS(input_RL_Opt2)'!AD$24,0)</f>
        <v>0</v>
      </c>
      <c r="AE161" s="198">
        <f t="shared" si="28"/>
        <v>0</v>
      </c>
      <c r="AF161" s="62"/>
    </row>
    <row r="162" spans="1:32" x14ac:dyDescent="0.2">
      <c r="A162" s="280"/>
      <c r="B162" s="172" t="s">
        <v>55</v>
      </c>
      <c r="C162" s="201"/>
      <c r="D162" s="201"/>
      <c r="E162" s="201"/>
      <c r="F162" s="201"/>
      <c r="G162" s="201"/>
      <c r="H162" s="201"/>
      <c r="I162" s="201"/>
      <c r="J162" s="201"/>
      <c r="K162" s="201"/>
      <c r="L162" s="201"/>
      <c r="M162" s="201"/>
      <c r="N162" s="201"/>
      <c r="O162" s="198">
        <f t="shared" si="27"/>
        <v>0</v>
      </c>
      <c r="Q162" s="280"/>
      <c r="R162" s="172" t="s">
        <v>55</v>
      </c>
      <c r="S162" s="199">
        <f>IF(ISNUMBER('MPS(input_RL_Opt2)'!S$25),C162*'MPS(input_RL_Opt2)'!S$25,0)</f>
        <v>0</v>
      </c>
      <c r="T162" s="199">
        <f>IF(ISNUMBER('MPS(input_RL_Opt2)'!T$25),D162*'MPS(input_RL_Opt2)'!T$25,0)</f>
        <v>0</v>
      </c>
      <c r="U162" s="199">
        <f>IF(ISNUMBER('MPS(input_RL_Opt2)'!U$25),E162*'MPS(input_RL_Opt2)'!U$25,0)</f>
        <v>0</v>
      </c>
      <c r="V162" s="199">
        <f>IF(ISNUMBER('MPS(input_RL_Opt2)'!V$25),F162*'MPS(input_RL_Opt2)'!V$25,0)</f>
        <v>0</v>
      </c>
      <c r="W162" s="199">
        <f>IF(ISNUMBER('MPS(input_RL_Opt2)'!W$25),G162*'MPS(input_RL_Opt2)'!W$25,0)</f>
        <v>0</v>
      </c>
      <c r="X162" s="199">
        <f>IF(ISNUMBER('MPS(input_RL_Opt2)'!X$25),H162*'MPS(input_RL_Opt2)'!X$25,0)</f>
        <v>0</v>
      </c>
      <c r="Y162" s="199">
        <f>IF(ISNUMBER('MPS(input_RL_Opt2)'!Y$25),I162*'MPS(input_RL_Opt2)'!Y$25,0)</f>
        <v>0</v>
      </c>
      <c r="Z162" s="199">
        <f>IF(ISNUMBER('MPS(input_RL_Opt2)'!Z$25),J162*'MPS(input_RL_Opt2)'!Z$25,0)</f>
        <v>0</v>
      </c>
      <c r="AA162" s="199">
        <f>IF(ISNUMBER('MPS(input_RL_Opt2)'!AA$25),K162*'MPS(input_RL_Opt2)'!AA$25,0)</f>
        <v>0</v>
      </c>
      <c r="AB162" s="199">
        <f>IF(ISNUMBER('MPS(input_RL_Opt2)'!AB$25),L162*'MPS(input_RL_Opt2)'!AB$25,0)</f>
        <v>0</v>
      </c>
      <c r="AC162" s="199">
        <f>IF(ISNUMBER('MPS(input_RL_Opt2)'!AC$25),M162*'MPS(input_RL_Opt2)'!AC$25,0)</f>
        <v>0</v>
      </c>
      <c r="AD162" s="199">
        <f>IF(ISNUMBER('MPS(input_RL_Opt2)'!AD$25),N162*'MPS(input_RL_Opt2)'!AD$25,0)</f>
        <v>0</v>
      </c>
      <c r="AE162" s="198">
        <f t="shared" si="28"/>
        <v>0</v>
      </c>
      <c r="AF162" s="62"/>
    </row>
    <row r="163" spans="1:32" x14ac:dyDescent="0.2">
      <c r="A163" s="280"/>
      <c r="B163" s="172" t="s">
        <v>56</v>
      </c>
      <c r="C163" s="201"/>
      <c r="D163" s="201"/>
      <c r="E163" s="201"/>
      <c r="F163" s="201"/>
      <c r="G163" s="201"/>
      <c r="H163" s="201"/>
      <c r="I163" s="201"/>
      <c r="J163" s="201"/>
      <c r="K163" s="201"/>
      <c r="L163" s="201"/>
      <c r="M163" s="201"/>
      <c r="N163" s="201"/>
      <c r="O163" s="198">
        <f t="shared" si="27"/>
        <v>0</v>
      </c>
      <c r="Q163" s="280"/>
      <c r="R163" s="172" t="s">
        <v>56</v>
      </c>
      <c r="S163" s="199">
        <f>IF(ISNUMBER('MPS(input_RL_Opt2)'!S$26),C163*'MPS(input_RL_Opt2)'!S$26,0)</f>
        <v>0</v>
      </c>
      <c r="T163" s="199">
        <f>IF(ISNUMBER('MPS(input_RL_Opt2)'!T$26),D163*'MPS(input_RL_Opt2)'!T$26,0)</f>
        <v>0</v>
      </c>
      <c r="U163" s="199">
        <f>IF(ISNUMBER('MPS(input_RL_Opt2)'!U$26),E163*'MPS(input_RL_Opt2)'!U$26,0)</f>
        <v>0</v>
      </c>
      <c r="V163" s="199">
        <f>IF(ISNUMBER('MPS(input_RL_Opt2)'!V$26),F163*'MPS(input_RL_Opt2)'!V$26,0)</f>
        <v>0</v>
      </c>
      <c r="W163" s="199">
        <f>IF(ISNUMBER('MPS(input_RL_Opt2)'!W$26),G163*'MPS(input_RL_Opt2)'!W$26,0)</f>
        <v>0</v>
      </c>
      <c r="X163" s="199">
        <f>IF(ISNUMBER('MPS(input_RL_Opt2)'!X$26),H163*'MPS(input_RL_Opt2)'!X$26,0)</f>
        <v>0</v>
      </c>
      <c r="Y163" s="199">
        <f>IF(ISNUMBER('MPS(input_RL_Opt2)'!Y$26),I163*'MPS(input_RL_Opt2)'!Y$26,0)</f>
        <v>0</v>
      </c>
      <c r="Z163" s="199">
        <f>IF(ISNUMBER('MPS(input_RL_Opt2)'!Z$26),J163*'MPS(input_RL_Opt2)'!Z$26,0)</f>
        <v>0</v>
      </c>
      <c r="AA163" s="199">
        <f>IF(ISNUMBER('MPS(input_RL_Opt2)'!AA$26),K163*'MPS(input_RL_Opt2)'!AA$26,0)</f>
        <v>0</v>
      </c>
      <c r="AB163" s="199">
        <f>IF(ISNUMBER('MPS(input_RL_Opt2)'!AB$26),L163*'MPS(input_RL_Opt2)'!AB$26,0)</f>
        <v>0</v>
      </c>
      <c r="AC163" s="199">
        <f>IF(ISNUMBER('MPS(input_RL_Opt2)'!AC$26),M163*'MPS(input_RL_Opt2)'!AC$26,0)</f>
        <v>0</v>
      </c>
      <c r="AD163" s="199">
        <f>IF(ISNUMBER('MPS(input_RL_Opt2)'!AD$26),N163*'MPS(input_RL_Opt2)'!AD$26,0)</f>
        <v>0</v>
      </c>
      <c r="AE163" s="198">
        <f t="shared" si="28"/>
        <v>0</v>
      </c>
      <c r="AF163" s="62"/>
    </row>
    <row r="164" spans="1:32" x14ac:dyDescent="0.2">
      <c r="A164" s="280"/>
      <c r="B164" s="172" t="s">
        <v>147</v>
      </c>
      <c r="C164" s="201"/>
      <c r="D164" s="201"/>
      <c r="E164" s="201"/>
      <c r="F164" s="201"/>
      <c r="G164" s="201"/>
      <c r="H164" s="201"/>
      <c r="I164" s="201"/>
      <c r="J164" s="201"/>
      <c r="K164" s="201"/>
      <c r="L164" s="201"/>
      <c r="M164" s="201"/>
      <c r="N164" s="201"/>
      <c r="O164" s="198">
        <f t="shared" si="27"/>
        <v>0</v>
      </c>
      <c r="Q164" s="280"/>
      <c r="R164" s="172" t="s">
        <v>147</v>
      </c>
      <c r="S164" s="199">
        <f>IF(ISNUMBER('MPS(input_RL_Opt2)'!S$27),C164*'MPS(input_RL_Opt2)'!S$27,0)</f>
        <v>0</v>
      </c>
      <c r="T164" s="199">
        <f>IF(ISNUMBER('MPS(input_RL_Opt2)'!T$27),D164*'MPS(input_RL_Opt2)'!T$27,0)</f>
        <v>0</v>
      </c>
      <c r="U164" s="199">
        <f>IF(ISNUMBER('MPS(input_RL_Opt2)'!U$27),E164*'MPS(input_RL_Opt2)'!U$27,0)</f>
        <v>0</v>
      </c>
      <c r="V164" s="199">
        <f>IF(ISNUMBER('MPS(input_RL_Opt2)'!V$27),F164*'MPS(input_RL_Opt2)'!V$27,0)</f>
        <v>0</v>
      </c>
      <c r="W164" s="199">
        <f>IF(ISNUMBER('MPS(input_RL_Opt2)'!W$27),G164*'MPS(input_RL_Opt2)'!W$27,0)</f>
        <v>0</v>
      </c>
      <c r="X164" s="199">
        <f>IF(ISNUMBER('MPS(input_RL_Opt2)'!X$27),H164*'MPS(input_RL_Opt2)'!X$27,0)</f>
        <v>0</v>
      </c>
      <c r="Y164" s="199">
        <f>IF(ISNUMBER('MPS(input_RL_Opt2)'!Y$27),I164*'MPS(input_RL_Opt2)'!Y$27,0)</f>
        <v>0</v>
      </c>
      <c r="Z164" s="199">
        <f>IF(ISNUMBER('MPS(input_RL_Opt2)'!Z$27),J164*'MPS(input_RL_Opt2)'!Z$27,0)</f>
        <v>0</v>
      </c>
      <c r="AA164" s="199">
        <f>IF(ISNUMBER('MPS(input_RL_Opt2)'!AA$27),K164*'MPS(input_RL_Opt2)'!AA$27,0)</f>
        <v>0</v>
      </c>
      <c r="AB164" s="199">
        <f>IF(ISNUMBER('MPS(input_RL_Opt2)'!AB$27),L164*'MPS(input_RL_Opt2)'!AB$27,0)</f>
        <v>0</v>
      </c>
      <c r="AC164" s="199">
        <f>IF(ISNUMBER('MPS(input_RL_Opt2)'!AC$27),M164*'MPS(input_RL_Opt2)'!AC$27,0)</f>
        <v>0</v>
      </c>
      <c r="AD164" s="199">
        <f>IF(ISNUMBER('MPS(input_RL_Opt2)'!AD$27),N164*'MPS(input_RL_Opt2)'!AD$27,0)</f>
        <v>0</v>
      </c>
      <c r="AE164" s="198">
        <f t="shared" si="28"/>
        <v>0</v>
      </c>
      <c r="AF164" s="62"/>
    </row>
    <row r="165" spans="1:32" x14ac:dyDescent="0.2">
      <c r="A165" s="280"/>
      <c r="B165" s="54" t="s">
        <v>57</v>
      </c>
      <c r="C165" s="197">
        <f>+SUM(C153:C164)</f>
        <v>0</v>
      </c>
      <c r="D165" s="197">
        <f t="shared" ref="D165:N165" si="29">+SUM(D153:D164)</f>
        <v>0</v>
      </c>
      <c r="E165" s="197">
        <f t="shared" si="29"/>
        <v>0</v>
      </c>
      <c r="F165" s="197">
        <f t="shared" si="29"/>
        <v>0</v>
      </c>
      <c r="G165" s="197">
        <f t="shared" si="29"/>
        <v>0</v>
      </c>
      <c r="H165" s="197">
        <f t="shared" si="29"/>
        <v>0</v>
      </c>
      <c r="I165" s="197">
        <f t="shared" si="29"/>
        <v>0</v>
      </c>
      <c r="J165" s="197">
        <f t="shared" si="29"/>
        <v>0</v>
      </c>
      <c r="K165" s="197">
        <f t="shared" si="29"/>
        <v>0</v>
      </c>
      <c r="L165" s="197">
        <f t="shared" si="29"/>
        <v>0</v>
      </c>
      <c r="M165" s="197">
        <f t="shared" si="29"/>
        <v>0</v>
      </c>
      <c r="N165" s="197">
        <f t="shared" si="29"/>
        <v>0</v>
      </c>
      <c r="O165" s="198"/>
      <c r="Q165" s="280"/>
      <c r="R165" s="54" t="s">
        <v>57</v>
      </c>
      <c r="S165" s="197"/>
      <c r="T165" s="197"/>
      <c r="U165" s="197"/>
      <c r="V165" s="197"/>
      <c r="W165" s="197"/>
      <c r="X165" s="197"/>
      <c r="Y165" s="197"/>
      <c r="Z165" s="197"/>
      <c r="AA165" s="197"/>
      <c r="AB165" s="197"/>
      <c r="AC165" s="197"/>
      <c r="AD165" s="197"/>
      <c r="AE165" s="198">
        <f>SUM(AE153:AE164)</f>
        <v>0</v>
      </c>
      <c r="AF165" s="207">
        <f>ROUND(AE165*44/12,0)</f>
        <v>0</v>
      </c>
    </row>
    <row r="166" spans="1:32" x14ac:dyDescent="0.2">
      <c r="S166" s="50"/>
      <c r="T166" s="50"/>
      <c r="U166" s="50"/>
      <c r="V166" s="50"/>
      <c r="W166" s="50"/>
      <c r="X166" s="50"/>
      <c r="Y166" s="50"/>
      <c r="Z166" s="50"/>
      <c r="AA166" s="50"/>
      <c r="AB166" s="50"/>
      <c r="AC166" s="50"/>
      <c r="AD166" s="50"/>
      <c r="AE166" s="50"/>
    </row>
    <row r="167" spans="1:32" ht="14.15" customHeight="1" x14ac:dyDescent="0.2">
      <c r="A167" s="293" t="str">
        <f>'MPS(input_RL_Opt2)'!A192</f>
        <v>Year 2029</v>
      </c>
      <c r="B167" s="293"/>
      <c r="C167" s="261" t="str">
        <f>'MPS(input_RL_Opt2)'!C192</f>
        <v>Land use category in year 2029</v>
      </c>
      <c r="D167" s="261"/>
      <c r="E167" s="261"/>
      <c r="F167" s="261"/>
      <c r="G167" s="261"/>
      <c r="H167" s="261"/>
      <c r="I167" s="261"/>
      <c r="J167" s="261"/>
      <c r="K167" s="261"/>
      <c r="L167" s="261"/>
      <c r="M167" s="261"/>
      <c r="N167" s="261"/>
      <c r="O167" s="261"/>
      <c r="Q167" s="293" t="str">
        <f>'MPS(input_RL_Opt2)'!Q192</f>
        <v>Year 2029</v>
      </c>
      <c r="R167" s="293"/>
      <c r="S167" s="261" t="str">
        <f>'MPS(input_RL_Opt2)'!S192</f>
        <v>Land use category in year 2029</v>
      </c>
      <c r="T167" s="261"/>
      <c r="U167" s="261"/>
      <c r="V167" s="261"/>
      <c r="W167" s="261"/>
      <c r="X167" s="261"/>
      <c r="Y167" s="261"/>
      <c r="Z167" s="261"/>
      <c r="AA167" s="261"/>
      <c r="AB167" s="261"/>
      <c r="AC167" s="261"/>
      <c r="AD167" s="261"/>
      <c r="AE167" s="261"/>
      <c r="AF167" s="62"/>
    </row>
    <row r="168" spans="1:32" ht="42" x14ac:dyDescent="0.2">
      <c r="A168" s="293"/>
      <c r="B168" s="293"/>
      <c r="C168" s="54" t="s">
        <v>46</v>
      </c>
      <c r="D168" s="54" t="s">
        <v>47</v>
      </c>
      <c r="E168" s="55" t="s">
        <v>48</v>
      </c>
      <c r="F168" s="54" t="s">
        <v>49</v>
      </c>
      <c r="G168" s="54" t="s">
        <v>50</v>
      </c>
      <c r="H168" s="54" t="s">
        <v>51</v>
      </c>
      <c r="I168" s="54" t="s">
        <v>52</v>
      </c>
      <c r="J168" s="54" t="s">
        <v>53</v>
      </c>
      <c r="K168" s="54" t="s">
        <v>54</v>
      </c>
      <c r="L168" s="54" t="s">
        <v>55</v>
      </c>
      <c r="M168" s="54" t="s">
        <v>56</v>
      </c>
      <c r="N168" s="54" t="s">
        <v>39</v>
      </c>
      <c r="O168" s="172" t="s">
        <v>57</v>
      </c>
      <c r="Q168" s="293"/>
      <c r="R168" s="293"/>
      <c r="S168" s="54" t="s">
        <v>46</v>
      </c>
      <c r="T168" s="54" t="s">
        <v>47</v>
      </c>
      <c r="U168" s="55" t="s">
        <v>48</v>
      </c>
      <c r="V168" s="54" t="s">
        <v>49</v>
      </c>
      <c r="W168" s="54" t="s">
        <v>50</v>
      </c>
      <c r="X168" s="54" t="s">
        <v>51</v>
      </c>
      <c r="Y168" s="54" t="s">
        <v>52</v>
      </c>
      <c r="Z168" s="54" t="s">
        <v>53</v>
      </c>
      <c r="AA168" s="54" t="s">
        <v>54</v>
      </c>
      <c r="AB168" s="54" t="s">
        <v>55</v>
      </c>
      <c r="AC168" s="54" t="s">
        <v>56</v>
      </c>
      <c r="AD168" s="54" t="s">
        <v>39</v>
      </c>
      <c r="AE168" s="172" t="s">
        <v>57</v>
      </c>
      <c r="AF168" s="62"/>
    </row>
    <row r="169" spans="1:32" ht="14.15" customHeight="1" x14ac:dyDescent="0.2">
      <c r="A169" s="280" t="str">
        <f>'MPS(input_RL_Opt2)'!A194</f>
        <v>Land use category in year 2028</v>
      </c>
      <c r="B169" s="54" t="s">
        <v>46</v>
      </c>
      <c r="C169" s="201"/>
      <c r="D169" s="201"/>
      <c r="E169" s="201"/>
      <c r="F169" s="201"/>
      <c r="G169" s="201"/>
      <c r="H169" s="201"/>
      <c r="I169" s="201"/>
      <c r="J169" s="201"/>
      <c r="K169" s="201"/>
      <c r="L169" s="201"/>
      <c r="M169" s="201"/>
      <c r="N169" s="201"/>
      <c r="O169" s="198">
        <f>SUM(C169:N169)</f>
        <v>0</v>
      </c>
      <c r="Q169" s="280" t="str">
        <f>'MPS(input_RL_Opt2)'!Q194</f>
        <v>Land use category in year 2028</v>
      </c>
      <c r="R169" s="54" t="s">
        <v>46</v>
      </c>
      <c r="S169" s="199">
        <f>IF(ISNUMBER('MPS(input_RL_Opt2)'!S$16),C169*'MPS(input_RL_Opt2)'!S$16,0)</f>
        <v>0</v>
      </c>
      <c r="T169" s="199">
        <f>IF(ISNUMBER('MPS(input_RL_Opt2)'!T$16),D169*'MPS(input_RL_Opt2)'!T$16,0)</f>
        <v>0</v>
      </c>
      <c r="U169" s="199">
        <f>IF(ISNUMBER('MPS(input_RL_Opt2)'!U$16),E169*'MPS(input_RL_Opt2)'!U$16,0)</f>
        <v>0</v>
      </c>
      <c r="V169" s="199">
        <f>IF(ISNUMBER('MPS(input_RL_Opt2)'!V$16),F169*'MPS(input_RL_Opt2)'!V$16,0)</f>
        <v>0</v>
      </c>
      <c r="W169" s="199">
        <f>IF(ISNUMBER('MPS(input_RL_Opt2)'!W$16),G169*'MPS(input_RL_Opt2)'!W$16,0)</f>
        <v>0</v>
      </c>
      <c r="X169" s="199">
        <f>IF(ISNUMBER('MPS(input_RL_Opt2)'!X$16),H169*'MPS(input_RL_Opt2)'!X$16,0)</f>
        <v>0</v>
      </c>
      <c r="Y169" s="199">
        <f>IF(ISNUMBER('MPS(input_RL_Opt2)'!Y$16),I169*'MPS(input_RL_Opt2)'!Y$16,0)</f>
        <v>0</v>
      </c>
      <c r="Z169" s="199">
        <f>IF(ISNUMBER('MPS(input_RL_Opt2)'!Z$16),J169*'MPS(input_RL_Opt2)'!Z$16,0)</f>
        <v>0</v>
      </c>
      <c r="AA169" s="199">
        <f>IF(ISNUMBER('MPS(input_RL_Opt2)'!AA$16),K169*'MPS(input_RL_Opt2)'!AA$16,0)</f>
        <v>0</v>
      </c>
      <c r="AB169" s="199">
        <f>IF(ISNUMBER('MPS(input_RL_Opt2)'!AB$16),L169*'MPS(input_RL_Opt2)'!AB$16,0)</f>
        <v>0</v>
      </c>
      <c r="AC169" s="199">
        <f>IF(ISNUMBER('MPS(input_RL_Opt2)'!AC$16),M169*'MPS(input_RL_Opt2)'!AC$16,0)</f>
        <v>0</v>
      </c>
      <c r="AD169" s="199">
        <f>IF(ISNUMBER('MPS(input_RL_Opt2)'!AD$16),N169*'MPS(input_RL_Opt2)'!AD$16,0)</f>
        <v>0</v>
      </c>
      <c r="AE169" s="198">
        <f>SUMIF(S169:AD169,"&gt;0",S169:AD169)</f>
        <v>0</v>
      </c>
      <c r="AF169" s="62"/>
    </row>
    <row r="170" spans="1:32" ht="28" x14ac:dyDescent="0.2">
      <c r="A170" s="280"/>
      <c r="B170" s="54" t="s">
        <v>47</v>
      </c>
      <c r="C170" s="201"/>
      <c r="D170" s="201"/>
      <c r="E170" s="201"/>
      <c r="F170" s="201"/>
      <c r="G170" s="201"/>
      <c r="H170" s="201"/>
      <c r="I170" s="201"/>
      <c r="J170" s="201"/>
      <c r="K170" s="201"/>
      <c r="L170" s="201"/>
      <c r="M170" s="201"/>
      <c r="N170" s="201"/>
      <c r="O170" s="198">
        <f t="shared" ref="O170:O180" si="30">SUM(C170:N170)</f>
        <v>0</v>
      </c>
      <c r="Q170" s="280"/>
      <c r="R170" s="54" t="s">
        <v>47</v>
      </c>
      <c r="S170" s="199">
        <f>IF(ISNUMBER('MPS(input_RL_Opt2)'!S$17),C170*'MPS(input_RL_Opt2)'!S$17,0)</f>
        <v>0</v>
      </c>
      <c r="T170" s="199">
        <f>IF(ISNUMBER('MPS(input_RL_Opt2)'!T$17),D170*'MPS(input_RL_Opt2)'!T$17,0)</f>
        <v>0</v>
      </c>
      <c r="U170" s="199">
        <f>IF(ISNUMBER('MPS(input_RL_Opt2)'!U$17),E170*'MPS(input_RL_Opt2)'!U$17,0)</f>
        <v>0</v>
      </c>
      <c r="V170" s="199">
        <f>IF(ISNUMBER('MPS(input_RL_Opt2)'!V$17),F170*'MPS(input_RL_Opt2)'!V$17,0)</f>
        <v>0</v>
      </c>
      <c r="W170" s="199">
        <f>IF(ISNUMBER('MPS(input_RL_Opt2)'!W$17),G170*'MPS(input_RL_Opt2)'!W$17,0)</f>
        <v>0</v>
      </c>
      <c r="X170" s="199">
        <f>IF(ISNUMBER('MPS(input_RL_Opt2)'!X$17),H170*'MPS(input_RL_Opt2)'!X$17,0)</f>
        <v>0</v>
      </c>
      <c r="Y170" s="199">
        <f>IF(ISNUMBER('MPS(input_RL_Opt2)'!Y$17),I170*'MPS(input_RL_Opt2)'!Y$17,0)</f>
        <v>0</v>
      </c>
      <c r="Z170" s="199">
        <f>IF(ISNUMBER('MPS(input_RL_Opt2)'!Z$17),J170*'MPS(input_RL_Opt2)'!Z$17,0)</f>
        <v>0</v>
      </c>
      <c r="AA170" s="199">
        <f>IF(ISNUMBER('MPS(input_RL_Opt2)'!AA$17),K170*'MPS(input_RL_Opt2)'!AA$17,0)</f>
        <v>0</v>
      </c>
      <c r="AB170" s="199">
        <f>IF(ISNUMBER('MPS(input_RL_Opt2)'!AB$17),L170*'MPS(input_RL_Opt2)'!AB$17,0)</f>
        <v>0</v>
      </c>
      <c r="AC170" s="199">
        <f>IF(ISNUMBER('MPS(input_RL_Opt2)'!AC$17),M170*'MPS(input_RL_Opt2)'!AC$17,0)</f>
        <v>0</v>
      </c>
      <c r="AD170" s="199">
        <f>IF(ISNUMBER('MPS(input_RL_Opt2)'!AD$17),N170*'MPS(input_RL_Opt2)'!AD$17,0)</f>
        <v>0</v>
      </c>
      <c r="AE170" s="198">
        <f t="shared" ref="AE170:AE180" si="31">SUMIF(S170:AD170,"&gt;0",S170:AD170)</f>
        <v>0</v>
      </c>
      <c r="AF170" s="62"/>
    </row>
    <row r="171" spans="1:32" x14ac:dyDescent="0.2">
      <c r="A171" s="280"/>
      <c r="B171" s="55" t="s">
        <v>48</v>
      </c>
      <c r="C171" s="201"/>
      <c r="D171" s="201"/>
      <c r="E171" s="201"/>
      <c r="F171" s="201"/>
      <c r="G171" s="201"/>
      <c r="H171" s="201"/>
      <c r="I171" s="201"/>
      <c r="J171" s="201"/>
      <c r="K171" s="201"/>
      <c r="L171" s="201"/>
      <c r="M171" s="201"/>
      <c r="N171" s="201"/>
      <c r="O171" s="198">
        <f t="shared" si="30"/>
        <v>0</v>
      </c>
      <c r="Q171" s="280"/>
      <c r="R171" s="55" t="s">
        <v>48</v>
      </c>
      <c r="S171" s="199">
        <f>IF(ISNUMBER('MPS(input_RL_Opt2)'!S$18),C171*'MPS(input_RL_Opt2)'!S$18, 0)</f>
        <v>0</v>
      </c>
      <c r="T171" s="199">
        <f>IF(ISNUMBER('MPS(input_RL_Opt2)'!T$18),D171*'MPS(input_RL_Opt2)'!T$18, 0)</f>
        <v>0</v>
      </c>
      <c r="U171" s="199">
        <f>IF(ISNUMBER('MPS(input_RL_Opt2)'!U$18),E171*'MPS(input_RL_Opt2)'!U$18, 0)</f>
        <v>0</v>
      </c>
      <c r="V171" s="199">
        <f>IF(ISNUMBER('MPS(input_RL_Opt2)'!V$18),F171*'MPS(input_RL_Opt2)'!V$18, 0)</f>
        <v>0</v>
      </c>
      <c r="W171" s="199">
        <f>IF(ISNUMBER('MPS(input_RL_Opt2)'!W$18),G171*'MPS(input_RL_Opt2)'!W$18, 0)</f>
        <v>0</v>
      </c>
      <c r="X171" s="199">
        <f>IF(ISNUMBER('MPS(input_RL_Opt2)'!X$18),H171*'MPS(input_RL_Opt2)'!X$18, 0)</f>
        <v>0</v>
      </c>
      <c r="Y171" s="199">
        <f>IF(ISNUMBER('MPS(input_RL_Opt2)'!Y$18),I171*'MPS(input_RL_Opt2)'!Y$18, 0)</f>
        <v>0</v>
      </c>
      <c r="Z171" s="199">
        <f>IF(ISNUMBER('MPS(input_RL_Opt2)'!Z$18),J171*'MPS(input_RL_Opt2)'!Z$18, 0)</f>
        <v>0</v>
      </c>
      <c r="AA171" s="199">
        <f>IF(ISNUMBER('MPS(input_RL_Opt2)'!AA$18),K171*'MPS(input_RL_Opt2)'!AA$18, 0)</f>
        <v>0</v>
      </c>
      <c r="AB171" s="199">
        <f>IF(ISNUMBER('MPS(input_RL_Opt2)'!AB$18),L171*'MPS(input_RL_Opt2)'!AB$18, 0)</f>
        <v>0</v>
      </c>
      <c r="AC171" s="199">
        <f>IF(ISNUMBER('MPS(input_RL_Opt2)'!AC$18),M171*'MPS(input_RL_Opt2)'!AC$18, 0)</f>
        <v>0</v>
      </c>
      <c r="AD171" s="199">
        <f>IF(ISNUMBER('MPS(input_RL_Opt2)'!AD$18),N171*'MPS(input_RL_Opt2)'!AD$18, 0)</f>
        <v>0</v>
      </c>
      <c r="AE171" s="198">
        <f t="shared" si="31"/>
        <v>0</v>
      </c>
      <c r="AF171" s="62"/>
    </row>
    <row r="172" spans="1:32" x14ac:dyDescent="0.2">
      <c r="A172" s="280"/>
      <c r="B172" s="54" t="s">
        <v>49</v>
      </c>
      <c r="C172" s="201"/>
      <c r="D172" s="201"/>
      <c r="E172" s="201"/>
      <c r="F172" s="201"/>
      <c r="G172" s="201"/>
      <c r="H172" s="201"/>
      <c r="I172" s="201"/>
      <c r="J172" s="201"/>
      <c r="K172" s="201"/>
      <c r="L172" s="201"/>
      <c r="M172" s="201"/>
      <c r="N172" s="201"/>
      <c r="O172" s="198">
        <f t="shared" si="30"/>
        <v>0</v>
      </c>
      <c r="Q172" s="280"/>
      <c r="R172" s="54" t="s">
        <v>49</v>
      </c>
      <c r="S172" s="199">
        <f>IF(ISNUMBER('MPS(input_RL_Opt2)'!S$19),C172*'MPS(input_RL_Opt2)'!S$19,0)</f>
        <v>0</v>
      </c>
      <c r="T172" s="199">
        <f>IF(ISNUMBER('MPS(input_RL_Opt2)'!T$19),D172*'MPS(input_RL_Opt2)'!T$19,0)</f>
        <v>0</v>
      </c>
      <c r="U172" s="199">
        <f>IF(ISNUMBER('MPS(input_RL_Opt2)'!U$19),E172*'MPS(input_RL_Opt2)'!U$19,0)</f>
        <v>0</v>
      </c>
      <c r="V172" s="199">
        <f>IF(ISNUMBER('MPS(input_RL_Opt2)'!V$19),F172*'MPS(input_RL_Opt2)'!V$19,0)</f>
        <v>0</v>
      </c>
      <c r="W172" s="199">
        <f>IF(ISNUMBER('MPS(input_RL_Opt2)'!W$19),G172*'MPS(input_RL_Opt2)'!W$19,0)</f>
        <v>0</v>
      </c>
      <c r="X172" s="199">
        <f>IF(ISNUMBER('MPS(input_RL_Opt2)'!X$19),H172*'MPS(input_RL_Opt2)'!X$19,0)</f>
        <v>0</v>
      </c>
      <c r="Y172" s="199">
        <f>IF(ISNUMBER('MPS(input_RL_Opt2)'!Y$19),I172*'MPS(input_RL_Opt2)'!Y$19,0)</f>
        <v>0</v>
      </c>
      <c r="Z172" s="199">
        <f>IF(ISNUMBER('MPS(input_RL_Opt2)'!Z$19),J172*'MPS(input_RL_Opt2)'!Z$19,0)</f>
        <v>0</v>
      </c>
      <c r="AA172" s="199">
        <f>IF(ISNUMBER('MPS(input_RL_Opt2)'!AA$19),K172*'MPS(input_RL_Opt2)'!AA$19,0)</f>
        <v>0</v>
      </c>
      <c r="AB172" s="199">
        <f>IF(ISNUMBER('MPS(input_RL_Opt2)'!AB$19),L172*'MPS(input_RL_Opt2)'!AB$19,0)</f>
        <v>0</v>
      </c>
      <c r="AC172" s="199">
        <f>IF(ISNUMBER('MPS(input_RL_Opt2)'!AC$19),M172*'MPS(input_RL_Opt2)'!AC$19,0)</f>
        <v>0</v>
      </c>
      <c r="AD172" s="199">
        <f>IF(ISNUMBER('MPS(input_RL_Opt2)'!AD$19),N172*'MPS(input_RL_Opt2)'!AD$19,0)</f>
        <v>0</v>
      </c>
      <c r="AE172" s="198">
        <f t="shared" si="31"/>
        <v>0</v>
      </c>
      <c r="AF172" s="62"/>
    </row>
    <row r="173" spans="1:32" x14ac:dyDescent="0.2">
      <c r="A173" s="280"/>
      <c r="B173" s="172" t="s">
        <v>50</v>
      </c>
      <c r="C173" s="201"/>
      <c r="D173" s="201"/>
      <c r="E173" s="201"/>
      <c r="F173" s="201"/>
      <c r="G173" s="201"/>
      <c r="H173" s="201"/>
      <c r="I173" s="201"/>
      <c r="J173" s="201"/>
      <c r="K173" s="201"/>
      <c r="L173" s="201"/>
      <c r="M173" s="201"/>
      <c r="N173" s="201"/>
      <c r="O173" s="198">
        <f t="shared" si="30"/>
        <v>0</v>
      </c>
      <c r="Q173" s="280"/>
      <c r="R173" s="172" t="s">
        <v>50</v>
      </c>
      <c r="S173" s="199">
        <f>IF(ISNUMBER('MPS(input_RL_Opt2)'!S$20),C173*'MPS(input_RL_Opt2)'!S$20,0)</f>
        <v>0</v>
      </c>
      <c r="T173" s="199">
        <f>IF(ISNUMBER('MPS(input_RL_Opt2)'!T$20),D173*'MPS(input_RL_Opt2)'!T$20,0)</f>
        <v>0</v>
      </c>
      <c r="U173" s="199">
        <f>IF(ISNUMBER('MPS(input_RL_Opt2)'!U$20),E173*'MPS(input_RL_Opt2)'!U$20,0)</f>
        <v>0</v>
      </c>
      <c r="V173" s="199">
        <f>IF(ISNUMBER('MPS(input_RL_Opt2)'!V$20),F173*'MPS(input_RL_Opt2)'!V$20,0)</f>
        <v>0</v>
      </c>
      <c r="W173" s="199">
        <f>IF(ISNUMBER('MPS(input_RL_Opt2)'!W$20),G173*'MPS(input_RL_Opt2)'!W$20,0)</f>
        <v>0</v>
      </c>
      <c r="X173" s="199">
        <f>IF(ISNUMBER('MPS(input_RL_Opt2)'!X$20),H173*'MPS(input_RL_Opt2)'!X$20,0)</f>
        <v>0</v>
      </c>
      <c r="Y173" s="199">
        <f>IF(ISNUMBER('MPS(input_RL_Opt2)'!Y$20),I173*'MPS(input_RL_Opt2)'!Y$20,0)</f>
        <v>0</v>
      </c>
      <c r="Z173" s="199">
        <f>IF(ISNUMBER('MPS(input_RL_Opt2)'!Z$20),J173*'MPS(input_RL_Opt2)'!Z$20,0)</f>
        <v>0</v>
      </c>
      <c r="AA173" s="199">
        <f>IF(ISNUMBER('MPS(input_RL_Opt2)'!AA$20),K173*'MPS(input_RL_Opt2)'!AA$20,0)</f>
        <v>0</v>
      </c>
      <c r="AB173" s="199">
        <f>IF(ISNUMBER('MPS(input_RL_Opt2)'!AB$20),L173*'MPS(input_RL_Opt2)'!AB$20,0)</f>
        <v>0</v>
      </c>
      <c r="AC173" s="199">
        <f>IF(ISNUMBER('MPS(input_RL_Opt2)'!AC$20),M173*'MPS(input_RL_Opt2)'!AC$20,0)</f>
        <v>0</v>
      </c>
      <c r="AD173" s="199">
        <f>IF(ISNUMBER('MPS(input_RL_Opt2)'!AD$20),N173*'MPS(input_RL_Opt2)'!AD$20,0)</f>
        <v>0</v>
      </c>
      <c r="AE173" s="198">
        <f t="shared" si="31"/>
        <v>0</v>
      </c>
      <c r="AF173" s="62"/>
    </row>
    <row r="174" spans="1:32" x14ac:dyDescent="0.2">
      <c r="A174" s="280"/>
      <c r="B174" s="172" t="s">
        <v>51</v>
      </c>
      <c r="C174" s="201"/>
      <c r="D174" s="201"/>
      <c r="E174" s="201"/>
      <c r="F174" s="201"/>
      <c r="G174" s="201"/>
      <c r="H174" s="201"/>
      <c r="I174" s="201"/>
      <c r="J174" s="201"/>
      <c r="K174" s="201"/>
      <c r="L174" s="201"/>
      <c r="M174" s="201"/>
      <c r="N174" s="201"/>
      <c r="O174" s="198">
        <f t="shared" si="30"/>
        <v>0</v>
      </c>
      <c r="Q174" s="280"/>
      <c r="R174" s="172" t="s">
        <v>51</v>
      </c>
      <c r="S174" s="199">
        <f>IF(ISNUMBER('MPS(input_RL_Opt2)'!S$21),C174*'MPS(input_RL_Opt2)'!S$21,0)</f>
        <v>0</v>
      </c>
      <c r="T174" s="199">
        <f>IF(ISNUMBER('MPS(input_RL_Opt2)'!T$21),D174*'MPS(input_RL_Opt2)'!T$21,0)</f>
        <v>0</v>
      </c>
      <c r="U174" s="199">
        <f>IF(ISNUMBER('MPS(input_RL_Opt2)'!U$21),E174*'MPS(input_RL_Opt2)'!U$21,0)</f>
        <v>0</v>
      </c>
      <c r="V174" s="199">
        <f>IF(ISNUMBER('MPS(input_RL_Opt2)'!V$21),F174*'MPS(input_RL_Opt2)'!V$21,0)</f>
        <v>0</v>
      </c>
      <c r="W174" s="199">
        <f>IF(ISNUMBER('MPS(input_RL_Opt2)'!W$21),G174*'MPS(input_RL_Opt2)'!W$21,0)</f>
        <v>0</v>
      </c>
      <c r="X174" s="199">
        <f>IF(ISNUMBER('MPS(input_RL_Opt2)'!X$21),H174*'MPS(input_RL_Opt2)'!X$21,0)</f>
        <v>0</v>
      </c>
      <c r="Y174" s="199">
        <f>IF(ISNUMBER('MPS(input_RL_Opt2)'!Y$21),I174*'MPS(input_RL_Opt2)'!Y$21,0)</f>
        <v>0</v>
      </c>
      <c r="Z174" s="199">
        <f>IF(ISNUMBER('MPS(input_RL_Opt2)'!Z$21),J174*'MPS(input_RL_Opt2)'!Z$21,0)</f>
        <v>0</v>
      </c>
      <c r="AA174" s="199">
        <f>IF(ISNUMBER('MPS(input_RL_Opt2)'!AA$21),K174*'MPS(input_RL_Opt2)'!AA$21,0)</f>
        <v>0</v>
      </c>
      <c r="AB174" s="199">
        <f>IF(ISNUMBER('MPS(input_RL_Opt2)'!AB$21),L174*'MPS(input_RL_Opt2)'!AB$21,0)</f>
        <v>0</v>
      </c>
      <c r="AC174" s="199">
        <f>IF(ISNUMBER('MPS(input_RL_Opt2)'!AC$21),M174*'MPS(input_RL_Opt2)'!AC$21,0)</f>
        <v>0</v>
      </c>
      <c r="AD174" s="199">
        <f>IF(ISNUMBER('MPS(input_RL_Opt2)'!AD$21),N174*'MPS(input_RL_Opt2)'!AD$21,0)</f>
        <v>0</v>
      </c>
      <c r="AE174" s="198">
        <f t="shared" si="31"/>
        <v>0</v>
      </c>
      <c r="AF174" s="62"/>
    </row>
    <row r="175" spans="1:32" x14ac:dyDescent="0.2">
      <c r="A175" s="280"/>
      <c r="B175" s="172" t="s">
        <v>52</v>
      </c>
      <c r="C175" s="201"/>
      <c r="D175" s="201"/>
      <c r="E175" s="201"/>
      <c r="F175" s="201"/>
      <c r="G175" s="201"/>
      <c r="H175" s="201"/>
      <c r="I175" s="201"/>
      <c r="J175" s="201"/>
      <c r="K175" s="201"/>
      <c r="L175" s="201"/>
      <c r="M175" s="201"/>
      <c r="N175" s="201"/>
      <c r="O175" s="198">
        <f t="shared" si="30"/>
        <v>0</v>
      </c>
      <c r="Q175" s="280"/>
      <c r="R175" s="172" t="s">
        <v>52</v>
      </c>
      <c r="S175" s="199">
        <f>IF(ISNUMBER('MPS(input_RL_Opt2)'!S$22),C175*'MPS(input_RL_Opt2)'!S$22,0)</f>
        <v>0</v>
      </c>
      <c r="T175" s="199">
        <f>IF(ISNUMBER('MPS(input_RL_Opt2)'!T$22),D175*'MPS(input_RL_Opt2)'!T$22,0)</f>
        <v>0</v>
      </c>
      <c r="U175" s="199">
        <f>IF(ISNUMBER('MPS(input_RL_Opt2)'!U$22),E175*'MPS(input_RL_Opt2)'!U$22,0)</f>
        <v>0</v>
      </c>
      <c r="V175" s="199">
        <f>IF(ISNUMBER('MPS(input_RL_Opt2)'!V$22),F175*'MPS(input_RL_Opt2)'!V$22,0)</f>
        <v>0</v>
      </c>
      <c r="W175" s="199">
        <f>IF(ISNUMBER('MPS(input_RL_Opt2)'!W$22),G175*'MPS(input_RL_Opt2)'!W$22,0)</f>
        <v>0</v>
      </c>
      <c r="X175" s="199">
        <f>IF(ISNUMBER('MPS(input_RL_Opt2)'!X$22),H175*'MPS(input_RL_Opt2)'!X$22,0)</f>
        <v>0</v>
      </c>
      <c r="Y175" s="199">
        <f>IF(ISNUMBER('MPS(input_RL_Opt2)'!Y$22),I175*'MPS(input_RL_Opt2)'!Y$22,0)</f>
        <v>0</v>
      </c>
      <c r="Z175" s="199">
        <f>IF(ISNUMBER('MPS(input_RL_Opt2)'!Z$22),J175*'MPS(input_RL_Opt2)'!Z$22,0)</f>
        <v>0</v>
      </c>
      <c r="AA175" s="199">
        <f>IF(ISNUMBER('MPS(input_RL_Opt2)'!AA$22),K175*'MPS(input_RL_Opt2)'!AA$22,0)</f>
        <v>0</v>
      </c>
      <c r="AB175" s="199">
        <f>IF(ISNUMBER('MPS(input_RL_Opt2)'!AB$22),L175*'MPS(input_RL_Opt2)'!AB$22,0)</f>
        <v>0</v>
      </c>
      <c r="AC175" s="199">
        <f>IF(ISNUMBER('MPS(input_RL_Opt2)'!AC$22),M175*'MPS(input_RL_Opt2)'!AC$22,0)</f>
        <v>0</v>
      </c>
      <c r="AD175" s="199">
        <f>IF(ISNUMBER('MPS(input_RL_Opt2)'!AD$22),N175*'MPS(input_RL_Opt2)'!AD$22,0)</f>
        <v>0</v>
      </c>
      <c r="AE175" s="198">
        <f t="shared" si="31"/>
        <v>0</v>
      </c>
      <c r="AF175" s="62"/>
    </row>
    <row r="176" spans="1:32" x14ac:dyDescent="0.2">
      <c r="A176" s="280"/>
      <c r="B176" s="172" t="s">
        <v>53</v>
      </c>
      <c r="C176" s="201"/>
      <c r="D176" s="201"/>
      <c r="E176" s="201"/>
      <c r="F176" s="201"/>
      <c r="G176" s="201"/>
      <c r="H176" s="201"/>
      <c r="I176" s="201"/>
      <c r="J176" s="201"/>
      <c r="K176" s="201"/>
      <c r="L176" s="201"/>
      <c r="M176" s="201"/>
      <c r="N176" s="201"/>
      <c r="O176" s="198">
        <f t="shared" si="30"/>
        <v>0</v>
      </c>
      <c r="Q176" s="280"/>
      <c r="R176" s="172" t="s">
        <v>53</v>
      </c>
      <c r="S176" s="199">
        <f>IF(ISNUMBER('MPS(input_RL_Opt2)'!S$23),C176*'MPS(input_RL_Opt2)'!S$23,0)</f>
        <v>0</v>
      </c>
      <c r="T176" s="199">
        <f>IF(ISNUMBER('MPS(input_RL_Opt2)'!T$23),D176*'MPS(input_RL_Opt2)'!T$23,0)</f>
        <v>0</v>
      </c>
      <c r="U176" s="199">
        <f>IF(ISNUMBER('MPS(input_RL_Opt2)'!U$23),E176*'MPS(input_RL_Opt2)'!U$23,0)</f>
        <v>0</v>
      </c>
      <c r="V176" s="199">
        <f>IF(ISNUMBER('MPS(input_RL_Opt2)'!V$23),F176*'MPS(input_RL_Opt2)'!V$23,0)</f>
        <v>0</v>
      </c>
      <c r="W176" s="199">
        <f>IF(ISNUMBER('MPS(input_RL_Opt2)'!W$23),G176*'MPS(input_RL_Opt2)'!W$23,0)</f>
        <v>0</v>
      </c>
      <c r="X176" s="199">
        <f>IF(ISNUMBER('MPS(input_RL_Opt2)'!X$23),H176*'MPS(input_RL_Opt2)'!X$23,0)</f>
        <v>0</v>
      </c>
      <c r="Y176" s="199">
        <f>IF(ISNUMBER('MPS(input_RL_Opt2)'!Y$23),I176*'MPS(input_RL_Opt2)'!Y$23,0)</f>
        <v>0</v>
      </c>
      <c r="Z176" s="199">
        <f>IF(ISNUMBER('MPS(input_RL_Opt2)'!Z$23),J176*'MPS(input_RL_Opt2)'!Z$23,0)</f>
        <v>0</v>
      </c>
      <c r="AA176" s="199">
        <f>IF(ISNUMBER('MPS(input_RL_Opt2)'!AA$23),K176*'MPS(input_RL_Opt2)'!AA$23,0)</f>
        <v>0</v>
      </c>
      <c r="AB176" s="199">
        <f>IF(ISNUMBER('MPS(input_RL_Opt2)'!AB$23),L176*'MPS(input_RL_Opt2)'!AB$23,0)</f>
        <v>0</v>
      </c>
      <c r="AC176" s="199">
        <f>IF(ISNUMBER('MPS(input_RL_Opt2)'!AC$23),M176*'MPS(input_RL_Opt2)'!AC$23,0)</f>
        <v>0</v>
      </c>
      <c r="AD176" s="199">
        <f>IF(ISNUMBER('MPS(input_RL_Opt2)'!AD$23),N176*'MPS(input_RL_Opt2)'!AD$23,0)</f>
        <v>0</v>
      </c>
      <c r="AE176" s="198">
        <f t="shared" si="31"/>
        <v>0</v>
      </c>
      <c r="AF176" s="62"/>
    </row>
    <row r="177" spans="1:32" x14ac:dyDescent="0.2">
      <c r="A177" s="280"/>
      <c r="B177" s="172" t="s">
        <v>54</v>
      </c>
      <c r="C177" s="201"/>
      <c r="D177" s="201"/>
      <c r="E177" s="201"/>
      <c r="F177" s="201"/>
      <c r="G177" s="201"/>
      <c r="H177" s="201"/>
      <c r="I177" s="201"/>
      <c r="J177" s="201"/>
      <c r="K177" s="201"/>
      <c r="L177" s="201"/>
      <c r="M177" s="201"/>
      <c r="N177" s="201"/>
      <c r="O177" s="198">
        <f t="shared" si="30"/>
        <v>0</v>
      </c>
      <c r="Q177" s="280"/>
      <c r="R177" s="172" t="s">
        <v>54</v>
      </c>
      <c r="S177" s="199">
        <f>IF(ISNUMBER('MPS(input_RL_Opt2)'!S$24),C177*'MPS(input_RL_Opt2)'!S$24,0)</f>
        <v>0</v>
      </c>
      <c r="T177" s="199">
        <f>IF(ISNUMBER('MPS(input_RL_Opt2)'!T$24),D177*'MPS(input_RL_Opt2)'!T$24,0)</f>
        <v>0</v>
      </c>
      <c r="U177" s="199">
        <f>IF(ISNUMBER('MPS(input_RL_Opt2)'!U$24),E177*'MPS(input_RL_Opt2)'!U$24,0)</f>
        <v>0</v>
      </c>
      <c r="V177" s="199">
        <f>IF(ISNUMBER('MPS(input_RL_Opt2)'!V$24),F177*'MPS(input_RL_Opt2)'!V$24,0)</f>
        <v>0</v>
      </c>
      <c r="W177" s="199">
        <f>IF(ISNUMBER('MPS(input_RL_Opt2)'!W$24),G177*'MPS(input_RL_Opt2)'!W$24,0)</f>
        <v>0</v>
      </c>
      <c r="X177" s="199">
        <f>IF(ISNUMBER('MPS(input_RL_Opt2)'!X$24),H177*'MPS(input_RL_Opt2)'!X$24,0)</f>
        <v>0</v>
      </c>
      <c r="Y177" s="199">
        <f>IF(ISNUMBER('MPS(input_RL_Opt2)'!Y$24),I177*'MPS(input_RL_Opt2)'!Y$24,0)</f>
        <v>0</v>
      </c>
      <c r="Z177" s="199">
        <f>IF(ISNUMBER('MPS(input_RL_Opt2)'!Z$24),J177*'MPS(input_RL_Opt2)'!Z$24,0)</f>
        <v>0</v>
      </c>
      <c r="AA177" s="199">
        <f>IF(ISNUMBER('MPS(input_RL_Opt2)'!AA$24),K177*'MPS(input_RL_Opt2)'!AA$24,0)</f>
        <v>0</v>
      </c>
      <c r="AB177" s="199">
        <f>IF(ISNUMBER('MPS(input_RL_Opt2)'!AB$24),L177*'MPS(input_RL_Opt2)'!AB$24,0)</f>
        <v>0</v>
      </c>
      <c r="AC177" s="199">
        <f>IF(ISNUMBER('MPS(input_RL_Opt2)'!AC$24),M177*'MPS(input_RL_Opt2)'!AC$24,0)</f>
        <v>0</v>
      </c>
      <c r="AD177" s="199">
        <f>IF(ISNUMBER('MPS(input_RL_Opt2)'!AD$24),N177*'MPS(input_RL_Opt2)'!AD$24,0)</f>
        <v>0</v>
      </c>
      <c r="AE177" s="198">
        <f t="shared" si="31"/>
        <v>0</v>
      </c>
      <c r="AF177" s="62"/>
    </row>
    <row r="178" spans="1:32" x14ac:dyDescent="0.2">
      <c r="A178" s="280"/>
      <c r="B178" s="172" t="s">
        <v>55</v>
      </c>
      <c r="C178" s="201"/>
      <c r="D178" s="201"/>
      <c r="E178" s="201"/>
      <c r="F178" s="201"/>
      <c r="G178" s="201"/>
      <c r="H178" s="201"/>
      <c r="I178" s="201"/>
      <c r="J178" s="201"/>
      <c r="K178" s="201"/>
      <c r="L178" s="201"/>
      <c r="M178" s="201"/>
      <c r="N178" s="201"/>
      <c r="O178" s="198">
        <f t="shared" si="30"/>
        <v>0</v>
      </c>
      <c r="Q178" s="280"/>
      <c r="R178" s="172" t="s">
        <v>55</v>
      </c>
      <c r="S178" s="199">
        <f>IF(ISNUMBER('MPS(input_RL_Opt2)'!S$25),C178*'MPS(input_RL_Opt2)'!S$25,0)</f>
        <v>0</v>
      </c>
      <c r="T178" s="199">
        <f>IF(ISNUMBER('MPS(input_RL_Opt2)'!T$25),D178*'MPS(input_RL_Opt2)'!T$25,0)</f>
        <v>0</v>
      </c>
      <c r="U178" s="199">
        <f>IF(ISNUMBER('MPS(input_RL_Opt2)'!U$25),E178*'MPS(input_RL_Opt2)'!U$25,0)</f>
        <v>0</v>
      </c>
      <c r="V178" s="199">
        <f>IF(ISNUMBER('MPS(input_RL_Opt2)'!V$25),F178*'MPS(input_RL_Opt2)'!V$25,0)</f>
        <v>0</v>
      </c>
      <c r="W178" s="199">
        <f>IF(ISNUMBER('MPS(input_RL_Opt2)'!W$25),G178*'MPS(input_RL_Opt2)'!W$25,0)</f>
        <v>0</v>
      </c>
      <c r="X178" s="199">
        <f>IF(ISNUMBER('MPS(input_RL_Opt2)'!X$25),H178*'MPS(input_RL_Opt2)'!X$25,0)</f>
        <v>0</v>
      </c>
      <c r="Y178" s="199">
        <f>IF(ISNUMBER('MPS(input_RL_Opt2)'!Y$25),I178*'MPS(input_RL_Opt2)'!Y$25,0)</f>
        <v>0</v>
      </c>
      <c r="Z178" s="199">
        <f>IF(ISNUMBER('MPS(input_RL_Opt2)'!Z$25),J178*'MPS(input_RL_Opt2)'!Z$25,0)</f>
        <v>0</v>
      </c>
      <c r="AA178" s="199">
        <f>IF(ISNUMBER('MPS(input_RL_Opt2)'!AA$25),K178*'MPS(input_RL_Opt2)'!AA$25,0)</f>
        <v>0</v>
      </c>
      <c r="AB178" s="199">
        <f>IF(ISNUMBER('MPS(input_RL_Opt2)'!AB$25),L178*'MPS(input_RL_Opt2)'!AB$25,0)</f>
        <v>0</v>
      </c>
      <c r="AC178" s="199">
        <f>IF(ISNUMBER('MPS(input_RL_Opt2)'!AC$25),M178*'MPS(input_RL_Opt2)'!AC$25,0)</f>
        <v>0</v>
      </c>
      <c r="AD178" s="199">
        <f>IF(ISNUMBER('MPS(input_RL_Opt2)'!AD$25),N178*'MPS(input_RL_Opt2)'!AD$25,0)</f>
        <v>0</v>
      </c>
      <c r="AE178" s="198">
        <f t="shared" si="31"/>
        <v>0</v>
      </c>
      <c r="AF178" s="62"/>
    </row>
    <row r="179" spans="1:32" x14ac:dyDescent="0.2">
      <c r="A179" s="280"/>
      <c r="B179" s="172" t="s">
        <v>56</v>
      </c>
      <c r="C179" s="201"/>
      <c r="D179" s="201"/>
      <c r="E179" s="201"/>
      <c r="F179" s="201"/>
      <c r="G179" s="201"/>
      <c r="H179" s="201"/>
      <c r="I179" s="201"/>
      <c r="J179" s="201"/>
      <c r="K179" s="201"/>
      <c r="L179" s="201"/>
      <c r="M179" s="201"/>
      <c r="N179" s="201"/>
      <c r="O179" s="198">
        <f t="shared" si="30"/>
        <v>0</v>
      </c>
      <c r="Q179" s="280"/>
      <c r="R179" s="172" t="s">
        <v>56</v>
      </c>
      <c r="S179" s="199">
        <f>IF(ISNUMBER('MPS(input_RL_Opt2)'!S$26),C179*'MPS(input_RL_Opt2)'!S$26,0)</f>
        <v>0</v>
      </c>
      <c r="T179" s="199">
        <f>IF(ISNUMBER('MPS(input_RL_Opt2)'!T$26),D179*'MPS(input_RL_Opt2)'!T$26,0)</f>
        <v>0</v>
      </c>
      <c r="U179" s="199">
        <f>IF(ISNUMBER('MPS(input_RL_Opt2)'!U$26),E179*'MPS(input_RL_Opt2)'!U$26,0)</f>
        <v>0</v>
      </c>
      <c r="V179" s="199">
        <f>IF(ISNUMBER('MPS(input_RL_Opt2)'!V$26),F179*'MPS(input_RL_Opt2)'!V$26,0)</f>
        <v>0</v>
      </c>
      <c r="W179" s="199">
        <f>IF(ISNUMBER('MPS(input_RL_Opt2)'!W$26),G179*'MPS(input_RL_Opt2)'!W$26,0)</f>
        <v>0</v>
      </c>
      <c r="X179" s="199">
        <f>IF(ISNUMBER('MPS(input_RL_Opt2)'!X$26),H179*'MPS(input_RL_Opt2)'!X$26,0)</f>
        <v>0</v>
      </c>
      <c r="Y179" s="199">
        <f>IF(ISNUMBER('MPS(input_RL_Opt2)'!Y$26),I179*'MPS(input_RL_Opt2)'!Y$26,0)</f>
        <v>0</v>
      </c>
      <c r="Z179" s="199">
        <f>IF(ISNUMBER('MPS(input_RL_Opt2)'!Z$26),J179*'MPS(input_RL_Opt2)'!Z$26,0)</f>
        <v>0</v>
      </c>
      <c r="AA179" s="199">
        <f>IF(ISNUMBER('MPS(input_RL_Opt2)'!AA$26),K179*'MPS(input_RL_Opt2)'!AA$26,0)</f>
        <v>0</v>
      </c>
      <c r="AB179" s="199">
        <f>IF(ISNUMBER('MPS(input_RL_Opt2)'!AB$26),L179*'MPS(input_RL_Opt2)'!AB$26,0)</f>
        <v>0</v>
      </c>
      <c r="AC179" s="199">
        <f>IF(ISNUMBER('MPS(input_RL_Opt2)'!AC$26),M179*'MPS(input_RL_Opt2)'!AC$26,0)</f>
        <v>0</v>
      </c>
      <c r="AD179" s="199">
        <f>IF(ISNUMBER('MPS(input_RL_Opt2)'!AD$26),N179*'MPS(input_RL_Opt2)'!AD$26,0)</f>
        <v>0</v>
      </c>
      <c r="AE179" s="198">
        <f t="shared" si="31"/>
        <v>0</v>
      </c>
      <c r="AF179" s="62"/>
    </row>
    <row r="180" spans="1:32" x14ac:dyDescent="0.2">
      <c r="A180" s="280"/>
      <c r="B180" s="172" t="s">
        <v>147</v>
      </c>
      <c r="C180" s="201"/>
      <c r="D180" s="201"/>
      <c r="E180" s="201"/>
      <c r="F180" s="201"/>
      <c r="G180" s="201"/>
      <c r="H180" s="201"/>
      <c r="I180" s="201"/>
      <c r="J180" s="201"/>
      <c r="K180" s="201"/>
      <c r="L180" s="201"/>
      <c r="M180" s="201"/>
      <c r="N180" s="201"/>
      <c r="O180" s="198">
        <f t="shared" si="30"/>
        <v>0</v>
      </c>
      <c r="Q180" s="280"/>
      <c r="R180" s="172" t="s">
        <v>147</v>
      </c>
      <c r="S180" s="199">
        <f>IF(ISNUMBER('MPS(input_RL_Opt2)'!S$27),C180*'MPS(input_RL_Opt2)'!S$27,0)</f>
        <v>0</v>
      </c>
      <c r="T180" s="199">
        <f>IF(ISNUMBER('MPS(input_RL_Opt2)'!T$27),D180*'MPS(input_RL_Opt2)'!T$27,0)</f>
        <v>0</v>
      </c>
      <c r="U180" s="199">
        <f>IF(ISNUMBER('MPS(input_RL_Opt2)'!U$27),E180*'MPS(input_RL_Opt2)'!U$27,0)</f>
        <v>0</v>
      </c>
      <c r="V180" s="199">
        <f>IF(ISNUMBER('MPS(input_RL_Opt2)'!V$27),F180*'MPS(input_RL_Opt2)'!V$27,0)</f>
        <v>0</v>
      </c>
      <c r="W180" s="199">
        <f>IF(ISNUMBER('MPS(input_RL_Opt2)'!W$27),G180*'MPS(input_RL_Opt2)'!W$27,0)</f>
        <v>0</v>
      </c>
      <c r="X180" s="199">
        <f>IF(ISNUMBER('MPS(input_RL_Opt2)'!X$27),H180*'MPS(input_RL_Opt2)'!X$27,0)</f>
        <v>0</v>
      </c>
      <c r="Y180" s="199">
        <f>IF(ISNUMBER('MPS(input_RL_Opt2)'!Y$27),I180*'MPS(input_RL_Opt2)'!Y$27,0)</f>
        <v>0</v>
      </c>
      <c r="Z180" s="199">
        <f>IF(ISNUMBER('MPS(input_RL_Opt2)'!Z$27),J180*'MPS(input_RL_Opt2)'!Z$27,0)</f>
        <v>0</v>
      </c>
      <c r="AA180" s="199">
        <f>IF(ISNUMBER('MPS(input_RL_Opt2)'!AA$27),K180*'MPS(input_RL_Opt2)'!AA$27,0)</f>
        <v>0</v>
      </c>
      <c r="AB180" s="199">
        <f>IF(ISNUMBER('MPS(input_RL_Opt2)'!AB$27),L180*'MPS(input_RL_Opt2)'!AB$27,0)</f>
        <v>0</v>
      </c>
      <c r="AC180" s="199">
        <f>IF(ISNUMBER('MPS(input_RL_Opt2)'!AC$27),M180*'MPS(input_RL_Opt2)'!AC$27,0)</f>
        <v>0</v>
      </c>
      <c r="AD180" s="199">
        <f>IF(ISNUMBER('MPS(input_RL_Opt2)'!AD$27),N180*'MPS(input_RL_Opt2)'!AD$27,0)</f>
        <v>0</v>
      </c>
      <c r="AE180" s="198">
        <f t="shared" si="31"/>
        <v>0</v>
      </c>
      <c r="AF180" s="62"/>
    </row>
    <row r="181" spans="1:32" x14ac:dyDescent="0.2">
      <c r="A181" s="280"/>
      <c r="B181" s="54" t="s">
        <v>57</v>
      </c>
      <c r="C181" s="197">
        <f>+SUM(C169:C180)</f>
        <v>0</v>
      </c>
      <c r="D181" s="197">
        <f t="shared" ref="D181:N181" si="32">+SUM(D169:D180)</f>
        <v>0</v>
      </c>
      <c r="E181" s="197">
        <f t="shared" si="32"/>
        <v>0</v>
      </c>
      <c r="F181" s="197">
        <f t="shared" si="32"/>
        <v>0</v>
      </c>
      <c r="G181" s="197">
        <f t="shared" si="32"/>
        <v>0</v>
      </c>
      <c r="H181" s="197">
        <f t="shared" si="32"/>
        <v>0</v>
      </c>
      <c r="I181" s="197">
        <f t="shared" si="32"/>
        <v>0</v>
      </c>
      <c r="J181" s="197">
        <f t="shared" si="32"/>
        <v>0</v>
      </c>
      <c r="K181" s="197">
        <f t="shared" si="32"/>
        <v>0</v>
      </c>
      <c r="L181" s="197">
        <f t="shared" si="32"/>
        <v>0</v>
      </c>
      <c r="M181" s="197">
        <f t="shared" si="32"/>
        <v>0</v>
      </c>
      <c r="N181" s="197">
        <f t="shared" si="32"/>
        <v>0</v>
      </c>
      <c r="O181" s="198"/>
      <c r="Q181" s="280"/>
      <c r="R181" s="54" t="s">
        <v>57</v>
      </c>
      <c r="S181" s="197"/>
      <c r="T181" s="197"/>
      <c r="U181" s="197"/>
      <c r="V181" s="197"/>
      <c r="W181" s="197"/>
      <c r="X181" s="197"/>
      <c r="Y181" s="197"/>
      <c r="Z181" s="197"/>
      <c r="AA181" s="197"/>
      <c r="AB181" s="197"/>
      <c r="AC181" s="197"/>
      <c r="AD181" s="197"/>
      <c r="AE181" s="198">
        <f>SUM(AE169:AE180)</f>
        <v>0</v>
      </c>
      <c r="AF181" s="207">
        <f>ROUND(AE181*44/12,0)</f>
        <v>0</v>
      </c>
    </row>
    <row r="182" spans="1:32" x14ac:dyDescent="0.2">
      <c r="S182" s="50"/>
      <c r="T182" s="50"/>
      <c r="U182" s="50"/>
      <c r="V182" s="50"/>
      <c r="W182" s="50"/>
      <c r="X182" s="50"/>
      <c r="Y182" s="50"/>
      <c r="Z182" s="50"/>
      <c r="AA182" s="50"/>
      <c r="AB182" s="50"/>
      <c r="AC182" s="50"/>
      <c r="AD182" s="50"/>
      <c r="AE182" s="50"/>
    </row>
    <row r="183" spans="1:32" ht="14.15" customHeight="1" x14ac:dyDescent="0.2">
      <c r="A183" s="293" t="str">
        <f>'MPS(input_RL_Opt2)'!A208</f>
        <v>Year 2030</v>
      </c>
      <c r="B183" s="293"/>
      <c r="C183" s="261" t="str">
        <f>'MPS(input_RL_Opt2)'!C208</f>
        <v>Land use category in year 2030</v>
      </c>
      <c r="D183" s="261"/>
      <c r="E183" s="261"/>
      <c r="F183" s="261"/>
      <c r="G183" s="261"/>
      <c r="H183" s="261"/>
      <c r="I183" s="261"/>
      <c r="J183" s="261"/>
      <c r="K183" s="261"/>
      <c r="L183" s="261"/>
      <c r="M183" s="261"/>
      <c r="N183" s="261"/>
      <c r="O183" s="261"/>
      <c r="Q183" s="293" t="str">
        <f>'MPS(input_RL_Opt2)'!Q208</f>
        <v>Year 2030</v>
      </c>
      <c r="R183" s="293"/>
      <c r="S183" s="261" t="str">
        <f>'MPS(input_RL_Opt2)'!S208</f>
        <v>Land use category in year 2030</v>
      </c>
      <c r="T183" s="261"/>
      <c r="U183" s="261"/>
      <c r="V183" s="261"/>
      <c r="W183" s="261"/>
      <c r="X183" s="261"/>
      <c r="Y183" s="261"/>
      <c r="Z183" s="261"/>
      <c r="AA183" s="261"/>
      <c r="AB183" s="261"/>
      <c r="AC183" s="261"/>
      <c r="AD183" s="261"/>
      <c r="AE183" s="261"/>
      <c r="AF183" s="62"/>
    </row>
    <row r="184" spans="1:32" ht="42" x14ac:dyDescent="0.2">
      <c r="A184" s="293"/>
      <c r="B184" s="293"/>
      <c r="C184" s="54" t="s">
        <v>46</v>
      </c>
      <c r="D184" s="54" t="s">
        <v>47</v>
      </c>
      <c r="E184" s="55" t="s">
        <v>48</v>
      </c>
      <c r="F184" s="54" t="s">
        <v>49</v>
      </c>
      <c r="G184" s="54" t="s">
        <v>50</v>
      </c>
      <c r="H184" s="54" t="s">
        <v>51</v>
      </c>
      <c r="I184" s="54" t="s">
        <v>52</v>
      </c>
      <c r="J184" s="54" t="s">
        <v>53</v>
      </c>
      <c r="K184" s="54" t="s">
        <v>54</v>
      </c>
      <c r="L184" s="54" t="s">
        <v>55</v>
      </c>
      <c r="M184" s="54" t="s">
        <v>56</v>
      </c>
      <c r="N184" s="54" t="s">
        <v>39</v>
      </c>
      <c r="O184" s="172" t="s">
        <v>57</v>
      </c>
      <c r="Q184" s="293"/>
      <c r="R184" s="293"/>
      <c r="S184" s="54" t="s">
        <v>46</v>
      </c>
      <c r="T184" s="54" t="s">
        <v>47</v>
      </c>
      <c r="U184" s="55" t="s">
        <v>48</v>
      </c>
      <c r="V184" s="54" t="s">
        <v>49</v>
      </c>
      <c r="W184" s="54" t="s">
        <v>50</v>
      </c>
      <c r="X184" s="54" t="s">
        <v>51</v>
      </c>
      <c r="Y184" s="54" t="s">
        <v>52</v>
      </c>
      <c r="Z184" s="54" t="s">
        <v>53</v>
      </c>
      <c r="AA184" s="54" t="s">
        <v>54</v>
      </c>
      <c r="AB184" s="54" t="s">
        <v>55</v>
      </c>
      <c r="AC184" s="54" t="s">
        <v>56</v>
      </c>
      <c r="AD184" s="54" t="s">
        <v>39</v>
      </c>
      <c r="AE184" s="172" t="s">
        <v>57</v>
      </c>
      <c r="AF184" s="62"/>
    </row>
    <row r="185" spans="1:32" ht="14.15" customHeight="1" x14ac:dyDescent="0.2">
      <c r="A185" s="280" t="str">
        <f>'MPS(input_RL_Opt2)'!A210</f>
        <v>Land use category in year 2029</v>
      </c>
      <c r="B185" s="54" t="s">
        <v>46</v>
      </c>
      <c r="C185" s="201"/>
      <c r="D185" s="201"/>
      <c r="E185" s="201"/>
      <c r="F185" s="201"/>
      <c r="G185" s="201"/>
      <c r="H185" s="201"/>
      <c r="I185" s="201"/>
      <c r="J185" s="201"/>
      <c r="K185" s="201"/>
      <c r="L185" s="201"/>
      <c r="M185" s="201"/>
      <c r="N185" s="201"/>
      <c r="O185" s="198">
        <f>SUM(C185:N185)</f>
        <v>0</v>
      </c>
      <c r="Q185" s="280" t="str">
        <f>'MPS(input_RL_Opt2)'!Q210</f>
        <v>Land use category in year 2029</v>
      </c>
      <c r="R185" s="54" t="s">
        <v>46</v>
      </c>
      <c r="S185" s="199">
        <f>IF(ISNUMBER('MPS(input_RL_Opt2)'!S$16),C185*'MPS(input_RL_Opt2)'!S$16,0)</f>
        <v>0</v>
      </c>
      <c r="T185" s="199">
        <f>IF(ISNUMBER('MPS(input_RL_Opt2)'!T$16),D185*'MPS(input_RL_Opt2)'!T$16,0)</f>
        <v>0</v>
      </c>
      <c r="U185" s="199">
        <f>IF(ISNUMBER('MPS(input_RL_Opt2)'!U$16),E185*'MPS(input_RL_Opt2)'!U$16,0)</f>
        <v>0</v>
      </c>
      <c r="V185" s="199">
        <f>IF(ISNUMBER('MPS(input_RL_Opt2)'!V$16),F185*'MPS(input_RL_Opt2)'!V$16,0)</f>
        <v>0</v>
      </c>
      <c r="W185" s="199">
        <f>IF(ISNUMBER('MPS(input_RL_Opt2)'!W$16),G185*'MPS(input_RL_Opt2)'!W$16,0)</f>
        <v>0</v>
      </c>
      <c r="X185" s="199">
        <f>IF(ISNUMBER('MPS(input_RL_Opt2)'!X$16),H185*'MPS(input_RL_Opt2)'!X$16,0)</f>
        <v>0</v>
      </c>
      <c r="Y185" s="199">
        <f>IF(ISNUMBER('MPS(input_RL_Opt2)'!Y$16),I185*'MPS(input_RL_Opt2)'!Y$16,0)</f>
        <v>0</v>
      </c>
      <c r="Z185" s="199">
        <f>IF(ISNUMBER('MPS(input_RL_Opt2)'!Z$16),J185*'MPS(input_RL_Opt2)'!Z$16,0)</f>
        <v>0</v>
      </c>
      <c r="AA185" s="199">
        <f>IF(ISNUMBER('MPS(input_RL_Opt2)'!AA$16),K185*'MPS(input_RL_Opt2)'!AA$16,0)</f>
        <v>0</v>
      </c>
      <c r="AB185" s="199">
        <f>IF(ISNUMBER('MPS(input_RL_Opt2)'!AB$16),L185*'MPS(input_RL_Opt2)'!AB$16,0)</f>
        <v>0</v>
      </c>
      <c r="AC185" s="199">
        <f>IF(ISNUMBER('MPS(input_RL_Opt2)'!AC$16),M185*'MPS(input_RL_Opt2)'!AC$16,0)</f>
        <v>0</v>
      </c>
      <c r="AD185" s="199">
        <f>IF(ISNUMBER('MPS(input_RL_Opt2)'!AD$16),N185*'MPS(input_RL_Opt2)'!AD$16,0)</f>
        <v>0</v>
      </c>
      <c r="AE185" s="198">
        <f>SUMIF(S185:AD185,"&gt;0",S185:AD185)</f>
        <v>0</v>
      </c>
      <c r="AF185" s="62"/>
    </row>
    <row r="186" spans="1:32" ht="28" x14ac:dyDescent="0.2">
      <c r="A186" s="280"/>
      <c r="B186" s="54" t="s">
        <v>47</v>
      </c>
      <c r="C186" s="201"/>
      <c r="D186" s="201"/>
      <c r="E186" s="201"/>
      <c r="F186" s="201"/>
      <c r="G186" s="201"/>
      <c r="H186" s="201"/>
      <c r="I186" s="201"/>
      <c r="J186" s="201"/>
      <c r="K186" s="201"/>
      <c r="L186" s="201"/>
      <c r="M186" s="201"/>
      <c r="N186" s="201"/>
      <c r="O186" s="198">
        <f t="shared" ref="O186:O196" si="33">SUM(C186:N186)</f>
        <v>0</v>
      </c>
      <c r="Q186" s="280"/>
      <c r="R186" s="54" t="s">
        <v>47</v>
      </c>
      <c r="S186" s="199">
        <f>IF(ISNUMBER('MPS(input_RL_Opt2)'!S$17),C186*'MPS(input_RL_Opt2)'!S$17,0)</f>
        <v>0</v>
      </c>
      <c r="T186" s="199">
        <f>IF(ISNUMBER('MPS(input_RL_Opt2)'!T$17),D186*'MPS(input_RL_Opt2)'!T$17,0)</f>
        <v>0</v>
      </c>
      <c r="U186" s="199">
        <f>IF(ISNUMBER('MPS(input_RL_Opt2)'!U$17),E186*'MPS(input_RL_Opt2)'!U$17,0)</f>
        <v>0</v>
      </c>
      <c r="V186" s="199">
        <f>IF(ISNUMBER('MPS(input_RL_Opt2)'!V$17),F186*'MPS(input_RL_Opt2)'!V$17,0)</f>
        <v>0</v>
      </c>
      <c r="W186" s="199">
        <f>IF(ISNUMBER('MPS(input_RL_Opt2)'!W$17),G186*'MPS(input_RL_Opt2)'!W$17,0)</f>
        <v>0</v>
      </c>
      <c r="X186" s="199">
        <f>IF(ISNUMBER('MPS(input_RL_Opt2)'!X$17),H186*'MPS(input_RL_Opt2)'!X$17,0)</f>
        <v>0</v>
      </c>
      <c r="Y186" s="199">
        <f>IF(ISNUMBER('MPS(input_RL_Opt2)'!Y$17),I186*'MPS(input_RL_Opt2)'!Y$17,0)</f>
        <v>0</v>
      </c>
      <c r="Z186" s="199">
        <f>IF(ISNUMBER('MPS(input_RL_Opt2)'!Z$17),J186*'MPS(input_RL_Opt2)'!Z$17,0)</f>
        <v>0</v>
      </c>
      <c r="AA186" s="199">
        <f>IF(ISNUMBER('MPS(input_RL_Opt2)'!AA$17),K186*'MPS(input_RL_Opt2)'!AA$17,0)</f>
        <v>0</v>
      </c>
      <c r="AB186" s="199">
        <f>IF(ISNUMBER('MPS(input_RL_Opt2)'!AB$17),L186*'MPS(input_RL_Opt2)'!AB$17,0)</f>
        <v>0</v>
      </c>
      <c r="AC186" s="199">
        <f>IF(ISNUMBER('MPS(input_RL_Opt2)'!AC$17),M186*'MPS(input_RL_Opt2)'!AC$17,0)</f>
        <v>0</v>
      </c>
      <c r="AD186" s="199">
        <f>IF(ISNUMBER('MPS(input_RL_Opt2)'!AD$17),N186*'MPS(input_RL_Opt2)'!AD$17,0)</f>
        <v>0</v>
      </c>
      <c r="AE186" s="198">
        <f t="shared" ref="AE186:AE196" si="34">SUMIF(S186:AD186,"&gt;0",S186:AD186)</f>
        <v>0</v>
      </c>
      <c r="AF186" s="62"/>
    </row>
    <row r="187" spans="1:32" x14ac:dyDescent="0.2">
      <c r="A187" s="280"/>
      <c r="B187" s="55" t="s">
        <v>48</v>
      </c>
      <c r="C187" s="201"/>
      <c r="D187" s="201"/>
      <c r="E187" s="201"/>
      <c r="F187" s="201"/>
      <c r="G187" s="201"/>
      <c r="H187" s="201"/>
      <c r="I187" s="201"/>
      <c r="J187" s="201"/>
      <c r="K187" s="201"/>
      <c r="L187" s="201"/>
      <c r="M187" s="201"/>
      <c r="N187" s="201"/>
      <c r="O187" s="198">
        <f t="shared" si="33"/>
        <v>0</v>
      </c>
      <c r="Q187" s="280"/>
      <c r="R187" s="55" t="s">
        <v>48</v>
      </c>
      <c r="S187" s="199">
        <f>IF(ISNUMBER('MPS(input_RL_Opt2)'!S$18),C187*'MPS(input_RL_Opt2)'!S$18, 0)</f>
        <v>0</v>
      </c>
      <c r="T187" s="199">
        <f>IF(ISNUMBER('MPS(input_RL_Opt2)'!T$18),D187*'MPS(input_RL_Opt2)'!T$18, 0)</f>
        <v>0</v>
      </c>
      <c r="U187" s="199">
        <f>IF(ISNUMBER('MPS(input_RL_Opt2)'!U$18),E187*'MPS(input_RL_Opt2)'!U$18, 0)</f>
        <v>0</v>
      </c>
      <c r="V187" s="199">
        <f>IF(ISNUMBER('MPS(input_RL_Opt2)'!V$18),F187*'MPS(input_RL_Opt2)'!V$18, 0)</f>
        <v>0</v>
      </c>
      <c r="W187" s="199">
        <f>IF(ISNUMBER('MPS(input_RL_Opt2)'!W$18),G187*'MPS(input_RL_Opt2)'!W$18, 0)</f>
        <v>0</v>
      </c>
      <c r="X187" s="199">
        <f>IF(ISNUMBER('MPS(input_RL_Opt2)'!X$18),H187*'MPS(input_RL_Opt2)'!X$18, 0)</f>
        <v>0</v>
      </c>
      <c r="Y187" s="199">
        <f>IF(ISNUMBER('MPS(input_RL_Opt2)'!Y$18),I187*'MPS(input_RL_Opt2)'!Y$18, 0)</f>
        <v>0</v>
      </c>
      <c r="Z187" s="199">
        <f>IF(ISNUMBER('MPS(input_RL_Opt2)'!Z$18),J187*'MPS(input_RL_Opt2)'!Z$18, 0)</f>
        <v>0</v>
      </c>
      <c r="AA187" s="199">
        <f>IF(ISNUMBER('MPS(input_RL_Opt2)'!AA$18),K187*'MPS(input_RL_Opt2)'!AA$18, 0)</f>
        <v>0</v>
      </c>
      <c r="AB187" s="199">
        <f>IF(ISNUMBER('MPS(input_RL_Opt2)'!AB$18),L187*'MPS(input_RL_Opt2)'!AB$18, 0)</f>
        <v>0</v>
      </c>
      <c r="AC187" s="199">
        <f>IF(ISNUMBER('MPS(input_RL_Opt2)'!AC$18),M187*'MPS(input_RL_Opt2)'!AC$18, 0)</f>
        <v>0</v>
      </c>
      <c r="AD187" s="199">
        <f>IF(ISNUMBER('MPS(input_RL_Opt2)'!AD$18),N187*'MPS(input_RL_Opt2)'!AD$18, 0)</f>
        <v>0</v>
      </c>
      <c r="AE187" s="198">
        <f t="shared" si="34"/>
        <v>0</v>
      </c>
      <c r="AF187" s="62"/>
    </row>
    <row r="188" spans="1:32" x14ac:dyDescent="0.2">
      <c r="A188" s="280"/>
      <c r="B188" s="54" t="s">
        <v>49</v>
      </c>
      <c r="C188" s="201"/>
      <c r="D188" s="201"/>
      <c r="E188" s="201"/>
      <c r="F188" s="201"/>
      <c r="G188" s="201"/>
      <c r="H188" s="201"/>
      <c r="I188" s="201"/>
      <c r="J188" s="201"/>
      <c r="K188" s="201"/>
      <c r="L188" s="201"/>
      <c r="M188" s="201"/>
      <c r="N188" s="201"/>
      <c r="O188" s="198">
        <f t="shared" si="33"/>
        <v>0</v>
      </c>
      <c r="Q188" s="280"/>
      <c r="R188" s="54" t="s">
        <v>49</v>
      </c>
      <c r="S188" s="199">
        <f>IF(ISNUMBER('MPS(input_RL_Opt2)'!S$19),C188*'MPS(input_RL_Opt2)'!S$19,0)</f>
        <v>0</v>
      </c>
      <c r="T188" s="199">
        <f>IF(ISNUMBER('MPS(input_RL_Opt2)'!T$19),D188*'MPS(input_RL_Opt2)'!T$19,0)</f>
        <v>0</v>
      </c>
      <c r="U188" s="199">
        <f>IF(ISNUMBER('MPS(input_RL_Opt2)'!U$19),E188*'MPS(input_RL_Opt2)'!U$19,0)</f>
        <v>0</v>
      </c>
      <c r="V188" s="199">
        <f>IF(ISNUMBER('MPS(input_RL_Opt2)'!V$19),F188*'MPS(input_RL_Opt2)'!V$19,0)</f>
        <v>0</v>
      </c>
      <c r="W188" s="199">
        <f>IF(ISNUMBER('MPS(input_RL_Opt2)'!W$19),G188*'MPS(input_RL_Opt2)'!W$19,0)</f>
        <v>0</v>
      </c>
      <c r="X188" s="199">
        <f>IF(ISNUMBER('MPS(input_RL_Opt2)'!X$19),H188*'MPS(input_RL_Opt2)'!X$19,0)</f>
        <v>0</v>
      </c>
      <c r="Y188" s="199">
        <f>IF(ISNUMBER('MPS(input_RL_Opt2)'!Y$19),I188*'MPS(input_RL_Opt2)'!Y$19,0)</f>
        <v>0</v>
      </c>
      <c r="Z188" s="199">
        <f>IF(ISNUMBER('MPS(input_RL_Opt2)'!Z$19),J188*'MPS(input_RL_Opt2)'!Z$19,0)</f>
        <v>0</v>
      </c>
      <c r="AA188" s="199">
        <f>IF(ISNUMBER('MPS(input_RL_Opt2)'!AA$19),K188*'MPS(input_RL_Opt2)'!AA$19,0)</f>
        <v>0</v>
      </c>
      <c r="AB188" s="199">
        <f>IF(ISNUMBER('MPS(input_RL_Opt2)'!AB$19),L188*'MPS(input_RL_Opt2)'!AB$19,0)</f>
        <v>0</v>
      </c>
      <c r="AC188" s="199">
        <f>IF(ISNUMBER('MPS(input_RL_Opt2)'!AC$19),M188*'MPS(input_RL_Opt2)'!AC$19,0)</f>
        <v>0</v>
      </c>
      <c r="AD188" s="199">
        <f>IF(ISNUMBER('MPS(input_RL_Opt2)'!AD$19),N188*'MPS(input_RL_Opt2)'!AD$19,0)</f>
        <v>0</v>
      </c>
      <c r="AE188" s="198">
        <f t="shared" si="34"/>
        <v>0</v>
      </c>
      <c r="AF188" s="62"/>
    </row>
    <row r="189" spans="1:32" x14ac:dyDescent="0.2">
      <c r="A189" s="280"/>
      <c r="B189" s="172" t="s">
        <v>50</v>
      </c>
      <c r="C189" s="201"/>
      <c r="D189" s="201"/>
      <c r="E189" s="201"/>
      <c r="F189" s="201"/>
      <c r="G189" s="201"/>
      <c r="H189" s="201"/>
      <c r="I189" s="201"/>
      <c r="J189" s="201"/>
      <c r="K189" s="201"/>
      <c r="L189" s="201"/>
      <c r="M189" s="201"/>
      <c r="N189" s="201"/>
      <c r="O189" s="198">
        <f t="shared" si="33"/>
        <v>0</v>
      </c>
      <c r="Q189" s="280"/>
      <c r="R189" s="172" t="s">
        <v>50</v>
      </c>
      <c r="S189" s="199">
        <f>IF(ISNUMBER('MPS(input_RL_Opt2)'!S$20),C189*'MPS(input_RL_Opt2)'!S$20,0)</f>
        <v>0</v>
      </c>
      <c r="T189" s="199">
        <f>IF(ISNUMBER('MPS(input_RL_Opt2)'!T$20),D189*'MPS(input_RL_Opt2)'!T$20,0)</f>
        <v>0</v>
      </c>
      <c r="U189" s="199">
        <f>IF(ISNUMBER('MPS(input_RL_Opt2)'!U$20),E189*'MPS(input_RL_Opt2)'!U$20,0)</f>
        <v>0</v>
      </c>
      <c r="V189" s="199">
        <f>IF(ISNUMBER('MPS(input_RL_Opt2)'!V$20),F189*'MPS(input_RL_Opt2)'!V$20,0)</f>
        <v>0</v>
      </c>
      <c r="W189" s="199">
        <f>IF(ISNUMBER('MPS(input_RL_Opt2)'!W$20),G189*'MPS(input_RL_Opt2)'!W$20,0)</f>
        <v>0</v>
      </c>
      <c r="X189" s="199">
        <f>IF(ISNUMBER('MPS(input_RL_Opt2)'!X$20),H189*'MPS(input_RL_Opt2)'!X$20,0)</f>
        <v>0</v>
      </c>
      <c r="Y189" s="199">
        <f>IF(ISNUMBER('MPS(input_RL_Opt2)'!Y$20),I189*'MPS(input_RL_Opt2)'!Y$20,0)</f>
        <v>0</v>
      </c>
      <c r="Z189" s="199">
        <f>IF(ISNUMBER('MPS(input_RL_Opt2)'!Z$20),J189*'MPS(input_RL_Opt2)'!Z$20,0)</f>
        <v>0</v>
      </c>
      <c r="AA189" s="199">
        <f>IF(ISNUMBER('MPS(input_RL_Opt2)'!AA$20),K189*'MPS(input_RL_Opt2)'!AA$20,0)</f>
        <v>0</v>
      </c>
      <c r="AB189" s="199">
        <f>IF(ISNUMBER('MPS(input_RL_Opt2)'!AB$20),L189*'MPS(input_RL_Opt2)'!AB$20,0)</f>
        <v>0</v>
      </c>
      <c r="AC189" s="199">
        <f>IF(ISNUMBER('MPS(input_RL_Opt2)'!AC$20),M189*'MPS(input_RL_Opt2)'!AC$20,0)</f>
        <v>0</v>
      </c>
      <c r="AD189" s="199">
        <f>IF(ISNUMBER('MPS(input_RL_Opt2)'!AD$20),N189*'MPS(input_RL_Opt2)'!AD$20,0)</f>
        <v>0</v>
      </c>
      <c r="AE189" s="198">
        <f t="shared" si="34"/>
        <v>0</v>
      </c>
      <c r="AF189" s="62"/>
    </row>
    <row r="190" spans="1:32" x14ac:dyDescent="0.2">
      <c r="A190" s="280"/>
      <c r="B190" s="172" t="s">
        <v>51</v>
      </c>
      <c r="C190" s="201"/>
      <c r="D190" s="201"/>
      <c r="E190" s="201"/>
      <c r="F190" s="201"/>
      <c r="G190" s="201"/>
      <c r="H190" s="201"/>
      <c r="I190" s="201"/>
      <c r="J190" s="201"/>
      <c r="K190" s="201"/>
      <c r="L190" s="201"/>
      <c r="M190" s="201"/>
      <c r="N190" s="201"/>
      <c r="O190" s="198">
        <f t="shared" si="33"/>
        <v>0</v>
      </c>
      <c r="Q190" s="280"/>
      <c r="R190" s="172" t="s">
        <v>51</v>
      </c>
      <c r="S190" s="199">
        <f>IF(ISNUMBER('MPS(input_RL_Opt2)'!S$21),C190*'MPS(input_RL_Opt2)'!S$21,0)</f>
        <v>0</v>
      </c>
      <c r="T190" s="199">
        <f>IF(ISNUMBER('MPS(input_RL_Opt2)'!T$21),D190*'MPS(input_RL_Opt2)'!T$21,0)</f>
        <v>0</v>
      </c>
      <c r="U190" s="199">
        <f>IF(ISNUMBER('MPS(input_RL_Opt2)'!U$21),E190*'MPS(input_RL_Opt2)'!U$21,0)</f>
        <v>0</v>
      </c>
      <c r="V190" s="199">
        <f>IF(ISNUMBER('MPS(input_RL_Opt2)'!V$21),F190*'MPS(input_RL_Opt2)'!V$21,0)</f>
        <v>0</v>
      </c>
      <c r="W190" s="199">
        <f>IF(ISNUMBER('MPS(input_RL_Opt2)'!W$21),G190*'MPS(input_RL_Opt2)'!W$21,0)</f>
        <v>0</v>
      </c>
      <c r="X190" s="199">
        <f>IF(ISNUMBER('MPS(input_RL_Opt2)'!X$21),H190*'MPS(input_RL_Opt2)'!X$21,0)</f>
        <v>0</v>
      </c>
      <c r="Y190" s="199">
        <f>IF(ISNUMBER('MPS(input_RL_Opt2)'!Y$21),I190*'MPS(input_RL_Opt2)'!Y$21,0)</f>
        <v>0</v>
      </c>
      <c r="Z190" s="199">
        <f>IF(ISNUMBER('MPS(input_RL_Opt2)'!Z$21),J190*'MPS(input_RL_Opt2)'!Z$21,0)</f>
        <v>0</v>
      </c>
      <c r="AA190" s="199">
        <f>IF(ISNUMBER('MPS(input_RL_Opt2)'!AA$21),K190*'MPS(input_RL_Opt2)'!AA$21,0)</f>
        <v>0</v>
      </c>
      <c r="AB190" s="199">
        <f>IF(ISNUMBER('MPS(input_RL_Opt2)'!AB$21),L190*'MPS(input_RL_Opt2)'!AB$21,0)</f>
        <v>0</v>
      </c>
      <c r="AC190" s="199">
        <f>IF(ISNUMBER('MPS(input_RL_Opt2)'!AC$21),M190*'MPS(input_RL_Opt2)'!AC$21,0)</f>
        <v>0</v>
      </c>
      <c r="AD190" s="199">
        <f>IF(ISNUMBER('MPS(input_RL_Opt2)'!AD$21),N190*'MPS(input_RL_Opt2)'!AD$21,0)</f>
        <v>0</v>
      </c>
      <c r="AE190" s="198">
        <f t="shared" si="34"/>
        <v>0</v>
      </c>
      <c r="AF190" s="62"/>
    </row>
    <row r="191" spans="1:32" x14ac:dyDescent="0.2">
      <c r="A191" s="280"/>
      <c r="B191" s="172" t="s">
        <v>52</v>
      </c>
      <c r="C191" s="201"/>
      <c r="D191" s="201"/>
      <c r="E191" s="201"/>
      <c r="F191" s="201"/>
      <c r="G191" s="201"/>
      <c r="H191" s="201"/>
      <c r="I191" s="201"/>
      <c r="J191" s="201"/>
      <c r="K191" s="201"/>
      <c r="L191" s="201"/>
      <c r="M191" s="201"/>
      <c r="N191" s="201"/>
      <c r="O191" s="198">
        <f t="shared" si="33"/>
        <v>0</v>
      </c>
      <c r="Q191" s="280"/>
      <c r="R191" s="172" t="s">
        <v>52</v>
      </c>
      <c r="S191" s="199">
        <f>IF(ISNUMBER('MPS(input_RL_Opt2)'!S$22),C191*'MPS(input_RL_Opt2)'!S$22,0)</f>
        <v>0</v>
      </c>
      <c r="T191" s="199">
        <f>IF(ISNUMBER('MPS(input_RL_Opt2)'!T$22),D191*'MPS(input_RL_Opt2)'!T$22,0)</f>
        <v>0</v>
      </c>
      <c r="U191" s="199">
        <f>IF(ISNUMBER('MPS(input_RL_Opt2)'!U$22),E191*'MPS(input_RL_Opt2)'!U$22,0)</f>
        <v>0</v>
      </c>
      <c r="V191" s="199">
        <f>IF(ISNUMBER('MPS(input_RL_Opt2)'!V$22),F191*'MPS(input_RL_Opt2)'!V$22,0)</f>
        <v>0</v>
      </c>
      <c r="W191" s="199">
        <f>IF(ISNUMBER('MPS(input_RL_Opt2)'!W$22),G191*'MPS(input_RL_Opt2)'!W$22,0)</f>
        <v>0</v>
      </c>
      <c r="X191" s="199">
        <f>IF(ISNUMBER('MPS(input_RL_Opt2)'!X$22),H191*'MPS(input_RL_Opt2)'!X$22,0)</f>
        <v>0</v>
      </c>
      <c r="Y191" s="199">
        <f>IF(ISNUMBER('MPS(input_RL_Opt2)'!Y$22),I191*'MPS(input_RL_Opt2)'!Y$22,0)</f>
        <v>0</v>
      </c>
      <c r="Z191" s="199">
        <f>IF(ISNUMBER('MPS(input_RL_Opt2)'!Z$22),J191*'MPS(input_RL_Opt2)'!Z$22,0)</f>
        <v>0</v>
      </c>
      <c r="AA191" s="199">
        <f>IF(ISNUMBER('MPS(input_RL_Opt2)'!AA$22),K191*'MPS(input_RL_Opt2)'!AA$22,0)</f>
        <v>0</v>
      </c>
      <c r="AB191" s="199">
        <f>IF(ISNUMBER('MPS(input_RL_Opt2)'!AB$22),L191*'MPS(input_RL_Opt2)'!AB$22,0)</f>
        <v>0</v>
      </c>
      <c r="AC191" s="199">
        <f>IF(ISNUMBER('MPS(input_RL_Opt2)'!AC$22),M191*'MPS(input_RL_Opt2)'!AC$22,0)</f>
        <v>0</v>
      </c>
      <c r="AD191" s="199">
        <f>IF(ISNUMBER('MPS(input_RL_Opt2)'!AD$22),N191*'MPS(input_RL_Opt2)'!AD$22,0)</f>
        <v>0</v>
      </c>
      <c r="AE191" s="198">
        <f t="shared" si="34"/>
        <v>0</v>
      </c>
      <c r="AF191" s="62"/>
    </row>
    <row r="192" spans="1:32" x14ac:dyDescent="0.2">
      <c r="A192" s="280"/>
      <c r="B192" s="172" t="s">
        <v>53</v>
      </c>
      <c r="C192" s="201"/>
      <c r="D192" s="201"/>
      <c r="E192" s="201"/>
      <c r="F192" s="201"/>
      <c r="G192" s="201"/>
      <c r="H192" s="201"/>
      <c r="I192" s="201"/>
      <c r="J192" s="201"/>
      <c r="K192" s="201"/>
      <c r="L192" s="201"/>
      <c r="M192" s="201"/>
      <c r="N192" s="201"/>
      <c r="O192" s="198">
        <f t="shared" si="33"/>
        <v>0</v>
      </c>
      <c r="Q192" s="280"/>
      <c r="R192" s="172" t="s">
        <v>53</v>
      </c>
      <c r="S192" s="199">
        <f>IF(ISNUMBER('MPS(input_RL_Opt2)'!S$23),C192*'MPS(input_RL_Opt2)'!S$23,0)</f>
        <v>0</v>
      </c>
      <c r="T192" s="199">
        <f>IF(ISNUMBER('MPS(input_RL_Opt2)'!T$23),D192*'MPS(input_RL_Opt2)'!T$23,0)</f>
        <v>0</v>
      </c>
      <c r="U192" s="199">
        <f>IF(ISNUMBER('MPS(input_RL_Opt2)'!U$23),E192*'MPS(input_RL_Opt2)'!U$23,0)</f>
        <v>0</v>
      </c>
      <c r="V192" s="199">
        <f>IF(ISNUMBER('MPS(input_RL_Opt2)'!V$23),F192*'MPS(input_RL_Opt2)'!V$23,0)</f>
        <v>0</v>
      </c>
      <c r="W192" s="199">
        <f>IF(ISNUMBER('MPS(input_RL_Opt2)'!W$23),G192*'MPS(input_RL_Opt2)'!W$23,0)</f>
        <v>0</v>
      </c>
      <c r="X192" s="199">
        <f>IF(ISNUMBER('MPS(input_RL_Opt2)'!X$23),H192*'MPS(input_RL_Opt2)'!X$23,0)</f>
        <v>0</v>
      </c>
      <c r="Y192" s="199">
        <f>IF(ISNUMBER('MPS(input_RL_Opt2)'!Y$23),I192*'MPS(input_RL_Opt2)'!Y$23,0)</f>
        <v>0</v>
      </c>
      <c r="Z192" s="199">
        <f>IF(ISNUMBER('MPS(input_RL_Opt2)'!Z$23),J192*'MPS(input_RL_Opt2)'!Z$23,0)</f>
        <v>0</v>
      </c>
      <c r="AA192" s="199">
        <f>IF(ISNUMBER('MPS(input_RL_Opt2)'!AA$23),K192*'MPS(input_RL_Opt2)'!AA$23,0)</f>
        <v>0</v>
      </c>
      <c r="AB192" s="199">
        <f>IF(ISNUMBER('MPS(input_RL_Opt2)'!AB$23),L192*'MPS(input_RL_Opt2)'!AB$23,0)</f>
        <v>0</v>
      </c>
      <c r="AC192" s="199">
        <f>IF(ISNUMBER('MPS(input_RL_Opt2)'!AC$23),M192*'MPS(input_RL_Opt2)'!AC$23,0)</f>
        <v>0</v>
      </c>
      <c r="AD192" s="199">
        <f>IF(ISNUMBER('MPS(input_RL_Opt2)'!AD$23),N192*'MPS(input_RL_Opt2)'!AD$23,0)</f>
        <v>0</v>
      </c>
      <c r="AE192" s="198">
        <f t="shared" si="34"/>
        <v>0</v>
      </c>
      <c r="AF192" s="62"/>
    </row>
    <row r="193" spans="1:32" x14ac:dyDescent="0.2">
      <c r="A193" s="280"/>
      <c r="B193" s="172" t="s">
        <v>54</v>
      </c>
      <c r="C193" s="201"/>
      <c r="D193" s="201"/>
      <c r="E193" s="201"/>
      <c r="F193" s="201"/>
      <c r="G193" s="201"/>
      <c r="H193" s="201"/>
      <c r="I193" s="201"/>
      <c r="J193" s="201"/>
      <c r="K193" s="201"/>
      <c r="L193" s="201"/>
      <c r="M193" s="201"/>
      <c r="N193" s="201"/>
      <c r="O193" s="198">
        <f t="shared" si="33"/>
        <v>0</v>
      </c>
      <c r="Q193" s="280"/>
      <c r="R193" s="172" t="s">
        <v>54</v>
      </c>
      <c r="S193" s="199">
        <f>IF(ISNUMBER('MPS(input_RL_Opt2)'!S$24),C193*'MPS(input_RL_Opt2)'!S$24,0)</f>
        <v>0</v>
      </c>
      <c r="T193" s="199">
        <f>IF(ISNUMBER('MPS(input_RL_Opt2)'!T$24),D193*'MPS(input_RL_Opt2)'!T$24,0)</f>
        <v>0</v>
      </c>
      <c r="U193" s="199">
        <f>IF(ISNUMBER('MPS(input_RL_Opt2)'!U$24),E193*'MPS(input_RL_Opt2)'!U$24,0)</f>
        <v>0</v>
      </c>
      <c r="V193" s="199">
        <f>IF(ISNUMBER('MPS(input_RL_Opt2)'!V$24),F193*'MPS(input_RL_Opt2)'!V$24,0)</f>
        <v>0</v>
      </c>
      <c r="W193" s="199">
        <f>IF(ISNUMBER('MPS(input_RL_Opt2)'!W$24),G193*'MPS(input_RL_Opt2)'!W$24,0)</f>
        <v>0</v>
      </c>
      <c r="X193" s="199">
        <f>IF(ISNUMBER('MPS(input_RL_Opt2)'!X$24),H193*'MPS(input_RL_Opt2)'!X$24,0)</f>
        <v>0</v>
      </c>
      <c r="Y193" s="199">
        <f>IF(ISNUMBER('MPS(input_RL_Opt2)'!Y$24),I193*'MPS(input_RL_Opt2)'!Y$24,0)</f>
        <v>0</v>
      </c>
      <c r="Z193" s="199">
        <f>IF(ISNUMBER('MPS(input_RL_Opt2)'!Z$24),J193*'MPS(input_RL_Opt2)'!Z$24,0)</f>
        <v>0</v>
      </c>
      <c r="AA193" s="199">
        <f>IF(ISNUMBER('MPS(input_RL_Opt2)'!AA$24),K193*'MPS(input_RL_Opt2)'!AA$24,0)</f>
        <v>0</v>
      </c>
      <c r="AB193" s="199">
        <f>IF(ISNUMBER('MPS(input_RL_Opt2)'!AB$24),L193*'MPS(input_RL_Opt2)'!AB$24,0)</f>
        <v>0</v>
      </c>
      <c r="AC193" s="199">
        <f>IF(ISNUMBER('MPS(input_RL_Opt2)'!AC$24),M193*'MPS(input_RL_Opt2)'!AC$24,0)</f>
        <v>0</v>
      </c>
      <c r="AD193" s="199">
        <f>IF(ISNUMBER('MPS(input_RL_Opt2)'!AD$24),N193*'MPS(input_RL_Opt2)'!AD$24,0)</f>
        <v>0</v>
      </c>
      <c r="AE193" s="198">
        <f t="shared" si="34"/>
        <v>0</v>
      </c>
      <c r="AF193" s="62"/>
    </row>
    <row r="194" spans="1:32" x14ac:dyDescent="0.2">
      <c r="A194" s="280"/>
      <c r="B194" s="172" t="s">
        <v>55</v>
      </c>
      <c r="C194" s="201"/>
      <c r="D194" s="201"/>
      <c r="E194" s="201"/>
      <c r="F194" s="201"/>
      <c r="G194" s="201"/>
      <c r="H194" s="201"/>
      <c r="I194" s="201"/>
      <c r="J194" s="201"/>
      <c r="K194" s="201"/>
      <c r="L194" s="201"/>
      <c r="M194" s="201"/>
      <c r="N194" s="201"/>
      <c r="O194" s="198">
        <f t="shared" si="33"/>
        <v>0</v>
      </c>
      <c r="Q194" s="280"/>
      <c r="R194" s="172" t="s">
        <v>55</v>
      </c>
      <c r="S194" s="199">
        <f>IF(ISNUMBER('MPS(input_RL_Opt2)'!S$25),C194*'MPS(input_RL_Opt2)'!S$25,0)</f>
        <v>0</v>
      </c>
      <c r="T194" s="199">
        <f>IF(ISNUMBER('MPS(input_RL_Opt2)'!T$25),D194*'MPS(input_RL_Opt2)'!T$25,0)</f>
        <v>0</v>
      </c>
      <c r="U194" s="199">
        <f>IF(ISNUMBER('MPS(input_RL_Opt2)'!U$25),E194*'MPS(input_RL_Opt2)'!U$25,0)</f>
        <v>0</v>
      </c>
      <c r="V194" s="199">
        <f>IF(ISNUMBER('MPS(input_RL_Opt2)'!V$25),F194*'MPS(input_RL_Opt2)'!V$25,0)</f>
        <v>0</v>
      </c>
      <c r="W194" s="199">
        <f>IF(ISNUMBER('MPS(input_RL_Opt2)'!W$25),G194*'MPS(input_RL_Opt2)'!W$25,0)</f>
        <v>0</v>
      </c>
      <c r="X194" s="199">
        <f>IF(ISNUMBER('MPS(input_RL_Opt2)'!X$25),H194*'MPS(input_RL_Opt2)'!X$25,0)</f>
        <v>0</v>
      </c>
      <c r="Y194" s="199">
        <f>IF(ISNUMBER('MPS(input_RL_Opt2)'!Y$25),I194*'MPS(input_RL_Opt2)'!Y$25,0)</f>
        <v>0</v>
      </c>
      <c r="Z194" s="199">
        <f>IF(ISNUMBER('MPS(input_RL_Opt2)'!Z$25),J194*'MPS(input_RL_Opt2)'!Z$25,0)</f>
        <v>0</v>
      </c>
      <c r="AA194" s="199">
        <f>IF(ISNUMBER('MPS(input_RL_Opt2)'!AA$25),K194*'MPS(input_RL_Opt2)'!AA$25,0)</f>
        <v>0</v>
      </c>
      <c r="AB194" s="199">
        <f>IF(ISNUMBER('MPS(input_RL_Opt2)'!AB$25),L194*'MPS(input_RL_Opt2)'!AB$25,0)</f>
        <v>0</v>
      </c>
      <c r="AC194" s="199">
        <f>IF(ISNUMBER('MPS(input_RL_Opt2)'!AC$25),M194*'MPS(input_RL_Opt2)'!AC$25,0)</f>
        <v>0</v>
      </c>
      <c r="AD194" s="199">
        <f>IF(ISNUMBER('MPS(input_RL_Opt2)'!AD$25),N194*'MPS(input_RL_Opt2)'!AD$25,0)</f>
        <v>0</v>
      </c>
      <c r="AE194" s="198">
        <f t="shared" si="34"/>
        <v>0</v>
      </c>
      <c r="AF194" s="62"/>
    </row>
    <row r="195" spans="1:32" x14ac:dyDescent="0.2">
      <c r="A195" s="280"/>
      <c r="B195" s="172" t="s">
        <v>56</v>
      </c>
      <c r="C195" s="201"/>
      <c r="D195" s="201"/>
      <c r="E195" s="201"/>
      <c r="F195" s="201"/>
      <c r="G195" s="201"/>
      <c r="H195" s="201"/>
      <c r="I195" s="201"/>
      <c r="J195" s="201"/>
      <c r="K195" s="201"/>
      <c r="L195" s="201"/>
      <c r="M195" s="201"/>
      <c r="N195" s="201"/>
      <c r="O195" s="198">
        <f t="shared" si="33"/>
        <v>0</v>
      </c>
      <c r="Q195" s="280"/>
      <c r="R195" s="172" t="s">
        <v>56</v>
      </c>
      <c r="S195" s="199">
        <f>IF(ISNUMBER('MPS(input_RL_Opt2)'!S$26),C195*'MPS(input_RL_Opt2)'!S$26,0)</f>
        <v>0</v>
      </c>
      <c r="T195" s="199">
        <f>IF(ISNUMBER('MPS(input_RL_Opt2)'!T$26),D195*'MPS(input_RL_Opt2)'!T$26,0)</f>
        <v>0</v>
      </c>
      <c r="U195" s="199">
        <f>IF(ISNUMBER('MPS(input_RL_Opt2)'!U$26),E195*'MPS(input_RL_Opt2)'!U$26,0)</f>
        <v>0</v>
      </c>
      <c r="V195" s="199">
        <f>IF(ISNUMBER('MPS(input_RL_Opt2)'!V$26),F195*'MPS(input_RL_Opt2)'!V$26,0)</f>
        <v>0</v>
      </c>
      <c r="W195" s="199">
        <f>IF(ISNUMBER('MPS(input_RL_Opt2)'!W$26),G195*'MPS(input_RL_Opt2)'!W$26,0)</f>
        <v>0</v>
      </c>
      <c r="X195" s="199">
        <f>IF(ISNUMBER('MPS(input_RL_Opt2)'!X$26),H195*'MPS(input_RL_Opt2)'!X$26,0)</f>
        <v>0</v>
      </c>
      <c r="Y195" s="199">
        <f>IF(ISNUMBER('MPS(input_RL_Opt2)'!Y$26),I195*'MPS(input_RL_Opt2)'!Y$26,0)</f>
        <v>0</v>
      </c>
      <c r="Z195" s="199">
        <f>IF(ISNUMBER('MPS(input_RL_Opt2)'!Z$26),J195*'MPS(input_RL_Opt2)'!Z$26,0)</f>
        <v>0</v>
      </c>
      <c r="AA195" s="199">
        <f>IF(ISNUMBER('MPS(input_RL_Opt2)'!AA$26),K195*'MPS(input_RL_Opt2)'!AA$26,0)</f>
        <v>0</v>
      </c>
      <c r="AB195" s="199">
        <f>IF(ISNUMBER('MPS(input_RL_Opt2)'!AB$26),L195*'MPS(input_RL_Opt2)'!AB$26,0)</f>
        <v>0</v>
      </c>
      <c r="AC195" s="199">
        <f>IF(ISNUMBER('MPS(input_RL_Opt2)'!AC$26),M195*'MPS(input_RL_Opt2)'!AC$26,0)</f>
        <v>0</v>
      </c>
      <c r="AD195" s="199">
        <f>IF(ISNUMBER('MPS(input_RL_Opt2)'!AD$26),N195*'MPS(input_RL_Opt2)'!AD$26,0)</f>
        <v>0</v>
      </c>
      <c r="AE195" s="198">
        <f t="shared" si="34"/>
        <v>0</v>
      </c>
      <c r="AF195" s="62"/>
    </row>
    <row r="196" spans="1:32" x14ac:dyDescent="0.2">
      <c r="A196" s="280"/>
      <c r="B196" s="172" t="s">
        <v>147</v>
      </c>
      <c r="C196" s="201"/>
      <c r="D196" s="201"/>
      <c r="E196" s="201"/>
      <c r="F196" s="201"/>
      <c r="G196" s="201"/>
      <c r="H196" s="201"/>
      <c r="I196" s="201"/>
      <c r="J196" s="201"/>
      <c r="K196" s="201"/>
      <c r="L196" s="201"/>
      <c r="M196" s="201"/>
      <c r="N196" s="201"/>
      <c r="O196" s="198">
        <f t="shared" si="33"/>
        <v>0</v>
      </c>
      <c r="Q196" s="280"/>
      <c r="R196" s="172" t="s">
        <v>147</v>
      </c>
      <c r="S196" s="199">
        <f>IF(ISNUMBER('MPS(input_RL_Opt2)'!S$27),C196*'MPS(input_RL_Opt2)'!S$27,0)</f>
        <v>0</v>
      </c>
      <c r="T196" s="199">
        <f>IF(ISNUMBER('MPS(input_RL_Opt2)'!T$27),D196*'MPS(input_RL_Opt2)'!T$27,0)</f>
        <v>0</v>
      </c>
      <c r="U196" s="199">
        <f>IF(ISNUMBER('MPS(input_RL_Opt2)'!U$27),E196*'MPS(input_RL_Opt2)'!U$27,0)</f>
        <v>0</v>
      </c>
      <c r="V196" s="199">
        <f>IF(ISNUMBER('MPS(input_RL_Opt2)'!V$27),F196*'MPS(input_RL_Opt2)'!V$27,0)</f>
        <v>0</v>
      </c>
      <c r="W196" s="199">
        <f>IF(ISNUMBER('MPS(input_RL_Opt2)'!W$27),G196*'MPS(input_RL_Opt2)'!W$27,0)</f>
        <v>0</v>
      </c>
      <c r="X196" s="199">
        <f>IF(ISNUMBER('MPS(input_RL_Opt2)'!X$27),H196*'MPS(input_RL_Opt2)'!X$27,0)</f>
        <v>0</v>
      </c>
      <c r="Y196" s="199">
        <f>IF(ISNUMBER('MPS(input_RL_Opt2)'!Y$27),I196*'MPS(input_RL_Opt2)'!Y$27,0)</f>
        <v>0</v>
      </c>
      <c r="Z196" s="199">
        <f>IF(ISNUMBER('MPS(input_RL_Opt2)'!Z$27),J196*'MPS(input_RL_Opt2)'!Z$27,0)</f>
        <v>0</v>
      </c>
      <c r="AA196" s="199">
        <f>IF(ISNUMBER('MPS(input_RL_Opt2)'!AA$27),K196*'MPS(input_RL_Opt2)'!AA$27,0)</f>
        <v>0</v>
      </c>
      <c r="AB196" s="199">
        <f>IF(ISNUMBER('MPS(input_RL_Opt2)'!AB$27),L196*'MPS(input_RL_Opt2)'!AB$27,0)</f>
        <v>0</v>
      </c>
      <c r="AC196" s="199">
        <f>IF(ISNUMBER('MPS(input_RL_Opt2)'!AC$27),M196*'MPS(input_RL_Opt2)'!AC$27,0)</f>
        <v>0</v>
      </c>
      <c r="AD196" s="199">
        <f>IF(ISNUMBER('MPS(input_RL_Opt2)'!AD$27),N196*'MPS(input_RL_Opt2)'!AD$27,0)</f>
        <v>0</v>
      </c>
      <c r="AE196" s="198">
        <f t="shared" si="34"/>
        <v>0</v>
      </c>
      <c r="AF196" s="62"/>
    </row>
    <row r="197" spans="1:32" x14ac:dyDescent="0.2">
      <c r="A197" s="280"/>
      <c r="B197" s="54" t="s">
        <v>57</v>
      </c>
      <c r="C197" s="197">
        <f>+SUM(C185:C196)</f>
        <v>0</v>
      </c>
      <c r="D197" s="197">
        <f t="shared" ref="D197:N197" si="35">+SUM(D185:D196)</f>
        <v>0</v>
      </c>
      <c r="E197" s="197">
        <f t="shared" si="35"/>
        <v>0</v>
      </c>
      <c r="F197" s="197">
        <f t="shared" si="35"/>
        <v>0</v>
      </c>
      <c r="G197" s="197">
        <f t="shared" si="35"/>
        <v>0</v>
      </c>
      <c r="H197" s="197">
        <f t="shared" si="35"/>
        <v>0</v>
      </c>
      <c r="I197" s="197">
        <f t="shared" si="35"/>
        <v>0</v>
      </c>
      <c r="J197" s="197">
        <f t="shared" si="35"/>
        <v>0</v>
      </c>
      <c r="K197" s="197">
        <f t="shared" si="35"/>
        <v>0</v>
      </c>
      <c r="L197" s="197">
        <f t="shared" si="35"/>
        <v>0</v>
      </c>
      <c r="M197" s="197">
        <f t="shared" si="35"/>
        <v>0</v>
      </c>
      <c r="N197" s="197">
        <f t="shared" si="35"/>
        <v>0</v>
      </c>
      <c r="O197" s="198"/>
      <c r="Q197" s="280"/>
      <c r="R197" s="54" t="s">
        <v>57</v>
      </c>
      <c r="S197" s="197"/>
      <c r="T197" s="197"/>
      <c r="U197" s="197"/>
      <c r="V197" s="197"/>
      <c r="W197" s="197"/>
      <c r="X197" s="197"/>
      <c r="Y197" s="197"/>
      <c r="Z197" s="197"/>
      <c r="AA197" s="197"/>
      <c r="AB197" s="197"/>
      <c r="AC197" s="197"/>
      <c r="AD197" s="197"/>
      <c r="AE197" s="198">
        <f>SUM(AE185:AE196)</f>
        <v>0</v>
      </c>
      <c r="AF197" s="207">
        <f>ROUND(AE197*44/12,0)</f>
        <v>0</v>
      </c>
    </row>
  </sheetData>
  <sheetProtection algorithmName="SHA-512" hashValue="IPZ8lZdUTbdK1NQmhHHo7HNkmT5KdQwsBuw6RXpY+7LvC69heDrdC7Mxk/WdYA2l/f0/oGZdkIwGBEKBK+Xjrw==" saltValue="CO1EZQYyfIGCP/0VjhLdrA==" spinCount="100000" sheet="1" objects="1" scenarios="1" formatCells="0" formatRows="0"/>
  <mergeCells count="84">
    <mergeCell ref="A4:B4"/>
    <mergeCell ref="C4:O4"/>
    <mergeCell ref="Q4:R4"/>
    <mergeCell ref="S4:AE4"/>
    <mergeCell ref="A5:B5"/>
    <mergeCell ref="C5:O5"/>
    <mergeCell ref="Q5:R5"/>
    <mergeCell ref="S5:AE5"/>
    <mergeCell ref="A6:B6"/>
    <mergeCell ref="C6:O6"/>
    <mergeCell ref="Q6:R6"/>
    <mergeCell ref="S6:AE6"/>
    <mergeCell ref="A7:B8"/>
    <mergeCell ref="C7:O7"/>
    <mergeCell ref="Q7:R8"/>
    <mergeCell ref="S7:AE7"/>
    <mergeCell ref="A9:A21"/>
    <mergeCell ref="Q9:Q21"/>
    <mergeCell ref="A23:B24"/>
    <mergeCell ref="C23:O23"/>
    <mergeCell ref="Q23:R24"/>
    <mergeCell ref="S23:AE23"/>
    <mergeCell ref="A25:A37"/>
    <mergeCell ref="Q25:Q37"/>
    <mergeCell ref="A39:B40"/>
    <mergeCell ref="C39:O39"/>
    <mergeCell ref="Q39:R40"/>
    <mergeCell ref="S39:AE39"/>
    <mergeCell ref="A41:A53"/>
    <mergeCell ref="Q41:Q53"/>
    <mergeCell ref="A55:B56"/>
    <mergeCell ref="C55:O55"/>
    <mergeCell ref="Q55:R56"/>
    <mergeCell ref="S55:AE55"/>
    <mergeCell ref="A57:A69"/>
    <mergeCell ref="Q57:Q69"/>
    <mergeCell ref="A71:B72"/>
    <mergeCell ref="C71:O71"/>
    <mergeCell ref="Q71:R72"/>
    <mergeCell ref="S71:AE71"/>
    <mergeCell ref="A73:A85"/>
    <mergeCell ref="Q73:Q85"/>
    <mergeCell ref="A87:B88"/>
    <mergeCell ref="C87:O87"/>
    <mergeCell ref="Q87:R88"/>
    <mergeCell ref="S87:AE87"/>
    <mergeCell ref="A89:A101"/>
    <mergeCell ref="Q89:Q101"/>
    <mergeCell ref="A103:B104"/>
    <mergeCell ref="C103:O103"/>
    <mergeCell ref="Q103:R104"/>
    <mergeCell ref="S103:AE103"/>
    <mergeCell ref="A105:A117"/>
    <mergeCell ref="Q105:Q117"/>
    <mergeCell ref="A119:B120"/>
    <mergeCell ref="C119:O119"/>
    <mergeCell ref="Q119:R120"/>
    <mergeCell ref="S119:AE119"/>
    <mergeCell ref="A121:A133"/>
    <mergeCell ref="Q121:Q133"/>
    <mergeCell ref="A135:B136"/>
    <mergeCell ref="C135:O135"/>
    <mergeCell ref="Q135:R136"/>
    <mergeCell ref="S135:AE135"/>
    <mergeCell ref="A137:A149"/>
    <mergeCell ref="Q137:Q149"/>
    <mergeCell ref="A151:B152"/>
    <mergeCell ref="C151:O151"/>
    <mergeCell ref="Q151:R152"/>
    <mergeCell ref="S151:AE151"/>
    <mergeCell ref="A153:A165"/>
    <mergeCell ref="Q153:Q165"/>
    <mergeCell ref="A167:B168"/>
    <mergeCell ref="C167:O167"/>
    <mergeCell ref="Q167:R168"/>
    <mergeCell ref="S167:AE167"/>
    <mergeCell ref="S183:AE183"/>
    <mergeCell ref="A185:A197"/>
    <mergeCell ref="Q185:Q197"/>
    <mergeCell ref="A169:A181"/>
    <mergeCell ref="Q169:Q181"/>
    <mergeCell ref="A183:B184"/>
    <mergeCell ref="C183:O183"/>
    <mergeCell ref="Q183:R184"/>
  </mergeCells>
  <phoneticPr fontId="9"/>
  <pageMargins left="0.70866141732283472" right="0.70866141732283472" top="0.74803149606299213" bottom="0.74803149606299213" header="0.31496062992125984" footer="0.31496062992125984"/>
  <pageSetup scale="55" pageOrder="overThenDown" orientation="portrait" r:id="rId1"/>
  <rowBreaks count="2" manualBreakCount="2">
    <brk id="70" max="16383" man="1"/>
    <brk id="134" max="16383" man="1"/>
  </rowBreaks>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5F422-B89B-405A-B597-17729DB2F2AF}">
  <sheetPr>
    <tabColor theme="3" tint="0.59999389629810485"/>
  </sheetPr>
  <dimension ref="A1:AF222"/>
  <sheetViews>
    <sheetView view="pageBreakPreview" zoomScale="70" zoomScaleNormal="85" zoomScaleSheetLayoutView="70" workbookViewId="0"/>
  </sheetViews>
  <sheetFormatPr defaultColWidth="8.90625" defaultRowHeight="14" x14ac:dyDescent="0.2"/>
  <cols>
    <col min="1" max="1" width="12.6328125" style="49" customWidth="1"/>
    <col min="2" max="2" width="17.08984375" style="49" customWidth="1"/>
    <col min="3" max="15" width="10.6328125" style="50" customWidth="1"/>
    <col min="16" max="16" width="6.6328125" style="49" customWidth="1"/>
    <col min="17" max="17" width="12.6328125" style="49" customWidth="1"/>
    <col min="18" max="18" width="16.453125" style="49" customWidth="1"/>
    <col min="19" max="31" width="10.6328125" style="49" customWidth="1"/>
    <col min="32" max="32" width="25" style="49" customWidth="1"/>
    <col min="33" max="101" width="6.6328125" style="49" customWidth="1"/>
    <col min="102" max="16384" width="8.90625" style="49"/>
  </cols>
  <sheetData>
    <row r="1" spans="1:32" x14ac:dyDescent="0.2">
      <c r="AF1" s="51" t="str">
        <f>'MPS(input_Option1)'!K1</f>
        <v>Monitoring Spreadsheet: JCM_KH_AM004_ver01.0</v>
      </c>
    </row>
    <row r="2" spans="1:32" s="209" customFormat="1" x14ac:dyDescent="0.2">
      <c r="C2" s="210"/>
      <c r="D2" s="210"/>
      <c r="E2" s="210"/>
      <c r="F2" s="210"/>
      <c r="G2" s="210"/>
      <c r="H2" s="210"/>
      <c r="I2" s="210"/>
      <c r="J2" s="210"/>
      <c r="K2" s="210"/>
      <c r="L2" s="210"/>
      <c r="M2" s="210"/>
      <c r="N2" s="210"/>
      <c r="O2" s="210"/>
      <c r="AF2" s="51" t="str">
        <f>'MPS(input_Option1)'!K2</f>
        <v>Reference Number:</v>
      </c>
    </row>
    <row r="3" spans="1:32" x14ac:dyDescent="0.2">
      <c r="A3" s="202" t="s">
        <v>156</v>
      </c>
      <c r="B3" s="203"/>
      <c r="C3" s="204"/>
      <c r="D3" s="204"/>
      <c r="E3" s="204"/>
      <c r="F3" s="204"/>
      <c r="G3" s="204"/>
      <c r="H3" s="204"/>
      <c r="I3" s="204"/>
      <c r="J3" s="204"/>
      <c r="K3" s="204"/>
      <c r="L3" s="204"/>
      <c r="M3" s="204"/>
      <c r="N3" s="204"/>
    </row>
    <row r="4" spans="1:32" x14ac:dyDescent="0.2">
      <c r="A4" s="256" t="s">
        <v>85</v>
      </c>
      <c r="B4" s="256"/>
      <c r="C4" s="260" t="s">
        <v>184</v>
      </c>
      <c r="D4" s="260"/>
      <c r="E4" s="260"/>
      <c r="F4" s="260"/>
      <c r="G4" s="260"/>
      <c r="H4" s="260"/>
      <c r="I4" s="260"/>
      <c r="J4" s="260"/>
      <c r="K4" s="260"/>
      <c r="L4" s="260"/>
      <c r="M4" s="260"/>
      <c r="N4" s="260"/>
      <c r="O4" s="186"/>
    </row>
    <row r="5" spans="1:32" ht="14.15" customHeight="1" x14ac:dyDescent="0.2">
      <c r="A5" s="256" t="s">
        <v>86</v>
      </c>
      <c r="B5" s="256"/>
      <c r="C5" s="290" t="s">
        <v>185</v>
      </c>
      <c r="D5" s="291"/>
      <c r="E5" s="291"/>
      <c r="F5" s="291"/>
      <c r="G5" s="291"/>
      <c r="H5" s="291"/>
      <c r="I5" s="291"/>
      <c r="J5" s="291"/>
      <c r="K5" s="291"/>
      <c r="L5" s="291"/>
      <c r="M5" s="291"/>
      <c r="N5" s="292"/>
      <c r="O5" s="186"/>
    </row>
    <row r="6" spans="1:32" x14ac:dyDescent="0.2">
      <c r="A6" s="256" t="s">
        <v>87</v>
      </c>
      <c r="B6" s="256"/>
      <c r="C6" s="260" t="s">
        <v>40</v>
      </c>
      <c r="D6" s="260"/>
      <c r="E6" s="260"/>
      <c r="F6" s="260"/>
      <c r="G6" s="260"/>
      <c r="H6" s="260"/>
      <c r="I6" s="260"/>
      <c r="J6" s="260"/>
      <c r="K6" s="260"/>
      <c r="L6" s="260"/>
      <c r="M6" s="260"/>
      <c r="N6" s="260"/>
      <c r="O6" s="186"/>
    </row>
    <row r="7" spans="1:32" ht="42" x14ac:dyDescent="0.2">
      <c r="A7" s="256" t="s">
        <v>177</v>
      </c>
      <c r="B7" s="256"/>
      <c r="C7" s="53" t="s">
        <v>46</v>
      </c>
      <c r="D7" s="53" t="s">
        <v>47</v>
      </c>
      <c r="E7" s="53" t="s">
        <v>48</v>
      </c>
      <c r="F7" s="53" t="s">
        <v>49</v>
      </c>
      <c r="G7" s="53" t="s">
        <v>50</v>
      </c>
      <c r="H7" s="53" t="s">
        <v>51</v>
      </c>
      <c r="I7" s="53" t="s">
        <v>52</v>
      </c>
      <c r="J7" s="53" t="s">
        <v>53</v>
      </c>
      <c r="K7" s="53" t="s">
        <v>54</v>
      </c>
      <c r="L7" s="53" t="s">
        <v>55</v>
      </c>
      <c r="M7" s="53" t="s">
        <v>56</v>
      </c>
      <c r="N7" s="53" t="s">
        <v>39</v>
      </c>
      <c r="O7" s="187"/>
    </row>
    <row r="8" spans="1:32" x14ac:dyDescent="0.2">
      <c r="A8" s="56" t="s">
        <v>89</v>
      </c>
      <c r="B8" s="56">
        <f>'MPS(input_RL_Opt2)'!B8</f>
        <v>2018</v>
      </c>
      <c r="C8" s="180"/>
      <c r="D8" s="180"/>
      <c r="E8" s="180"/>
      <c r="F8" s="180"/>
      <c r="G8" s="180"/>
      <c r="H8" s="180"/>
      <c r="I8" s="180"/>
      <c r="J8" s="180"/>
      <c r="K8" s="180"/>
      <c r="L8" s="180"/>
      <c r="M8" s="180"/>
      <c r="N8" s="180"/>
      <c r="O8" s="188"/>
    </row>
    <row r="9" spans="1:32" x14ac:dyDescent="0.2">
      <c r="A9" s="50"/>
      <c r="B9" s="50"/>
      <c r="O9" s="190"/>
    </row>
    <row r="10" spans="1:32" x14ac:dyDescent="0.2">
      <c r="A10" s="50"/>
      <c r="B10" s="50"/>
      <c r="O10" s="190"/>
    </row>
    <row r="11" spans="1:32" ht="14.15" customHeight="1" x14ac:dyDescent="0.2">
      <c r="A11" s="256" t="s">
        <v>85</v>
      </c>
      <c r="B11" s="256"/>
      <c r="C11" s="260" t="s">
        <v>400</v>
      </c>
      <c r="D11" s="260"/>
      <c r="E11" s="260"/>
      <c r="F11" s="260"/>
      <c r="G11" s="260"/>
      <c r="H11" s="260"/>
      <c r="I11" s="260"/>
      <c r="J11" s="260"/>
      <c r="K11" s="260"/>
      <c r="L11" s="260"/>
      <c r="M11" s="260"/>
      <c r="N11" s="260"/>
      <c r="O11" s="186"/>
      <c r="Q11" s="256" t="s">
        <v>85</v>
      </c>
      <c r="R11" s="256"/>
      <c r="S11" s="260" t="s">
        <v>190</v>
      </c>
      <c r="T11" s="260"/>
      <c r="U11" s="260"/>
      <c r="V11" s="260"/>
      <c r="W11" s="260"/>
      <c r="X11" s="260"/>
      <c r="Y11" s="260"/>
      <c r="Z11" s="260"/>
      <c r="AA11" s="260"/>
      <c r="AB11" s="260"/>
      <c r="AC11" s="260"/>
      <c r="AD11" s="260"/>
    </row>
    <row r="12" spans="1:32" ht="14.15" customHeight="1" x14ac:dyDescent="0.2">
      <c r="A12" s="256" t="s">
        <v>86</v>
      </c>
      <c r="B12" s="256"/>
      <c r="C12" s="260" t="s">
        <v>401</v>
      </c>
      <c r="D12" s="260"/>
      <c r="E12" s="260"/>
      <c r="F12" s="260"/>
      <c r="G12" s="260"/>
      <c r="H12" s="260"/>
      <c r="I12" s="260"/>
      <c r="J12" s="260"/>
      <c r="K12" s="260"/>
      <c r="L12" s="260"/>
      <c r="M12" s="260"/>
      <c r="N12" s="260"/>
      <c r="O12" s="186"/>
      <c r="Q12" s="256" t="s">
        <v>86</v>
      </c>
      <c r="R12" s="256"/>
      <c r="S12" s="260" t="s">
        <v>394</v>
      </c>
      <c r="T12" s="260"/>
      <c r="U12" s="260"/>
      <c r="V12" s="260"/>
      <c r="W12" s="260"/>
      <c r="X12" s="260"/>
      <c r="Y12" s="260"/>
      <c r="Z12" s="260"/>
      <c r="AA12" s="260"/>
      <c r="AB12" s="260"/>
      <c r="AC12" s="260"/>
      <c r="AD12" s="260"/>
    </row>
    <row r="13" spans="1:32" ht="14.15" customHeight="1" x14ac:dyDescent="0.2">
      <c r="A13" s="256" t="s">
        <v>87</v>
      </c>
      <c r="B13" s="256"/>
      <c r="C13" s="260" t="s">
        <v>112</v>
      </c>
      <c r="D13" s="260"/>
      <c r="E13" s="260"/>
      <c r="F13" s="260"/>
      <c r="G13" s="260"/>
      <c r="H13" s="260"/>
      <c r="I13" s="260"/>
      <c r="J13" s="260"/>
      <c r="K13" s="260"/>
      <c r="L13" s="260"/>
      <c r="M13" s="260"/>
      <c r="N13" s="260"/>
      <c r="O13" s="186"/>
      <c r="Q13" s="256" t="s">
        <v>87</v>
      </c>
      <c r="R13" s="256"/>
      <c r="S13" s="260" t="s">
        <v>192</v>
      </c>
      <c r="T13" s="260"/>
      <c r="U13" s="260"/>
      <c r="V13" s="260"/>
      <c r="W13" s="260"/>
      <c r="X13" s="260"/>
      <c r="Y13" s="260"/>
      <c r="Z13" s="260"/>
      <c r="AA13" s="260"/>
      <c r="AB13" s="260"/>
      <c r="AC13" s="260"/>
      <c r="AD13" s="260"/>
    </row>
    <row r="14" spans="1:32" x14ac:dyDescent="0.2">
      <c r="A14" s="286"/>
      <c r="B14" s="287"/>
      <c r="C14" s="261" t="s">
        <v>153</v>
      </c>
      <c r="D14" s="261"/>
      <c r="E14" s="261"/>
      <c r="F14" s="261"/>
      <c r="G14" s="261"/>
      <c r="H14" s="261"/>
      <c r="I14" s="261"/>
      <c r="J14" s="261"/>
      <c r="K14" s="261"/>
      <c r="L14" s="261"/>
      <c r="M14" s="261"/>
      <c r="N14" s="261"/>
      <c r="O14" s="193"/>
      <c r="Q14" s="286"/>
      <c r="R14" s="287"/>
      <c r="S14" s="261" t="s">
        <v>148</v>
      </c>
      <c r="T14" s="261"/>
      <c r="U14" s="261"/>
      <c r="V14" s="261"/>
      <c r="W14" s="261"/>
      <c r="X14" s="261"/>
      <c r="Y14" s="261"/>
      <c r="Z14" s="261"/>
      <c r="AA14" s="261"/>
      <c r="AB14" s="261"/>
      <c r="AC14" s="261"/>
      <c r="AD14" s="261"/>
    </row>
    <row r="15" spans="1:32" ht="42" x14ac:dyDescent="0.2">
      <c r="A15" s="288"/>
      <c r="B15" s="289"/>
      <c r="C15" s="54" t="s">
        <v>46</v>
      </c>
      <c r="D15" s="54" t="s">
        <v>47</v>
      </c>
      <c r="E15" s="55" t="s">
        <v>48</v>
      </c>
      <c r="F15" s="54" t="s">
        <v>49</v>
      </c>
      <c r="G15" s="54" t="s">
        <v>50</v>
      </c>
      <c r="H15" s="54" t="s">
        <v>51</v>
      </c>
      <c r="I15" s="54" t="s">
        <v>52</v>
      </c>
      <c r="J15" s="54" t="s">
        <v>53</v>
      </c>
      <c r="K15" s="54" t="s">
        <v>54</v>
      </c>
      <c r="L15" s="54" t="s">
        <v>55</v>
      </c>
      <c r="M15" s="54" t="s">
        <v>56</v>
      </c>
      <c r="N15" s="54" t="s">
        <v>39</v>
      </c>
      <c r="O15" s="194"/>
      <c r="Q15" s="288"/>
      <c r="R15" s="289"/>
      <c r="S15" s="54" t="s">
        <v>46</v>
      </c>
      <c r="T15" s="54" t="s">
        <v>47</v>
      </c>
      <c r="U15" s="55" t="s">
        <v>48</v>
      </c>
      <c r="V15" s="54" t="s">
        <v>49</v>
      </c>
      <c r="W15" s="54" t="s">
        <v>50</v>
      </c>
      <c r="X15" s="54" t="s">
        <v>51</v>
      </c>
      <c r="Y15" s="54" t="s">
        <v>52</v>
      </c>
      <c r="Z15" s="54" t="s">
        <v>53</v>
      </c>
      <c r="AA15" s="54" t="s">
        <v>54</v>
      </c>
      <c r="AB15" s="54" t="s">
        <v>55</v>
      </c>
      <c r="AC15" s="54" t="s">
        <v>56</v>
      </c>
      <c r="AD15" s="54" t="s">
        <v>39</v>
      </c>
    </row>
    <row r="16" spans="1:32" x14ac:dyDescent="0.2">
      <c r="A16" s="280" t="s">
        <v>154</v>
      </c>
      <c r="B16" s="54" t="s">
        <v>46</v>
      </c>
      <c r="C16" s="181"/>
      <c r="D16" s="181"/>
      <c r="E16" s="181"/>
      <c r="F16" s="181"/>
      <c r="G16" s="182"/>
      <c r="H16" s="182"/>
      <c r="I16" s="182"/>
      <c r="J16" s="182"/>
      <c r="K16" s="182"/>
      <c r="L16" s="182"/>
      <c r="M16" s="182"/>
      <c r="N16" s="181"/>
      <c r="O16" s="195"/>
      <c r="Q16" s="280" t="s">
        <v>149</v>
      </c>
      <c r="R16" s="54" t="s">
        <v>46</v>
      </c>
      <c r="S16" s="211">
        <f>'MPS(input_RL_Opt2)'!S16</f>
        <v>0</v>
      </c>
      <c r="T16" s="211">
        <f>'MPS(input_RL_Opt2)'!T16</f>
        <v>0</v>
      </c>
      <c r="U16" s="211">
        <f>'MPS(input_RL_Opt2)'!U16</f>
        <v>0</v>
      </c>
      <c r="V16" s="211">
        <f>'MPS(input_RL_Opt2)'!V16</f>
        <v>0</v>
      </c>
      <c r="W16" s="211">
        <f>'MPS(input_RL_Opt2)'!W16</f>
        <v>0</v>
      </c>
      <c r="X16" s="211">
        <f>'MPS(input_RL_Opt2)'!X16</f>
        <v>0</v>
      </c>
      <c r="Y16" s="211">
        <f>'MPS(input_RL_Opt2)'!Y16</f>
        <v>0</v>
      </c>
      <c r="Z16" s="211">
        <f>'MPS(input_RL_Opt2)'!Z16</f>
        <v>0</v>
      </c>
      <c r="AA16" s="211">
        <f>'MPS(input_RL_Opt2)'!AA16</f>
        <v>0</v>
      </c>
      <c r="AB16" s="211">
        <f>'MPS(input_RL_Opt2)'!AB16</f>
        <v>0</v>
      </c>
      <c r="AC16" s="211">
        <f>'MPS(input_RL_Opt2)'!AC16</f>
        <v>0</v>
      </c>
      <c r="AD16" s="211">
        <f>'MPS(input_RL_Opt2)'!AD16</f>
        <v>0</v>
      </c>
    </row>
    <row r="17" spans="1:32" ht="28" x14ac:dyDescent="0.2">
      <c r="A17" s="280"/>
      <c r="B17" s="54" t="s">
        <v>47</v>
      </c>
      <c r="C17" s="181"/>
      <c r="D17" s="181"/>
      <c r="E17" s="181"/>
      <c r="F17" s="181"/>
      <c r="G17" s="182"/>
      <c r="H17" s="182"/>
      <c r="I17" s="182"/>
      <c r="J17" s="182"/>
      <c r="K17" s="182"/>
      <c r="L17" s="182"/>
      <c r="M17" s="182"/>
      <c r="N17" s="181"/>
      <c r="O17" s="195"/>
      <c r="Q17" s="280"/>
      <c r="R17" s="54" t="s">
        <v>47</v>
      </c>
      <c r="S17" s="211">
        <f>'MPS(input_RL_Opt2)'!S17</f>
        <v>0</v>
      </c>
      <c r="T17" s="211">
        <f>'MPS(input_RL_Opt2)'!T17</f>
        <v>0</v>
      </c>
      <c r="U17" s="211">
        <f>'MPS(input_RL_Opt2)'!U17</f>
        <v>0</v>
      </c>
      <c r="V17" s="211">
        <f>'MPS(input_RL_Opt2)'!V17</f>
        <v>0</v>
      </c>
      <c r="W17" s="211">
        <f>'MPS(input_RL_Opt2)'!W17</f>
        <v>0</v>
      </c>
      <c r="X17" s="211">
        <f>'MPS(input_RL_Opt2)'!X17</f>
        <v>0</v>
      </c>
      <c r="Y17" s="211">
        <f>'MPS(input_RL_Opt2)'!Y17</f>
        <v>0</v>
      </c>
      <c r="Z17" s="211">
        <f>'MPS(input_RL_Opt2)'!Z17</f>
        <v>0</v>
      </c>
      <c r="AA17" s="211">
        <f>'MPS(input_RL_Opt2)'!AA17</f>
        <v>0</v>
      </c>
      <c r="AB17" s="211">
        <f>'MPS(input_RL_Opt2)'!AB17</f>
        <v>0</v>
      </c>
      <c r="AC17" s="211">
        <f>'MPS(input_RL_Opt2)'!AC17</f>
        <v>0</v>
      </c>
      <c r="AD17" s="211">
        <f>'MPS(input_RL_Opt2)'!AD17</f>
        <v>0</v>
      </c>
    </row>
    <row r="18" spans="1:32" x14ac:dyDescent="0.2">
      <c r="A18" s="280"/>
      <c r="B18" s="55" t="s">
        <v>48</v>
      </c>
      <c r="C18" s="181"/>
      <c r="D18" s="181"/>
      <c r="E18" s="181"/>
      <c r="F18" s="181"/>
      <c r="G18" s="182"/>
      <c r="H18" s="182"/>
      <c r="I18" s="182"/>
      <c r="J18" s="182"/>
      <c r="K18" s="182"/>
      <c r="L18" s="182"/>
      <c r="M18" s="182"/>
      <c r="N18" s="181"/>
      <c r="O18" s="195"/>
      <c r="Q18" s="280"/>
      <c r="R18" s="55" t="s">
        <v>48</v>
      </c>
      <c r="S18" s="211">
        <f>'MPS(input_RL_Opt2)'!S18</f>
        <v>0</v>
      </c>
      <c r="T18" s="211">
        <f>'MPS(input_RL_Opt2)'!T18</f>
        <v>0</v>
      </c>
      <c r="U18" s="211">
        <f>'MPS(input_RL_Opt2)'!U18</f>
        <v>0</v>
      </c>
      <c r="V18" s="211">
        <f>'MPS(input_RL_Opt2)'!V18</f>
        <v>0</v>
      </c>
      <c r="W18" s="211">
        <f>'MPS(input_RL_Opt2)'!W18</f>
        <v>0</v>
      </c>
      <c r="X18" s="211">
        <f>'MPS(input_RL_Opt2)'!X18</f>
        <v>0</v>
      </c>
      <c r="Y18" s="211">
        <f>'MPS(input_RL_Opt2)'!Y18</f>
        <v>0</v>
      </c>
      <c r="Z18" s="211">
        <f>'MPS(input_RL_Opt2)'!Z18</f>
        <v>0</v>
      </c>
      <c r="AA18" s="211">
        <f>'MPS(input_RL_Opt2)'!AA18</f>
        <v>0</v>
      </c>
      <c r="AB18" s="211">
        <f>'MPS(input_RL_Opt2)'!AB18</f>
        <v>0</v>
      </c>
      <c r="AC18" s="211">
        <f>'MPS(input_RL_Opt2)'!AC18</f>
        <v>0</v>
      </c>
      <c r="AD18" s="211">
        <f>'MPS(input_RL_Opt2)'!AD18</f>
        <v>0</v>
      </c>
    </row>
    <row r="19" spans="1:32" x14ac:dyDescent="0.2">
      <c r="A19" s="280"/>
      <c r="B19" s="54" t="s">
        <v>49</v>
      </c>
      <c r="C19" s="181"/>
      <c r="D19" s="181"/>
      <c r="E19" s="181"/>
      <c r="F19" s="181"/>
      <c r="G19" s="182"/>
      <c r="H19" s="182"/>
      <c r="I19" s="182"/>
      <c r="J19" s="182"/>
      <c r="K19" s="182"/>
      <c r="L19" s="182"/>
      <c r="M19" s="182"/>
      <c r="N19" s="181"/>
      <c r="O19" s="195"/>
      <c r="Q19" s="280"/>
      <c r="R19" s="54" t="s">
        <v>49</v>
      </c>
      <c r="S19" s="211">
        <f>'MPS(input_RL_Opt2)'!S19</f>
        <v>0</v>
      </c>
      <c r="T19" s="211">
        <f>'MPS(input_RL_Opt2)'!T19</f>
        <v>0</v>
      </c>
      <c r="U19" s="211">
        <f>'MPS(input_RL_Opt2)'!U19</f>
        <v>0</v>
      </c>
      <c r="V19" s="211">
        <f>'MPS(input_RL_Opt2)'!V19</f>
        <v>0</v>
      </c>
      <c r="W19" s="211">
        <f>'MPS(input_RL_Opt2)'!W19</f>
        <v>0</v>
      </c>
      <c r="X19" s="211">
        <f>'MPS(input_RL_Opt2)'!X19</f>
        <v>0</v>
      </c>
      <c r="Y19" s="211">
        <f>'MPS(input_RL_Opt2)'!Y19</f>
        <v>0</v>
      </c>
      <c r="Z19" s="211">
        <f>'MPS(input_RL_Opt2)'!Z19</f>
        <v>0</v>
      </c>
      <c r="AA19" s="211">
        <f>'MPS(input_RL_Opt2)'!AA19</f>
        <v>0</v>
      </c>
      <c r="AB19" s="211">
        <f>'MPS(input_RL_Opt2)'!AB19</f>
        <v>0</v>
      </c>
      <c r="AC19" s="211">
        <f>'MPS(input_RL_Opt2)'!AC19</f>
        <v>0</v>
      </c>
      <c r="AD19" s="211">
        <f>'MPS(input_RL_Opt2)'!AD19</f>
        <v>0</v>
      </c>
    </row>
    <row r="20" spans="1:32" x14ac:dyDescent="0.2">
      <c r="A20" s="280"/>
      <c r="B20" s="172" t="s">
        <v>50</v>
      </c>
      <c r="C20" s="182"/>
      <c r="D20" s="182"/>
      <c r="E20" s="182"/>
      <c r="F20" s="182"/>
      <c r="G20" s="182"/>
      <c r="H20" s="182"/>
      <c r="I20" s="182"/>
      <c r="J20" s="182"/>
      <c r="K20" s="182"/>
      <c r="L20" s="182"/>
      <c r="M20" s="182"/>
      <c r="N20" s="182"/>
      <c r="O20" s="196"/>
      <c r="Q20" s="280"/>
      <c r="R20" s="172" t="s">
        <v>50</v>
      </c>
      <c r="S20" s="211">
        <f>'MPS(input_RL_Opt2)'!S20</f>
        <v>0</v>
      </c>
      <c r="T20" s="211">
        <f>'MPS(input_RL_Opt2)'!T20</f>
        <v>0</v>
      </c>
      <c r="U20" s="211">
        <f>'MPS(input_RL_Opt2)'!U20</f>
        <v>0</v>
      </c>
      <c r="V20" s="211">
        <f>'MPS(input_RL_Opt2)'!V20</f>
        <v>0</v>
      </c>
      <c r="W20" s="211">
        <f>'MPS(input_RL_Opt2)'!W20</f>
        <v>0</v>
      </c>
      <c r="X20" s="211">
        <f>'MPS(input_RL_Opt2)'!X20</f>
        <v>0</v>
      </c>
      <c r="Y20" s="211">
        <f>'MPS(input_RL_Opt2)'!Y20</f>
        <v>0</v>
      </c>
      <c r="Z20" s="211">
        <f>'MPS(input_RL_Opt2)'!Z20</f>
        <v>0</v>
      </c>
      <c r="AA20" s="211">
        <f>'MPS(input_RL_Opt2)'!AA20</f>
        <v>0</v>
      </c>
      <c r="AB20" s="211">
        <f>'MPS(input_RL_Opt2)'!AB20</f>
        <v>0</v>
      </c>
      <c r="AC20" s="211">
        <f>'MPS(input_RL_Opt2)'!AC20</f>
        <v>0</v>
      </c>
      <c r="AD20" s="211">
        <f>'MPS(input_RL_Opt2)'!AD20</f>
        <v>0</v>
      </c>
    </row>
    <row r="21" spans="1:32" x14ac:dyDescent="0.2">
      <c r="A21" s="280"/>
      <c r="B21" s="172" t="s">
        <v>51</v>
      </c>
      <c r="C21" s="182"/>
      <c r="D21" s="182"/>
      <c r="E21" s="182"/>
      <c r="F21" s="182"/>
      <c r="G21" s="182"/>
      <c r="H21" s="182"/>
      <c r="I21" s="182"/>
      <c r="J21" s="182"/>
      <c r="K21" s="182"/>
      <c r="L21" s="182"/>
      <c r="M21" s="182"/>
      <c r="N21" s="182"/>
      <c r="O21" s="196"/>
      <c r="Q21" s="280"/>
      <c r="R21" s="172" t="s">
        <v>51</v>
      </c>
      <c r="S21" s="211">
        <f>'MPS(input_RL_Opt2)'!S21</f>
        <v>0</v>
      </c>
      <c r="T21" s="211">
        <f>'MPS(input_RL_Opt2)'!T21</f>
        <v>0</v>
      </c>
      <c r="U21" s="211">
        <f>'MPS(input_RL_Opt2)'!U21</f>
        <v>0</v>
      </c>
      <c r="V21" s="211">
        <f>'MPS(input_RL_Opt2)'!V21</f>
        <v>0</v>
      </c>
      <c r="W21" s="211">
        <f>'MPS(input_RL_Opt2)'!W21</f>
        <v>0</v>
      </c>
      <c r="X21" s="211">
        <f>'MPS(input_RL_Opt2)'!X21</f>
        <v>0</v>
      </c>
      <c r="Y21" s="211">
        <f>'MPS(input_RL_Opt2)'!Y21</f>
        <v>0</v>
      </c>
      <c r="Z21" s="211">
        <f>'MPS(input_RL_Opt2)'!Z21</f>
        <v>0</v>
      </c>
      <c r="AA21" s="211">
        <f>'MPS(input_RL_Opt2)'!AA21</f>
        <v>0</v>
      </c>
      <c r="AB21" s="211">
        <f>'MPS(input_RL_Opt2)'!AB21</f>
        <v>0</v>
      </c>
      <c r="AC21" s="211">
        <f>'MPS(input_RL_Opt2)'!AC21</f>
        <v>0</v>
      </c>
      <c r="AD21" s="211">
        <f>'MPS(input_RL_Opt2)'!AD21</f>
        <v>0</v>
      </c>
    </row>
    <row r="22" spans="1:32" x14ac:dyDescent="0.2">
      <c r="A22" s="280"/>
      <c r="B22" s="172" t="s">
        <v>52</v>
      </c>
      <c r="C22" s="182"/>
      <c r="D22" s="182"/>
      <c r="E22" s="182"/>
      <c r="F22" s="182"/>
      <c r="G22" s="182"/>
      <c r="H22" s="182"/>
      <c r="I22" s="182"/>
      <c r="J22" s="182"/>
      <c r="K22" s="182"/>
      <c r="L22" s="182"/>
      <c r="M22" s="182"/>
      <c r="N22" s="182"/>
      <c r="O22" s="196"/>
      <c r="Q22" s="280"/>
      <c r="R22" s="172" t="s">
        <v>52</v>
      </c>
      <c r="S22" s="211">
        <f>'MPS(input_RL_Opt2)'!S22</f>
        <v>0</v>
      </c>
      <c r="T22" s="211">
        <f>'MPS(input_RL_Opt2)'!T22</f>
        <v>0</v>
      </c>
      <c r="U22" s="211">
        <f>'MPS(input_RL_Opt2)'!U22</f>
        <v>0</v>
      </c>
      <c r="V22" s="211">
        <f>'MPS(input_RL_Opt2)'!V22</f>
        <v>0</v>
      </c>
      <c r="W22" s="211">
        <f>'MPS(input_RL_Opt2)'!W22</f>
        <v>0</v>
      </c>
      <c r="X22" s="211">
        <f>'MPS(input_RL_Opt2)'!X22</f>
        <v>0</v>
      </c>
      <c r="Y22" s="211">
        <f>'MPS(input_RL_Opt2)'!Y22</f>
        <v>0</v>
      </c>
      <c r="Z22" s="211">
        <f>'MPS(input_RL_Opt2)'!Z22</f>
        <v>0</v>
      </c>
      <c r="AA22" s="211">
        <f>'MPS(input_RL_Opt2)'!AA22</f>
        <v>0</v>
      </c>
      <c r="AB22" s="211">
        <f>'MPS(input_RL_Opt2)'!AB22</f>
        <v>0</v>
      </c>
      <c r="AC22" s="211">
        <f>'MPS(input_RL_Opt2)'!AC22</f>
        <v>0</v>
      </c>
      <c r="AD22" s="211">
        <f>'MPS(input_RL_Opt2)'!AD22</f>
        <v>0</v>
      </c>
    </row>
    <row r="23" spans="1:32" x14ac:dyDescent="0.2">
      <c r="A23" s="280"/>
      <c r="B23" s="172" t="s">
        <v>53</v>
      </c>
      <c r="C23" s="182"/>
      <c r="D23" s="182"/>
      <c r="E23" s="182"/>
      <c r="F23" s="182"/>
      <c r="G23" s="182"/>
      <c r="H23" s="182"/>
      <c r="I23" s="182"/>
      <c r="J23" s="182"/>
      <c r="K23" s="182"/>
      <c r="L23" s="182"/>
      <c r="M23" s="182"/>
      <c r="N23" s="182"/>
      <c r="O23" s="196"/>
      <c r="Q23" s="280"/>
      <c r="R23" s="172" t="s">
        <v>53</v>
      </c>
      <c r="S23" s="211">
        <f>'MPS(input_RL_Opt2)'!S23</f>
        <v>0</v>
      </c>
      <c r="T23" s="211">
        <f>'MPS(input_RL_Opt2)'!T23</f>
        <v>0</v>
      </c>
      <c r="U23" s="211">
        <f>'MPS(input_RL_Opt2)'!U23</f>
        <v>0</v>
      </c>
      <c r="V23" s="211">
        <f>'MPS(input_RL_Opt2)'!V23</f>
        <v>0</v>
      </c>
      <c r="W23" s="211">
        <f>'MPS(input_RL_Opt2)'!W23</f>
        <v>0</v>
      </c>
      <c r="X23" s="211">
        <f>'MPS(input_RL_Opt2)'!X23</f>
        <v>0</v>
      </c>
      <c r="Y23" s="211">
        <f>'MPS(input_RL_Opt2)'!Y23</f>
        <v>0</v>
      </c>
      <c r="Z23" s="211">
        <f>'MPS(input_RL_Opt2)'!Z23</f>
        <v>0</v>
      </c>
      <c r="AA23" s="211">
        <f>'MPS(input_RL_Opt2)'!AA23</f>
        <v>0</v>
      </c>
      <c r="AB23" s="211">
        <f>'MPS(input_RL_Opt2)'!AB23</f>
        <v>0</v>
      </c>
      <c r="AC23" s="211">
        <f>'MPS(input_RL_Opt2)'!AC23</f>
        <v>0</v>
      </c>
      <c r="AD23" s="211">
        <f>'MPS(input_RL_Opt2)'!AD23</f>
        <v>0</v>
      </c>
    </row>
    <row r="24" spans="1:32" x14ac:dyDescent="0.2">
      <c r="A24" s="280"/>
      <c r="B24" s="172" t="s">
        <v>54</v>
      </c>
      <c r="C24" s="182"/>
      <c r="D24" s="182"/>
      <c r="E24" s="182"/>
      <c r="F24" s="182"/>
      <c r="G24" s="182"/>
      <c r="H24" s="182"/>
      <c r="I24" s="182"/>
      <c r="J24" s="182"/>
      <c r="K24" s="182"/>
      <c r="L24" s="182"/>
      <c r="M24" s="182"/>
      <c r="N24" s="182"/>
      <c r="O24" s="196"/>
      <c r="Q24" s="280"/>
      <c r="R24" s="172" t="s">
        <v>54</v>
      </c>
      <c r="S24" s="211">
        <f>'MPS(input_RL_Opt2)'!S24</f>
        <v>0</v>
      </c>
      <c r="T24" s="211">
        <f>'MPS(input_RL_Opt2)'!T24</f>
        <v>0</v>
      </c>
      <c r="U24" s="211">
        <f>'MPS(input_RL_Opt2)'!U24</f>
        <v>0</v>
      </c>
      <c r="V24" s="211">
        <f>'MPS(input_RL_Opt2)'!V24</f>
        <v>0</v>
      </c>
      <c r="W24" s="211">
        <f>'MPS(input_RL_Opt2)'!W24</f>
        <v>0</v>
      </c>
      <c r="X24" s="211">
        <f>'MPS(input_RL_Opt2)'!X24</f>
        <v>0</v>
      </c>
      <c r="Y24" s="211">
        <f>'MPS(input_RL_Opt2)'!Y24</f>
        <v>0</v>
      </c>
      <c r="Z24" s="211">
        <f>'MPS(input_RL_Opt2)'!Z24</f>
        <v>0</v>
      </c>
      <c r="AA24" s="211">
        <f>'MPS(input_RL_Opt2)'!AA24</f>
        <v>0</v>
      </c>
      <c r="AB24" s="211">
        <f>'MPS(input_RL_Opt2)'!AB24</f>
        <v>0</v>
      </c>
      <c r="AC24" s="211">
        <f>'MPS(input_RL_Opt2)'!AC24</f>
        <v>0</v>
      </c>
      <c r="AD24" s="211">
        <f>'MPS(input_RL_Opt2)'!AD24</f>
        <v>0</v>
      </c>
    </row>
    <row r="25" spans="1:32" x14ac:dyDescent="0.2">
      <c r="A25" s="280"/>
      <c r="B25" s="172" t="s">
        <v>55</v>
      </c>
      <c r="C25" s="182"/>
      <c r="D25" s="182"/>
      <c r="E25" s="182"/>
      <c r="F25" s="182"/>
      <c r="G25" s="182"/>
      <c r="H25" s="182"/>
      <c r="I25" s="182"/>
      <c r="J25" s="182"/>
      <c r="K25" s="182"/>
      <c r="L25" s="182"/>
      <c r="M25" s="182"/>
      <c r="N25" s="182"/>
      <c r="O25" s="196"/>
      <c r="Q25" s="280"/>
      <c r="R25" s="172" t="s">
        <v>55</v>
      </c>
      <c r="S25" s="211">
        <f>'MPS(input_RL_Opt2)'!S25</f>
        <v>0</v>
      </c>
      <c r="T25" s="211">
        <f>'MPS(input_RL_Opt2)'!T25</f>
        <v>0</v>
      </c>
      <c r="U25" s="211">
        <f>'MPS(input_RL_Opt2)'!U25</f>
        <v>0</v>
      </c>
      <c r="V25" s="211">
        <f>'MPS(input_RL_Opt2)'!V25</f>
        <v>0</v>
      </c>
      <c r="W25" s="211">
        <f>'MPS(input_RL_Opt2)'!W25</f>
        <v>0</v>
      </c>
      <c r="X25" s="211">
        <f>'MPS(input_RL_Opt2)'!X25</f>
        <v>0</v>
      </c>
      <c r="Y25" s="211">
        <f>'MPS(input_RL_Opt2)'!Y25</f>
        <v>0</v>
      </c>
      <c r="Z25" s="211">
        <f>'MPS(input_RL_Opt2)'!Z25</f>
        <v>0</v>
      </c>
      <c r="AA25" s="211">
        <f>'MPS(input_RL_Opt2)'!AA25</f>
        <v>0</v>
      </c>
      <c r="AB25" s="211">
        <f>'MPS(input_RL_Opt2)'!AB25</f>
        <v>0</v>
      </c>
      <c r="AC25" s="211">
        <f>'MPS(input_RL_Opt2)'!AC25</f>
        <v>0</v>
      </c>
      <c r="AD25" s="211">
        <f>'MPS(input_RL_Opt2)'!AD25</f>
        <v>0</v>
      </c>
    </row>
    <row r="26" spans="1:32" x14ac:dyDescent="0.2">
      <c r="A26" s="280"/>
      <c r="B26" s="172" t="s">
        <v>56</v>
      </c>
      <c r="C26" s="182"/>
      <c r="D26" s="182"/>
      <c r="E26" s="182"/>
      <c r="F26" s="182"/>
      <c r="G26" s="182"/>
      <c r="H26" s="182"/>
      <c r="I26" s="182"/>
      <c r="J26" s="182"/>
      <c r="K26" s="182"/>
      <c r="L26" s="182"/>
      <c r="M26" s="182"/>
      <c r="N26" s="182"/>
      <c r="O26" s="196"/>
      <c r="Q26" s="280"/>
      <c r="R26" s="172" t="s">
        <v>56</v>
      </c>
      <c r="S26" s="211">
        <f>'MPS(input_RL_Opt2)'!S26</f>
        <v>0</v>
      </c>
      <c r="T26" s="211">
        <f>'MPS(input_RL_Opt2)'!T26</f>
        <v>0</v>
      </c>
      <c r="U26" s="211">
        <f>'MPS(input_RL_Opt2)'!U26</f>
        <v>0</v>
      </c>
      <c r="V26" s="211">
        <f>'MPS(input_RL_Opt2)'!V26</f>
        <v>0</v>
      </c>
      <c r="W26" s="211">
        <f>'MPS(input_RL_Opt2)'!W26</f>
        <v>0</v>
      </c>
      <c r="X26" s="211">
        <f>'MPS(input_RL_Opt2)'!X26</f>
        <v>0</v>
      </c>
      <c r="Y26" s="211">
        <f>'MPS(input_RL_Opt2)'!Y26</f>
        <v>0</v>
      </c>
      <c r="Z26" s="211">
        <f>'MPS(input_RL_Opt2)'!Z26</f>
        <v>0</v>
      </c>
      <c r="AA26" s="211">
        <f>'MPS(input_RL_Opt2)'!AA26</f>
        <v>0</v>
      </c>
      <c r="AB26" s="211">
        <f>'MPS(input_RL_Opt2)'!AB26</f>
        <v>0</v>
      </c>
      <c r="AC26" s="211">
        <f>'MPS(input_RL_Opt2)'!AC26</f>
        <v>0</v>
      </c>
      <c r="AD26" s="211">
        <f>'MPS(input_RL_Opt2)'!AD26</f>
        <v>0</v>
      </c>
    </row>
    <row r="27" spans="1:32" x14ac:dyDescent="0.2">
      <c r="A27" s="280"/>
      <c r="B27" s="172" t="s">
        <v>147</v>
      </c>
      <c r="C27" s="182"/>
      <c r="D27" s="182"/>
      <c r="E27" s="182"/>
      <c r="F27" s="182"/>
      <c r="G27" s="182"/>
      <c r="H27" s="182"/>
      <c r="I27" s="182"/>
      <c r="J27" s="182"/>
      <c r="K27" s="182"/>
      <c r="L27" s="182"/>
      <c r="M27" s="182"/>
      <c r="N27" s="182"/>
      <c r="O27" s="196"/>
      <c r="Q27" s="280"/>
      <c r="R27" s="172" t="s">
        <v>147</v>
      </c>
      <c r="S27" s="211">
        <f>'MPS(input_RL_Opt2)'!S27</f>
        <v>0</v>
      </c>
      <c r="T27" s="211">
        <f>'MPS(input_RL_Opt2)'!T27</f>
        <v>0</v>
      </c>
      <c r="U27" s="211">
        <f>'MPS(input_RL_Opt2)'!U27</f>
        <v>0</v>
      </c>
      <c r="V27" s="211">
        <f>'MPS(input_RL_Opt2)'!V27</f>
        <v>0</v>
      </c>
      <c r="W27" s="211">
        <f>'MPS(input_RL_Opt2)'!W27</f>
        <v>0</v>
      </c>
      <c r="X27" s="211">
        <f>'MPS(input_RL_Opt2)'!X27</f>
        <v>0</v>
      </c>
      <c r="Y27" s="211">
        <f>'MPS(input_RL_Opt2)'!Y27</f>
        <v>0</v>
      </c>
      <c r="Z27" s="211">
        <f>'MPS(input_RL_Opt2)'!Z27</f>
        <v>0</v>
      </c>
      <c r="AA27" s="211">
        <f>'MPS(input_RL_Opt2)'!AA27</f>
        <v>0</v>
      </c>
      <c r="AB27" s="211">
        <f>'MPS(input_RL_Opt2)'!AB27</f>
        <v>0</v>
      </c>
      <c r="AC27" s="211">
        <f>'MPS(input_RL_Opt2)'!AC27</f>
        <v>0</v>
      </c>
      <c r="AD27" s="211">
        <f>'MPS(input_RL_Opt2)'!AD27</f>
        <v>0</v>
      </c>
    </row>
    <row r="29" spans="1:32" ht="16" x14ac:dyDescent="0.2">
      <c r="A29" s="256" t="s">
        <v>85</v>
      </c>
      <c r="B29" s="256"/>
      <c r="C29" s="260" t="s">
        <v>402</v>
      </c>
      <c r="D29" s="260"/>
      <c r="E29" s="260"/>
      <c r="F29" s="260"/>
      <c r="G29" s="260"/>
      <c r="H29" s="260"/>
      <c r="I29" s="260"/>
      <c r="J29" s="260"/>
      <c r="K29" s="260"/>
      <c r="L29" s="260"/>
      <c r="M29" s="260"/>
      <c r="N29" s="260"/>
      <c r="O29" s="260"/>
      <c r="Q29" s="256" t="s">
        <v>85</v>
      </c>
      <c r="R29" s="256"/>
      <c r="S29" s="260" t="s">
        <v>404</v>
      </c>
      <c r="T29" s="260"/>
      <c r="U29" s="260"/>
      <c r="V29" s="260"/>
      <c r="W29" s="260"/>
      <c r="X29" s="260"/>
      <c r="Y29" s="260"/>
      <c r="Z29" s="260"/>
      <c r="AA29" s="260"/>
      <c r="AB29" s="260"/>
      <c r="AC29" s="260"/>
      <c r="AD29" s="260"/>
      <c r="AE29" s="260"/>
      <c r="AF29" s="52" t="s">
        <v>310</v>
      </c>
    </row>
    <row r="30" spans="1:32" ht="42.5" x14ac:dyDescent="0.2">
      <c r="A30" s="256" t="s">
        <v>86</v>
      </c>
      <c r="B30" s="256"/>
      <c r="C30" s="260" t="s">
        <v>403</v>
      </c>
      <c r="D30" s="260"/>
      <c r="E30" s="260"/>
      <c r="F30" s="260"/>
      <c r="G30" s="260"/>
      <c r="H30" s="260"/>
      <c r="I30" s="260"/>
      <c r="J30" s="260"/>
      <c r="K30" s="260"/>
      <c r="L30" s="260"/>
      <c r="M30" s="260"/>
      <c r="N30" s="260"/>
      <c r="O30" s="260"/>
      <c r="Q30" s="256" t="s">
        <v>86</v>
      </c>
      <c r="R30" s="256"/>
      <c r="S30" s="260" t="s">
        <v>405</v>
      </c>
      <c r="T30" s="260"/>
      <c r="U30" s="260"/>
      <c r="V30" s="260"/>
      <c r="W30" s="260"/>
      <c r="X30" s="260"/>
      <c r="Y30" s="260"/>
      <c r="Z30" s="260"/>
      <c r="AA30" s="260"/>
      <c r="AB30" s="260"/>
      <c r="AC30" s="260"/>
      <c r="AD30" s="260"/>
      <c r="AE30" s="260"/>
      <c r="AF30" s="52" t="s">
        <v>313</v>
      </c>
    </row>
    <row r="31" spans="1:32" ht="16" x14ac:dyDescent="0.2">
      <c r="A31" s="256" t="s">
        <v>87</v>
      </c>
      <c r="B31" s="256"/>
      <c r="C31" s="285" t="s">
        <v>40</v>
      </c>
      <c r="D31" s="285"/>
      <c r="E31" s="285"/>
      <c r="F31" s="285"/>
      <c r="G31" s="285"/>
      <c r="H31" s="285"/>
      <c r="I31" s="285"/>
      <c r="J31" s="285"/>
      <c r="K31" s="285"/>
      <c r="L31" s="285"/>
      <c r="M31" s="285"/>
      <c r="N31" s="285"/>
      <c r="O31" s="285"/>
      <c r="Q31" s="256" t="s">
        <v>87</v>
      </c>
      <c r="R31" s="256"/>
      <c r="S31" s="260" t="s">
        <v>36</v>
      </c>
      <c r="T31" s="260"/>
      <c r="U31" s="260"/>
      <c r="V31" s="260"/>
      <c r="W31" s="260"/>
      <c r="X31" s="260"/>
      <c r="Y31" s="260"/>
      <c r="Z31" s="260"/>
      <c r="AA31" s="260"/>
      <c r="AB31" s="260"/>
      <c r="AC31" s="260"/>
      <c r="AD31" s="260"/>
      <c r="AE31" s="260"/>
      <c r="AF31" s="52" t="s">
        <v>303</v>
      </c>
    </row>
    <row r="32" spans="1:32" ht="14.15" customHeight="1" x14ac:dyDescent="0.2">
      <c r="A32" s="293" t="str">
        <f>'MPS(input_RL_Opt2)'!A32</f>
        <v>Year 2019</v>
      </c>
      <c r="B32" s="293"/>
      <c r="C32" s="261" t="str">
        <f>'MPS(input_RL_Opt2)'!C32:O32</f>
        <v>Land use category in year 2019</v>
      </c>
      <c r="D32" s="261"/>
      <c r="E32" s="261"/>
      <c r="F32" s="261"/>
      <c r="G32" s="261"/>
      <c r="H32" s="261"/>
      <c r="I32" s="261"/>
      <c r="J32" s="261"/>
      <c r="K32" s="261"/>
      <c r="L32" s="261"/>
      <c r="M32" s="261"/>
      <c r="N32" s="261"/>
      <c r="O32" s="261"/>
      <c r="Q32" s="293" t="str">
        <f>'MPS(input_RL_Opt2)'!Q32</f>
        <v>Year 2019</v>
      </c>
      <c r="R32" s="293"/>
      <c r="S32" s="261" t="str">
        <f>'MPS(input_RL_Opt2)'!S32:AE32</f>
        <v>Land use category in year 2019</v>
      </c>
      <c r="T32" s="261"/>
      <c r="U32" s="261"/>
      <c r="V32" s="261"/>
      <c r="W32" s="261"/>
      <c r="X32" s="261"/>
      <c r="Y32" s="261"/>
      <c r="Z32" s="261"/>
      <c r="AA32" s="261"/>
      <c r="AB32" s="261"/>
      <c r="AC32" s="261"/>
      <c r="AD32" s="261"/>
      <c r="AE32" s="261"/>
      <c r="AF32" s="62"/>
    </row>
    <row r="33" spans="1:32" ht="42" x14ac:dyDescent="0.2">
      <c r="A33" s="293"/>
      <c r="B33" s="293"/>
      <c r="C33" s="54" t="s">
        <v>46</v>
      </c>
      <c r="D33" s="54" t="s">
        <v>47</v>
      </c>
      <c r="E33" s="55" t="s">
        <v>48</v>
      </c>
      <c r="F33" s="54" t="s">
        <v>49</v>
      </c>
      <c r="G33" s="54" t="s">
        <v>50</v>
      </c>
      <c r="H33" s="54" t="s">
        <v>51</v>
      </c>
      <c r="I33" s="54" t="s">
        <v>52</v>
      </c>
      <c r="J33" s="54" t="s">
        <v>53</v>
      </c>
      <c r="K33" s="54" t="s">
        <v>54</v>
      </c>
      <c r="L33" s="54" t="s">
        <v>55</v>
      </c>
      <c r="M33" s="54" t="s">
        <v>56</v>
      </c>
      <c r="N33" s="54" t="s">
        <v>39</v>
      </c>
      <c r="O33" s="172" t="s">
        <v>151</v>
      </c>
      <c r="Q33" s="293"/>
      <c r="R33" s="293"/>
      <c r="S33" s="54" t="s">
        <v>46</v>
      </c>
      <c r="T33" s="54" t="s">
        <v>47</v>
      </c>
      <c r="U33" s="55" t="s">
        <v>48</v>
      </c>
      <c r="V33" s="54" t="s">
        <v>49</v>
      </c>
      <c r="W33" s="54" t="s">
        <v>50</v>
      </c>
      <c r="X33" s="54" t="s">
        <v>51</v>
      </c>
      <c r="Y33" s="54" t="s">
        <v>52</v>
      </c>
      <c r="Z33" s="54" t="s">
        <v>53</v>
      </c>
      <c r="AA33" s="54" t="s">
        <v>54</v>
      </c>
      <c r="AB33" s="54" t="s">
        <v>55</v>
      </c>
      <c r="AC33" s="54" t="s">
        <v>56</v>
      </c>
      <c r="AD33" s="54" t="s">
        <v>39</v>
      </c>
      <c r="AE33" s="172" t="s">
        <v>57</v>
      </c>
      <c r="AF33" s="62"/>
    </row>
    <row r="34" spans="1:32" ht="14.15" customHeight="1" x14ac:dyDescent="0.2">
      <c r="A34" s="294" t="str">
        <f>'MPS(input_RL_Opt2)'!A34</f>
        <v>Land use category in year 2018</v>
      </c>
      <c r="B34" s="54" t="s">
        <v>46</v>
      </c>
      <c r="C34" s="197">
        <f>$C$8*C$16</f>
        <v>0</v>
      </c>
      <c r="D34" s="197">
        <f t="shared" ref="D34:N34" si="0">$C$8*D$16</f>
        <v>0</v>
      </c>
      <c r="E34" s="197">
        <f t="shared" si="0"/>
        <v>0</v>
      </c>
      <c r="F34" s="197">
        <f t="shared" si="0"/>
        <v>0</v>
      </c>
      <c r="G34" s="197">
        <f t="shared" si="0"/>
        <v>0</v>
      </c>
      <c r="H34" s="197">
        <f t="shared" si="0"/>
        <v>0</v>
      </c>
      <c r="I34" s="197">
        <f t="shared" si="0"/>
        <v>0</v>
      </c>
      <c r="J34" s="197">
        <f t="shared" si="0"/>
        <v>0</v>
      </c>
      <c r="K34" s="197">
        <f t="shared" si="0"/>
        <v>0</v>
      </c>
      <c r="L34" s="197">
        <f t="shared" si="0"/>
        <v>0</v>
      </c>
      <c r="M34" s="197">
        <f t="shared" si="0"/>
        <v>0</v>
      </c>
      <c r="N34" s="197">
        <f t="shared" si="0"/>
        <v>0</v>
      </c>
      <c r="O34" s="198">
        <f>SUM(C34:N34)</f>
        <v>0</v>
      </c>
      <c r="Q34" s="294" t="str">
        <f>'MPS(input_RL_Opt2)'!Q34</f>
        <v>Land use category in year 2018</v>
      </c>
      <c r="R34" s="54" t="s">
        <v>46</v>
      </c>
      <c r="S34" s="199">
        <f>IF(ISNUMBER(S$16),C34*S$16,0)</f>
        <v>0</v>
      </c>
      <c r="T34" s="199">
        <f t="shared" ref="T34:AD34" si="1">IF(ISNUMBER(T$16),D34*T$16,0)</f>
        <v>0</v>
      </c>
      <c r="U34" s="199">
        <f t="shared" si="1"/>
        <v>0</v>
      </c>
      <c r="V34" s="199">
        <f t="shared" si="1"/>
        <v>0</v>
      </c>
      <c r="W34" s="199">
        <f t="shared" si="1"/>
        <v>0</v>
      </c>
      <c r="X34" s="199">
        <f t="shared" si="1"/>
        <v>0</v>
      </c>
      <c r="Y34" s="199">
        <f t="shared" si="1"/>
        <v>0</v>
      </c>
      <c r="Z34" s="199">
        <f t="shared" si="1"/>
        <v>0</v>
      </c>
      <c r="AA34" s="199">
        <f t="shared" si="1"/>
        <v>0</v>
      </c>
      <c r="AB34" s="199">
        <f t="shared" si="1"/>
        <v>0</v>
      </c>
      <c r="AC34" s="199">
        <f t="shared" si="1"/>
        <v>0</v>
      </c>
      <c r="AD34" s="199">
        <f t="shared" si="1"/>
        <v>0</v>
      </c>
      <c r="AE34" s="198">
        <f>SUMIF(S34:AD34,"&gt;0",S34:AD34)</f>
        <v>0</v>
      </c>
      <c r="AF34" s="62"/>
    </row>
    <row r="35" spans="1:32" ht="28" x14ac:dyDescent="0.2">
      <c r="A35" s="295"/>
      <c r="B35" s="54" t="s">
        <v>47</v>
      </c>
      <c r="C35" s="197">
        <f>$D$8*C$17</f>
        <v>0</v>
      </c>
      <c r="D35" s="197">
        <f t="shared" ref="D35:N35" si="2">$D$8*D$17</f>
        <v>0</v>
      </c>
      <c r="E35" s="197">
        <f t="shared" si="2"/>
        <v>0</v>
      </c>
      <c r="F35" s="197">
        <f t="shared" si="2"/>
        <v>0</v>
      </c>
      <c r="G35" s="197">
        <f t="shared" si="2"/>
        <v>0</v>
      </c>
      <c r="H35" s="197">
        <f t="shared" si="2"/>
        <v>0</v>
      </c>
      <c r="I35" s="197">
        <f t="shared" si="2"/>
        <v>0</v>
      </c>
      <c r="J35" s="197">
        <f t="shared" si="2"/>
        <v>0</v>
      </c>
      <c r="K35" s="197">
        <f t="shared" si="2"/>
        <v>0</v>
      </c>
      <c r="L35" s="197">
        <f t="shared" si="2"/>
        <v>0</v>
      </c>
      <c r="M35" s="197">
        <f t="shared" si="2"/>
        <v>0</v>
      </c>
      <c r="N35" s="197">
        <f t="shared" si="2"/>
        <v>0</v>
      </c>
      <c r="O35" s="198">
        <f t="shared" ref="O35:O45" si="3">SUM(C35:N35)</f>
        <v>0</v>
      </c>
      <c r="Q35" s="295"/>
      <c r="R35" s="54" t="s">
        <v>47</v>
      </c>
      <c r="S35" s="199">
        <f>IF(ISNUMBER(S$17),C35*S$17,0)</f>
        <v>0</v>
      </c>
      <c r="T35" s="199">
        <f t="shared" ref="T35:AD35" si="4">IF(ISNUMBER(T$17),D35*T$17,0)</f>
        <v>0</v>
      </c>
      <c r="U35" s="199">
        <f t="shared" si="4"/>
        <v>0</v>
      </c>
      <c r="V35" s="199">
        <f t="shared" si="4"/>
        <v>0</v>
      </c>
      <c r="W35" s="199">
        <f t="shared" si="4"/>
        <v>0</v>
      </c>
      <c r="X35" s="199">
        <f t="shared" si="4"/>
        <v>0</v>
      </c>
      <c r="Y35" s="199">
        <f t="shared" si="4"/>
        <v>0</v>
      </c>
      <c r="Z35" s="199">
        <f t="shared" si="4"/>
        <v>0</v>
      </c>
      <c r="AA35" s="199">
        <f t="shared" si="4"/>
        <v>0</v>
      </c>
      <c r="AB35" s="199">
        <f t="shared" si="4"/>
        <v>0</v>
      </c>
      <c r="AC35" s="199">
        <f t="shared" si="4"/>
        <v>0</v>
      </c>
      <c r="AD35" s="199">
        <f t="shared" si="4"/>
        <v>0</v>
      </c>
      <c r="AE35" s="198">
        <f t="shared" ref="AE35:AE45" si="5">SUMIF(S35:AD35,"&gt;0",S35:AD35)</f>
        <v>0</v>
      </c>
      <c r="AF35" s="62"/>
    </row>
    <row r="36" spans="1:32" x14ac:dyDescent="0.2">
      <c r="A36" s="295"/>
      <c r="B36" s="55" t="s">
        <v>48</v>
      </c>
      <c r="C36" s="197">
        <f>$E$8*C$18</f>
        <v>0</v>
      </c>
      <c r="D36" s="197">
        <f t="shared" ref="D36:N36" si="6">$E$8*D$18</f>
        <v>0</v>
      </c>
      <c r="E36" s="197">
        <f t="shared" si="6"/>
        <v>0</v>
      </c>
      <c r="F36" s="197">
        <f t="shared" si="6"/>
        <v>0</v>
      </c>
      <c r="G36" s="197">
        <f t="shared" si="6"/>
        <v>0</v>
      </c>
      <c r="H36" s="197">
        <f t="shared" si="6"/>
        <v>0</v>
      </c>
      <c r="I36" s="197">
        <f t="shared" si="6"/>
        <v>0</v>
      </c>
      <c r="J36" s="197">
        <f t="shared" si="6"/>
        <v>0</v>
      </c>
      <c r="K36" s="197">
        <f t="shared" si="6"/>
        <v>0</v>
      </c>
      <c r="L36" s="197">
        <f t="shared" si="6"/>
        <v>0</v>
      </c>
      <c r="M36" s="197">
        <f t="shared" si="6"/>
        <v>0</v>
      </c>
      <c r="N36" s="197">
        <f t="shared" si="6"/>
        <v>0</v>
      </c>
      <c r="O36" s="198">
        <f t="shared" si="3"/>
        <v>0</v>
      </c>
      <c r="Q36" s="295"/>
      <c r="R36" s="55" t="s">
        <v>48</v>
      </c>
      <c r="S36" s="199">
        <f>IF(ISNUMBER(S$18),C36*S$18,0)</f>
        <v>0</v>
      </c>
      <c r="T36" s="199">
        <f t="shared" ref="T36:AD36" si="7">IF(ISNUMBER(T$18),D36*T$18,0)</f>
        <v>0</v>
      </c>
      <c r="U36" s="199">
        <f t="shared" si="7"/>
        <v>0</v>
      </c>
      <c r="V36" s="199">
        <f t="shared" si="7"/>
        <v>0</v>
      </c>
      <c r="W36" s="199">
        <f t="shared" si="7"/>
        <v>0</v>
      </c>
      <c r="X36" s="199">
        <f t="shared" si="7"/>
        <v>0</v>
      </c>
      <c r="Y36" s="199">
        <f t="shared" si="7"/>
        <v>0</v>
      </c>
      <c r="Z36" s="199">
        <f t="shared" si="7"/>
        <v>0</v>
      </c>
      <c r="AA36" s="199">
        <f t="shared" si="7"/>
        <v>0</v>
      </c>
      <c r="AB36" s="199">
        <f t="shared" si="7"/>
        <v>0</v>
      </c>
      <c r="AC36" s="199">
        <f t="shared" si="7"/>
        <v>0</v>
      </c>
      <c r="AD36" s="199">
        <f t="shared" si="7"/>
        <v>0</v>
      </c>
      <c r="AE36" s="198">
        <f t="shared" si="5"/>
        <v>0</v>
      </c>
      <c r="AF36" s="62"/>
    </row>
    <row r="37" spans="1:32" x14ac:dyDescent="0.2">
      <c r="A37" s="295"/>
      <c r="B37" s="54" t="s">
        <v>49</v>
      </c>
      <c r="C37" s="197">
        <f>$F$8*C$19</f>
        <v>0</v>
      </c>
      <c r="D37" s="197">
        <f t="shared" ref="D37:N37" si="8">$F$8*D$19</f>
        <v>0</v>
      </c>
      <c r="E37" s="197">
        <f t="shared" si="8"/>
        <v>0</v>
      </c>
      <c r="F37" s="197">
        <f t="shared" si="8"/>
        <v>0</v>
      </c>
      <c r="G37" s="197">
        <f t="shared" si="8"/>
        <v>0</v>
      </c>
      <c r="H37" s="197">
        <f t="shared" si="8"/>
        <v>0</v>
      </c>
      <c r="I37" s="197">
        <f t="shared" si="8"/>
        <v>0</v>
      </c>
      <c r="J37" s="197">
        <f t="shared" si="8"/>
        <v>0</v>
      </c>
      <c r="K37" s="197">
        <f t="shared" si="8"/>
        <v>0</v>
      </c>
      <c r="L37" s="197">
        <f t="shared" si="8"/>
        <v>0</v>
      </c>
      <c r="M37" s="197">
        <f t="shared" si="8"/>
        <v>0</v>
      </c>
      <c r="N37" s="197">
        <f t="shared" si="8"/>
        <v>0</v>
      </c>
      <c r="O37" s="198">
        <f t="shared" si="3"/>
        <v>0</v>
      </c>
      <c r="Q37" s="295"/>
      <c r="R37" s="54" t="s">
        <v>49</v>
      </c>
      <c r="S37" s="199">
        <f>IF(ISNUMBER(S$19),C37*S$19,0)</f>
        <v>0</v>
      </c>
      <c r="T37" s="199">
        <f t="shared" ref="T37:AD37" si="9">IF(ISNUMBER(T$19),D37*T$19,0)</f>
        <v>0</v>
      </c>
      <c r="U37" s="199">
        <f t="shared" si="9"/>
        <v>0</v>
      </c>
      <c r="V37" s="199">
        <f t="shared" si="9"/>
        <v>0</v>
      </c>
      <c r="W37" s="199">
        <f t="shared" si="9"/>
        <v>0</v>
      </c>
      <c r="X37" s="199">
        <f t="shared" si="9"/>
        <v>0</v>
      </c>
      <c r="Y37" s="199">
        <f t="shared" si="9"/>
        <v>0</v>
      </c>
      <c r="Z37" s="199">
        <f t="shared" si="9"/>
        <v>0</v>
      </c>
      <c r="AA37" s="199">
        <f t="shared" si="9"/>
        <v>0</v>
      </c>
      <c r="AB37" s="199">
        <f t="shared" si="9"/>
        <v>0</v>
      </c>
      <c r="AC37" s="199">
        <f t="shared" si="9"/>
        <v>0</v>
      </c>
      <c r="AD37" s="199">
        <f t="shared" si="9"/>
        <v>0</v>
      </c>
      <c r="AE37" s="198">
        <f t="shared" si="5"/>
        <v>0</v>
      </c>
      <c r="AF37" s="62"/>
    </row>
    <row r="38" spans="1:32" x14ac:dyDescent="0.2">
      <c r="A38" s="295"/>
      <c r="B38" s="172" t="s">
        <v>50</v>
      </c>
      <c r="C38" s="197">
        <f>$G$8*C$20</f>
        <v>0</v>
      </c>
      <c r="D38" s="197">
        <f t="shared" ref="D38:N38" si="10">$G$8*D$20</f>
        <v>0</v>
      </c>
      <c r="E38" s="197">
        <f t="shared" si="10"/>
        <v>0</v>
      </c>
      <c r="F38" s="197">
        <f t="shared" si="10"/>
        <v>0</v>
      </c>
      <c r="G38" s="197">
        <f t="shared" si="10"/>
        <v>0</v>
      </c>
      <c r="H38" s="197">
        <f t="shared" si="10"/>
        <v>0</v>
      </c>
      <c r="I38" s="197">
        <f t="shared" si="10"/>
        <v>0</v>
      </c>
      <c r="J38" s="197">
        <f t="shared" si="10"/>
        <v>0</v>
      </c>
      <c r="K38" s="197">
        <f t="shared" si="10"/>
        <v>0</v>
      </c>
      <c r="L38" s="197">
        <f t="shared" si="10"/>
        <v>0</v>
      </c>
      <c r="M38" s="197">
        <f t="shared" si="10"/>
        <v>0</v>
      </c>
      <c r="N38" s="197">
        <f t="shared" si="10"/>
        <v>0</v>
      </c>
      <c r="O38" s="198">
        <f t="shared" si="3"/>
        <v>0</v>
      </c>
      <c r="Q38" s="295"/>
      <c r="R38" s="172" t="s">
        <v>50</v>
      </c>
      <c r="S38" s="199">
        <f>IF(ISNUMBER(S$20),C38*S$20,0)</f>
        <v>0</v>
      </c>
      <c r="T38" s="199">
        <f t="shared" ref="T38:AD38" si="11">IF(ISNUMBER(T$20),D38*T$20,0)</f>
        <v>0</v>
      </c>
      <c r="U38" s="199">
        <f t="shared" si="11"/>
        <v>0</v>
      </c>
      <c r="V38" s="199">
        <f t="shared" si="11"/>
        <v>0</v>
      </c>
      <c r="W38" s="199">
        <f t="shared" si="11"/>
        <v>0</v>
      </c>
      <c r="X38" s="199">
        <f t="shared" si="11"/>
        <v>0</v>
      </c>
      <c r="Y38" s="199">
        <f t="shared" si="11"/>
        <v>0</v>
      </c>
      <c r="Z38" s="199">
        <f t="shared" si="11"/>
        <v>0</v>
      </c>
      <c r="AA38" s="199">
        <f t="shared" si="11"/>
        <v>0</v>
      </c>
      <c r="AB38" s="199">
        <f t="shared" si="11"/>
        <v>0</v>
      </c>
      <c r="AC38" s="199">
        <f t="shared" si="11"/>
        <v>0</v>
      </c>
      <c r="AD38" s="199">
        <f t="shared" si="11"/>
        <v>0</v>
      </c>
      <c r="AE38" s="198">
        <f t="shared" si="5"/>
        <v>0</v>
      </c>
      <c r="AF38" s="62"/>
    </row>
    <row r="39" spans="1:32" x14ac:dyDescent="0.2">
      <c r="A39" s="295"/>
      <c r="B39" s="172" t="s">
        <v>51</v>
      </c>
      <c r="C39" s="197">
        <f>$H$8*C$21</f>
        <v>0</v>
      </c>
      <c r="D39" s="197">
        <f t="shared" ref="D39:N39" si="12">$H$8*D$21</f>
        <v>0</v>
      </c>
      <c r="E39" s="197">
        <f t="shared" si="12"/>
        <v>0</v>
      </c>
      <c r="F39" s="197">
        <f t="shared" si="12"/>
        <v>0</v>
      </c>
      <c r="G39" s="197">
        <f t="shared" si="12"/>
        <v>0</v>
      </c>
      <c r="H39" s="197">
        <f t="shared" si="12"/>
        <v>0</v>
      </c>
      <c r="I39" s="197">
        <f t="shared" si="12"/>
        <v>0</v>
      </c>
      <c r="J39" s="197">
        <f t="shared" si="12"/>
        <v>0</v>
      </c>
      <c r="K39" s="197">
        <f t="shared" si="12"/>
        <v>0</v>
      </c>
      <c r="L39" s="197">
        <f t="shared" si="12"/>
        <v>0</v>
      </c>
      <c r="M39" s="197">
        <f t="shared" si="12"/>
        <v>0</v>
      </c>
      <c r="N39" s="197">
        <f t="shared" si="12"/>
        <v>0</v>
      </c>
      <c r="O39" s="198">
        <f t="shared" si="3"/>
        <v>0</v>
      </c>
      <c r="Q39" s="295"/>
      <c r="R39" s="172" t="s">
        <v>51</v>
      </c>
      <c r="S39" s="199">
        <f>IF(ISNUMBER(S$21),C39*S$21,0)</f>
        <v>0</v>
      </c>
      <c r="T39" s="199">
        <f t="shared" ref="T39:AD39" si="13">IF(ISNUMBER(T$21),D39*T$21,0)</f>
        <v>0</v>
      </c>
      <c r="U39" s="199">
        <f t="shared" si="13"/>
        <v>0</v>
      </c>
      <c r="V39" s="199">
        <f t="shared" si="13"/>
        <v>0</v>
      </c>
      <c r="W39" s="199">
        <f t="shared" si="13"/>
        <v>0</v>
      </c>
      <c r="X39" s="199">
        <f t="shared" si="13"/>
        <v>0</v>
      </c>
      <c r="Y39" s="199">
        <f t="shared" si="13"/>
        <v>0</v>
      </c>
      <c r="Z39" s="199">
        <f t="shared" si="13"/>
        <v>0</v>
      </c>
      <c r="AA39" s="199">
        <f t="shared" si="13"/>
        <v>0</v>
      </c>
      <c r="AB39" s="199">
        <f t="shared" si="13"/>
        <v>0</v>
      </c>
      <c r="AC39" s="199">
        <f t="shared" si="13"/>
        <v>0</v>
      </c>
      <c r="AD39" s="199">
        <f t="shared" si="13"/>
        <v>0</v>
      </c>
      <c r="AE39" s="198">
        <f t="shared" si="5"/>
        <v>0</v>
      </c>
      <c r="AF39" s="62"/>
    </row>
    <row r="40" spans="1:32" x14ac:dyDescent="0.2">
      <c r="A40" s="295"/>
      <c r="B40" s="172" t="s">
        <v>52</v>
      </c>
      <c r="C40" s="197">
        <f>$I$8*C$22</f>
        <v>0</v>
      </c>
      <c r="D40" s="197">
        <f t="shared" ref="D40:N40" si="14">$I$8*D$22</f>
        <v>0</v>
      </c>
      <c r="E40" s="197">
        <f t="shared" si="14"/>
        <v>0</v>
      </c>
      <c r="F40" s="197">
        <f t="shared" si="14"/>
        <v>0</v>
      </c>
      <c r="G40" s="197">
        <f t="shared" si="14"/>
        <v>0</v>
      </c>
      <c r="H40" s="197">
        <f t="shared" si="14"/>
        <v>0</v>
      </c>
      <c r="I40" s="197">
        <f t="shared" si="14"/>
        <v>0</v>
      </c>
      <c r="J40" s="197">
        <f t="shared" si="14"/>
        <v>0</v>
      </c>
      <c r="K40" s="197">
        <f t="shared" si="14"/>
        <v>0</v>
      </c>
      <c r="L40" s="197">
        <f t="shared" si="14"/>
        <v>0</v>
      </c>
      <c r="M40" s="197">
        <f t="shared" si="14"/>
        <v>0</v>
      </c>
      <c r="N40" s="197">
        <f t="shared" si="14"/>
        <v>0</v>
      </c>
      <c r="O40" s="198">
        <f t="shared" si="3"/>
        <v>0</v>
      </c>
      <c r="Q40" s="295"/>
      <c r="R40" s="172" t="s">
        <v>52</v>
      </c>
      <c r="S40" s="199">
        <f>IF(ISNUMBER(S$22),C40*S$22,0)</f>
        <v>0</v>
      </c>
      <c r="T40" s="199">
        <f t="shared" ref="T40:AD40" si="15">IF(ISNUMBER(T$22),D40*T$22,0)</f>
        <v>0</v>
      </c>
      <c r="U40" s="199">
        <f t="shared" si="15"/>
        <v>0</v>
      </c>
      <c r="V40" s="199">
        <f t="shared" si="15"/>
        <v>0</v>
      </c>
      <c r="W40" s="199">
        <f t="shared" si="15"/>
        <v>0</v>
      </c>
      <c r="X40" s="199">
        <f t="shared" si="15"/>
        <v>0</v>
      </c>
      <c r="Y40" s="199">
        <f t="shared" si="15"/>
        <v>0</v>
      </c>
      <c r="Z40" s="199">
        <f t="shared" si="15"/>
        <v>0</v>
      </c>
      <c r="AA40" s="199">
        <f t="shared" si="15"/>
        <v>0</v>
      </c>
      <c r="AB40" s="199">
        <f t="shared" si="15"/>
        <v>0</v>
      </c>
      <c r="AC40" s="199">
        <f t="shared" si="15"/>
        <v>0</v>
      </c>
      <c r="AD40" s="199">
        <f t="shared" si="15"/>
        <v>0</v>
      </c>
      <c r="AE40" s="198">
        <f t="shared" si="5"/>
        <v>0</v>
      </c>
      <c r="AF40" s="62"/>
    </row>
    <row r="41" spans="1:32" x14ac:dyDescent="0.2">
      <c r="A41" s="295"/>
      <c r="B41" s="172" t="s">
        <v>53</v>
      </c>
      <c r="C41" s="197">
        <f>$J$8*C$23</f>
        <v>0</v>
      </c>
      <c r="D41" s="197">
        <f t="shared" ref="D41:N41" si="16">$J$8*D$23</f>
        <v>0</v>
      </c>
      <c r="E41" s="197">
        <f t="shared" si="16"/>
        <v>0</v>
      </c>
      <c r="F41" s="197">
        <f t="shared" si="16"/>
        <v>0</v>
      </c>
      <c r="G41" s="197">
        <f t="shared" si="16"/>
        <v>0</v>
      </c>
      <c r="H41" s="197">
        <f t="shared" si="16"/>
        <v>0</v>
      </c>
      <c r="I41" s="197">
        <f t="shared" si="16"/>
        <v>0</v>
      </c>
      <c r="J41" s="197">
        <f t="shared" si="16"/>
        <v>0</v>
      </c>
      <c r="K41" s="197">
        <f t="shared" si="16"/>
        <v>0</v>
      </c>
      <c r="L41" s="197">
        <f t="shared" si="16"/>
        <v>0</v>
      </c>
      <c r="M41" s="197">
        <f t="shared" si="16"/>
        <v>0</v>
      </c>
      <c r="N41" s="197">
        <f t="shared" si="16"/>
        <v>0</v>
      </c>
      <c r="O41" s="198">
        <f t="shared" si="3"/>
        <v>0</v>
      </c>
      <c r="Q41" s="295"/>
      <c r="R41" s="172" t="s">
        <v>53</v>
      </c>
      <c r="S41" s="199">
        <f>IF(ISNUMBER(S$23),C41*S$23,0)</f>
        <v>0</v>
      </c>
      <c r="T41" s="199">
        <f t="shared" ref="T41:AD41" si="17">IF(ISNUMBER(T$23),D41*T$23,0)</f>
        <v>0</v>
      </c>
      <c r="U41" s="199">
        <f t="shared" si="17"/>
        <v>0</v>
      </c>
      <c r="V41" s="199">
        <f t="shared" si="17"/>
        <v>0</v>
      </c>
      <c r="W41" s="199">
        <f t="shared" si="17"/>
        <v>0</v>
      </c>
      <c r="X41" s="199">
        <f t="shared" si="17"/>
        <v>0</v>
      </c>
      <c r="Y41" s="199">
        <f t="shared" si="17"/>
        <v>0</v>
      </c>
      <c r="Z41" s="199">
        <f t="shared" si="17"/>
        <v>0</v>
      </c>
      <c r="AA41" s="199">
        <f t="shared" si="17"/>
        <v>0</v>
      </c>
      <c r="AB41" s="199">
        <f t="shared" si="17"/>
        <v>0</v>
      </c>
      <c r="AC41" s="199">
        <f t="shared" si="17"/>
        <v>0</v>
      </c>
      <c r="AD41" s="199">
        <f t="shared" si="17"/>
        <v>0</v>
      </c>
      <c r="AE41" s="198">
        <f t="shared" si="5"/>
        <v>0</v>
      </c>
      <c r="AF41" s="62"/>
    </row>
    <row r="42" spans="1:32" x14ac:dyDescent="0.2">
      <c r="A42" s="295"/>
      <c r="B42" s="172" t="s">
        <v>54</v>
      </c>
      <c r="C42" s="197">
        <f>$K$8*C$24</f>
        <v>0</v>
      </c>
      <c r="D42" s="197">
        <f t="shared" ref="D42:N42" si="18">$K$8*D$24</f>
        <v>0</v>
      </c>
      <c r="E42" s="197">
        <f t="shared" si="18"/>
        <v>0</v>
      </c>
      <c r="F42" s="197">
        <f t="shared" si="18"/>
        <v>0</v>
      </c>
      <c r="G42" s="197">
        <f t="shared" si="18"/>
        <v>0</v>
      </c>
      <c r="H42" s="197">
        <f t="shared" si="18"/>
        <v>0</v>
      </c>
      <c r="I42" s="197">
        <f t="shared" si="18"/>
        <v>0</v>
      </c>
      <c r="J42" s="197">
        <f t="shared" si="18"/>
        <v>0</v>
      </c>
      <c r="K42" s="197">
        <f t="shared" si="18"/>
        <v>0</v>
      </c>
      <c r="L42" s="197">
        <f t="shared" si="18"/>
        <v>0</v>
      </c>
      <c r="M42" s="197">
        <f t="shared" si="18"/>
        <v>0</v>
      </c>
      <c r="N42" s="197">
        <f t="shared" si="18"/>
        <v>0</v>
      </c>
      <c r="O42" s="198">
        <f t="shared" si="3"/>
        <v>0</v>
      </c>
      <c r="Q42" s="295"/>
      <c r="R42" s="172" t="s">
        <v>54</v>
      </c>
      <c r="S42" s="199">
        <f>IF(ISNUMBER(S$24),C42*S$24,0)</f>
        <v>0</v>
      </c>
      <c r="T42" s="199">
        <f t="shared" ref="T42:AD42" si="19">IF(ISNUMBER(T$24),D42*T$24,0)</f>
        <v>0</v>
      </c>
      <c r="U42" s="199">
        <f t="shared" si="19"/>
        <v>0</v>
      </c>
      <c r="V42" s="199">
        <f t="shared" si="19"/>
        <v>0</v>
      </c>
      <c r="W42" s="199">
        <f t="shared" si="19"/>
        <v>0</v>
      </c>
      <c r="X42" s="199">
        <f t="shared" si="19"/>
        <v>0</v>
      </c>
      <c r="Y42" s="199">
        <f t="shared" si="19"/>
        <v>0</v>
      </c>
      <c r="Z42" s="199">
        <f t="shared" si="19"/>
        <v>0</v>
      </c>
      <c r="AA42" s="199">
        <f t="shared" si="19"/>
        <v>0</v>
      </c>
      <c r="AB42" s="199">
        <f t="shared" si="19"/>
        <v>0</v>
      </c>
      <c r="AC42" s="199">
        <f t="shared" si="19"/>
        <v>0</v>
      </c>
      <c r="AD42" s="199">
        <f t="shared" si="19"/>
        <v>0</v>
      </c>
      <c r="AE42" s="198">
        <f t="shared" si="5"/>
        <v>0</v>
      </c>
      <c r="AF42" s="62"/>
    </row>
    <row r="43" spans="1:32" x14ac:dyDescent="0.2">
      <c r="A43" s="295"/>
      <c r="B43" s="172" t="s">
        <v>55</v>
      </c>
      <c r="C43" s="197">
        <f>$L$8*C$25</f>
        <v>0</v>
      </c>
      <c r="D43" s="197">
        <f t="shared" ref="D43:N43" si="20">$L$8*D$25</f>
        <v>0</v>
      </c>
      <c r="E43" s="197">
        <f t="shared" si="20"/>
        <v>0</v>
      </c>
      <c r="F43" s="197">
        <f t="shared" si="20"/>
        <v>0</v>
      </c>
      <c r="G43" s="197">
        <f t="shared" si="20"/>
        <v>0</v>
      </c>
      <c r="H43" s="197">
        <f t="shared" si="20"/>
        <v>0</v>
      </c>
      <c r="I43" s="197">
        <f t="shared" si="20"/>
        <v>0</v>
      </c>
      <c r="J43" s="197">
        <f t="shared" si="20"/>
        <v>0</v>
      </c>
      <c r="K43" s="197">
        <f t="shared" si="20"/>
        <v>0</v>
      </c>
      <c r="L43" s="197">
        <f t="shared" si="20"/>
        <v>0</v>
      </c>
      <c r="M43" s="197">
        <f t="shared" si="20"/>
        <v>0</v>
      </c>
      <c r="N43" s="197">
        <f t="shared" si="20"/>
        <v>0</v>
      </c>
      <c r="O43" s="198">
        <f t="shared" si="3"/>
        <v>0</v>
      </c>
      <c r="Q43" s="295"/>
      <c r="R43" s="172" t="s">
        <v>55</v>
      </c>
      <c r="S43" s="199">
        <f>IF(ISNUMBER(S$25),C43*S$25,0)</f>
        <v>0</v>
      </c>
      <c r="T43" s="199">
        <f t="shared" ref="T43:AD43" si="21">IF(ISNUMBER(T$25),D43*T$25,0)</f>
        <v>0</v>
      </c>
      <c r="U43" s="199">
        <f t="shared" si="21"/>
        <v>0</v>
      </c>
      <c r="V43" s="199">
        <f t="shared" si="21"/>
        <v>0</v>
      </c>
      <c r="W43" s="199">
        <f t="shared" si="21"/>
        <v>0</v>
      </c>
      <c r="X43" s="199">
        <f t="shared" si="21"/>
        <v>0</v>
      </c>
      <c r="Y43" s="199">
        <f t="shared" si="21"/>
        <v>0</v>
      </c>
      <c r="Z43" s="199">
        <f t="shared" si="21"/>
        <v>0</v>
      </c>
      <c r="AA43" s="199">
        <f t="shared" si="21"/>
        <v>0</v>
      </c>
      <c r="AB43" s="199">
        <f t="shared" si="21"/>
        <v>0</v>
      </c>
      <c r="AC43" s="199">
        <f t="shared" si="21"/>
        <v>0</v>
      </c>
      <c r="AD43" s="199">
        <f t="shared" si="21"/>
        <v>0</v>
      </c>
      <c r="AE43" s="198">
        <f t="shared" si="5"/>
        <v>0</v>
      </c>
      <c r="AF43" s="62"/>
    </row>
    <row r="44" spans="1:32" x14ac:dyDescent="0.2">
      <c r="A44" s="295"/>
      <c r="B44" s="172" t="s">
        <v>56</v>
      </c>
      <c r="C44" s="197">
        <f>$M$8*C$26</f>
        <v>0</v>
      </c>
      <c r="D44" s="197">
        <f t="shared" ref="D44:N44" si="22">$M$8*D$26</f>
        <v>0</v>
      </c>
      <c r="E44" s="197">
        <f t="shared" si="22"/>
        <v>0</v>
      </c>
      <c r="F44" s="197">
        <f t="shared" si="22"/>
        <v>0</v>
      </c>
      <c r="G44" s="197">
        <f t="shared" si="22"/>
        <v>0</v>
      </c>
      <c r="H44" s="197">
        <f t="shared" si="22"/>
        <v>0</v>
      </c>
      <c r="I44" s="197">
        <f t="shared" si="22"/>
        <v>0</v>
      </c>
      <c r="J44" s="197">
        <f t="shared" si="22"/>
        <v>0</v>
      </c>
      <c r="K44" s="197">
        <f t="shared" si="22"/>
        <v>0</v>
      </c>
      <c r="L44" s="197">
        <f t="shared" si="22"/>
        <v>0</v>
      </c>
      <c r="M44" s="197">
        <f t="shared" si="22"/>
        <v>0</v>
      </c>
      <c r="N44" s="197">
        <f t="shared" si="22"/>
        <v>0</v>
      </c>
      <c r="O44" s="198">
        <f t="shared" si="3"/>
        <v>0</v>
      </c>
      <c r="Q44" s="295"/>
      <c r="R44" s="172" t="s">
        <v>56</v>
      </c>
      <c r="S44" s="199">
        <f>IF(ISNUMBER(S$26),C44*S$26,0)</f>
        <v>0</v>
      </c>
      <c r="T44" s="199">
        <f t="shared" ref="T44:AD44" si="23">IF(ISNUMBER(T$26),D44*T$26,0)</f>
        <v>0</v>
      </c>
      <c r="U44" s="199">
        <f t="shared" si="23"/>
        <v>0</v>
      </c>
      <c r="V44" s="199">
        <f t="shared" si="23"/>
        <v>0</v>
      </c>
      <c r="W44" s="199">
        <f t="shared" si="23"/>
        <v>0</v>
      </c>
      <c r="X44" s="199">
        <f t="shared" si="23"/>
        <v>0</v>
      </c>
      <c r="Y44" s="199">
        <f t="shared" si="23"/>
        <v>0</v>
      </c>
      <c r="Z44" s="199">
        <f t="shared" si="23"/>
        <v>0</v>
      </c>
      <c r="AA44" s="199">
        <f t="shared" si="23"/>
        <v>0</v>
      </c>
      <c r="AB44" s="199">
        <f t="shared" si="23"/>
        <v>0</v>
      </c>
      <c r="AC44" s="199">
        <f t="shared" si="23"/>
        <v>0</v>
      </c>
      <c r="AD44" s="199">
        <f t="shared" si="23"/>
        <v>0</v>
      </c>
      <c r="AE44" s="198">
        <f t="shared" si="5"/>
        <v>0</v>
      </c>
      <c r="AF44" s="62"/>
    </row>
    <row r="45" spans="1:32" x14ac:dyDescent="0.2">
      <c r="A45" s="295"/>
      <c r="B45" s="172" t="s">
        <v>147</v>
      </c>
      <c r="C45" s="197">
        <f>$N$8*C$27</f>
        <v>0</v>
      </c>
      <c r="D45" s="197">
        <f t="shared" ref="D45:N45" si="24">$N$8*D$27</f>
        <v>0</v>
      </c>
      <c r="E45" s="197">
        <f t="shared" si="24"/>
        <v>0</v>
      </c>
      <c r="F45" s="197">
        <f t="shared" si="24"/>
        <v>0</v>
      </c>
      <c r="G45" s="197">
        <f t="shared" si="24"/>
        <v>0</v>
      </c>
      <c r="H45" s="197">
        <f t="shared" si="24"/>
        <v>0</v>
      </c>
      <c r="I45" s="197">
        <f t="shared" si="24"/>
        <v>0</v>
      </c>
      <c r="J45" s="197">
        <f t="shared" si="24"/>
        <v>0</v>
      </c>
      <c r="K45" s="197">
        <f t="shared" si="24"/>
        <v>0</v>
      </c>
      <c r="L45" s="197">
        <f t="shared" si="24"/>
        <v>0</v>
      </c>
      <c r="M45" s="197">
        <f t="shared" si="24"/>
        <v>0</v>
      </c>
      <c r="N45" s="197">
        <f t="shared" si="24"/>
        <v>0</v>
      </c>
      <c r="O45" s="198">
        <f t="shared" si="3"/>
        <v>0</v>
      </c>
      <c r="Q45" s="295"/>
      <c r="R45" s="172" t="s">
        <v>147</v>
      </c>
      <c r="S45" s="199">
        <f>IF(ISNUMBER(S$27),C45*S$27,0)</f>
        <v>0</v>
      </c>
      <c r="T45" s="199">
        <f t="shared" ref="T45:AD45" si="25">IF(ISNUMBER(T$27),D45*T$27,0)</f>
        <v>0</v>
      </c>
      <c r="U45" s="199">
        <f t="shared" si="25"/>
        <v>0</v>
      </c>
      <c r="V45" s="199">
        <f t="shared" si="25"/>
        <v>0</v>
      </c>
      <c r="W45" s="199">
        <f t="shared" si="25"/>
        <v>0</v>
      </c>
      <c r="X45" s="199">
        <f t="shared" si="25"/>
        <v>0</v>
      </c>
      <c r="Y45" s="199">
        <f t="shared" si="25"/>
        <v>0</v>
      </c>
      <c r="Z45" s="199">
        <f t="shared" si="25"/>
        <v>0</v>
      </c>
      <c r="AA45" s="199">
        <f t="shared" si="25"/>
        <v>0</v>
      </c>
      <c r="AB45" s="199">
        <f t="shared" si="25"/>
        <v>0</v>
      </c>
      <c r="AC45" s="199">
        <f t="shared" si="25"/>
        <v>0</v>
      </c>
      <c r="AD45" s="199">
        <f t="shared" si="25"/>
        <v>0</v>
      </c>
      <c r="AE45" s="198">
        <f t="shared" si="5"/>
        <v>0</v>
      </c>
      <c r="AF45" s="62"/>
    </row>
    <row r="46" spans="1:32" x14ac:dyDescent="0.2">
      <c r="A46" s="296"/>
      <c r="B46" s="54" t="s">
        <v>57</v>
      </c>
      <c r="C46" s="197">
        <f>+SUM(C34:C45)</f>
        <v>0</v>
      </c>
      <c r="D46" s="197">
        <f t="shared" ref="D46:N46" si="26">+SUM(D34:D45)</f>
        <v>0</v>
      </c>
      <c r="E46" s="197">
        <f t="shared" si="26"/>
        <v>0</v>
      </c>
      <c r="F46" s="197">
        <f t="shared" si="26"/>
        <v>0</v>
      </c>
      <c r="G46" s="197">
        <f t="shared" si="26"/>
        <v>0</v>
      </c>
      <c r="H46" s="197">
        <f t="shared" si="26"/>
        <v>0</v>
      </c>
      <c r="I46" s="197">
        <f t="shared" si="26"/>
        <v>0</v>
      </c>
      <c r="J46" s="197">
        <f t="shared" si="26"/>
        <v>0</v>
      </c>
      <c r="K46" s="197">
        <f t="shared" si="26"/>
        <v>0</v>
      </c>
      <c r="L46" s="197">
        <f t="shared" si="26"/>
        <v>0</v>
      </c>
      <c r="M46" s="197">
        <f t="shared" si="26"/>
        <v>0</v>
      </c>
      <c r="N46" s="197">
        <f t="shared" si="26"/>
        <v>0</v>
      </c>
      <c r="O46" s="198"/>
      <c r="Q46" s="296"/>
      <c r="R46" s="54" t="s">
        <v>57</v>
      </c>
      <c r="S46" s="197"/>
      <c r="T46" s="197"/>
      <c r="U46" s="197"/>
      <c r="V46" s="197"/>
      <c r="W46" s="197"/>
      <c r="X46" s="197"/>
      <c r="Y46" s="197"/>
      <c r="Z46" s="197"/>
      <c r="AA46" s="197"/>
      <c r="AB46" s="197"/>
      <c r="AC46" s="197"/>
      <c r="AD46" s="197"/>
      <c r="AE46" s="198">
        <f>SUM(AE34:AE45)</f>
        <v>0</v>
      </c>
      <c r="AF46" s="200">
        <f>AE46*44/12</f>
        <v>0</v>
      </c>
    </row>
    <row r="48" spans="1:32" ht="14.15" customHeight="1" x14ac:dyDescent="0.2">
      <c r="A48" s="293" t="str">
        <f>'MPS(input_RL_Opt2)'!A48</f>
        <v>Year 2020</v>
      </c>
      <c r="B48" s="293"/>
      <c r="C48" s="261" t="str">
        <f>'MPS(input_RL_Opt2)'!C48:O48</f>
        <v>Land use category in year 2020</v>
      </c>
      <c r="D48" s="261"/>
      <c r="E48" s="261"/>
      <c r="F48" s="261"/>
      <c r="G48" s="261"/>
      <c r="H48" s="261"/>
      <c r="I48" s="261"/>
      <c r="J48" s="261"/>
      <c r="K48" s="261"/>
      <c r="L48" s="261"/>
      <c r="M48" s="261"/>
      <c r="N48" s="261"/>
      <c r="O48" s="261"/>
      <c r="Q48" s="293" t="str">
        <f>'MPS(input_RL_Opt2)'!Q48</f>
        <v>Year 2020</v>
      </c>
      <c r="R48" s="293"/>
      <c r="S48" s="261" t="str">
        <f>'MPS(input_RL_Opt2)'!S48:AE48</f>
        <v>Land use category in year 2020</v>
      </c>
      <c r="T48" s="261"/>
      <c r="U48" s="261"/>
      <c r="V48" s="261"/>
      <c r="W48" s="261"/>
      <c r="X48" s="261"/>
      <c r="Y48" s="261"/>
      <c r="Z48" s="261"/>
      <c r="AA48" s="261"/>
      <c r="AB48" s="261"/>
      <c r="AC48" s="261"/>
      <c r="AD48" s="261"/>
      <c r="AE48" s="261"/>
      <c r="AF48" s="62"/>
    </row>
    <row r="49" spans="1:32" ht="42" x14ac:dyDescent="0.2">
      <c r="A49" s="293"/>
      <c r="B49" s="293"/>
      <c r="C49" s="54" t="s">
        <v>46</v>
      </c>
      <c r="D49" s="54" t="s">
        <v>47</v>
      </c>
      <c r="E49" s="55" t="s">
        <v>48</v>
      </c>
      <c r="F49" s="54" t="s">
        <v>49</v>
      </c>
      <c r="G49" s="54" t="s">
        <v>50</v>
      </c>
      <c r="H49" s="54" t="s">
        <v>51</v>
      </c>
      <c r="I49" s="54" t="s">
        <v>52</v>
      </c>
      <c r="J49" s="54" t="s">
        <v>53</v>
      </c>
      <c r="K49" s="54" t="s">
        <v>54</v>
      </c>
      <c r="L49" s="54" t="s">
        <v>55</v>
      </c>
      <c r="M49" s="54" t="s">
        <v>56</v>
      </c>
      <c r="N49" s="54" t="s">
        <v>39</v>
      </c>
      <c r="O49" s="172" t="s">
        <v>151</v>
      </c>
      <c r="Q49" s="293"/>
      <c r="R49" s="293"/>
      <c r="S49" s="54" t="s">
        <v>46</v>
      </c>
      <c r="T49" s="54" t="s">
        <v>47</v>
      </c>
      <c r="U49" s="55" t="s">
        <v>48</v>
      </c>
      <c r="V49" s="54" t="s">
        <v>49</v>
      </c>
      <c r="W49" s="54" t="s">
        <v>50</v>
      </c>
      <c r="X49" s="54" t="s">
        <v>51</v>
      </c>
      <c r="Y49" s="54" t="s">
        <v>52</v>
      </c>
      <c r="Z49" s="54" t="s">
        <v>53</v>
      </c>
      <c r="AA49" s="54" t="s">
        <v>54</v>
      </c>
      <c r="AB49" s="54" t="s">
        <v>55</v>
      </c>
      <c r="AC49" s="54" t="s">
        <v>56</v>
      </c>
      <c r="AD49" s="54" t="s">
        <v>39</v>
      </c>
      <c r="AE49" s="172" t="s">
        <v>57</v>
      </c>
      <c r="AF49" s="62"/>
    </row>
    <row r="50" spans="1:32" ht="14.15" customHeight="1" x14ac:dyDescent="0.2">
      <c r="A50" s="294" t="str">
        <f>'MPS(input_RL_Opt2)'!A50</f>
        <v>Land use category in year 2019</v>
      </c>
      <c r="B50" s="54" t="s">
        <v>46</v>
      </c>
      <c r="C50" s="197">
        <f>$C46*C$16</f>
        <v>0</v>
      </c>
      <c r="D50" s="197">
        <f t="shared" ref="D50:N50" si="27">$C46*D$16</f>
        <v>0</v>
      </c>
      <c r="E50" s="197">
        <f t="shared" si="27"/>
        <v>0</v>
      </c>
      <c r="F50" s="197">
        <f t="shared" si="27"/>
        <v>0</v>
      </c>
      <c r="G50" s="197">
        <f t="shared" si="27"/>
        <v>0</v>
      </c>
      <c r="H50" s="197">
        <f t="shared" si="27"/>
        <v>0</v>
      </c>
      <c r="I50" s="197">
        <f t="shared" si="27"/>
        <v>0</v>
      </c>
      <c r="J50" s="197">
        <f t="shared" si="27"/>
        <v>0</v>
      </c>
      <c r="K50" s="197">
        <f t="shared" si="27"/>
        <v>0</v>
      </c>
      <c r="L50" s="197">
        <f t="shared" si="27"/>
        <v>0</v>
      </c>
      <c r="M50" s="197">
        <f t="shared" si="27"/>
        <v>0</v>
      </c>
      <c r="N50" s="197">
        <f t="shared" si="27"/>
        <v>0</v>
      </c>
      <c r="O50" s="198">
        <f>SUM(C50:N50)</f>
        <v>0</v>
      </c>
      <c r="Q50" s="294" t="str">
        <f>'MPS(input_RL_Opt2)'!Q50</f>
        <v>Land use category in year 2019</v>
      </c>
      <c r="R50" s="54" t="s">
        <v>46</v>
      </c>
      <c r="S50" s="199">
        <f>IF(ISNUMBER(S$16),C50*S$16,0)</f>
        <v>0</v>
      </c>
      <c r="T50" s="199">
        <f t="shared" ref="T50" si="28">IF(ISNUMBER(T$16),D50*T$16,0)</f>
        <v>0</v>
      </c>
      <c r="U50" s="199">
        <f t="shared" ref="U50" si="29">IF(ISNUMBER(U$16),E50*U$16,0)</f>
        <v>0</v>
      </c>
      <c r="V50" s="199">
        <f t="shared" ref="V50" si="30">IF(ISNUMBER(V$16),F50*V$16,0)</f>
        <v>0</v>
      </c>
      <c r="W50" s="199">
        <f t="shared" ref="W50" si="31">IF(ISNUMBER(W$16),G50*W$16,0)</f>
        <v>0</v>
      </c>
      <c r="X50" s="199">
        <f t="shared" ref="X50" si="32">IF(ISNUMBER(X$16),H50*X$16,0)</f>
        <v>0</v>
      </c>
      <c r="Y50" s="199">
        <f t="shared" ref="Y50" si="33">IF(ISNUMBER(Y$16),I50*Y$16,0)</f>
        <v>0</v>
      </c>
      <c r="Z50" s="199">
        <f t="shared" ref="Z50" si="34">IF(ISNUMBER(Z$16),J50*Z$16,0)</f>
        <v>0</v>
      </c>
      <c r="AA50" s="199">
        <f t="shared" ref="AA50" si="35">IF(ISNUMBER(AA$16),K50*AA$16,0)</f>
        <v>0</v>
      </c>
      <c r="AB50" s="199">
        <f t="shared" ref="AB50" si="36">IF(ISNUMBER(AB$16),L50*AB$16,0)</f>
        <v>0</v>
      </c>
      <c r="AC50" s="199">
        <f t="shared" ref="AC50" si="37">IF(ISNUMBER(AC$16),M50*AC$16,0)</f>
        <v>0</v>
      </c>
      <c r="AD50" s="199">
        <f t="shared" ref="AD50" si="38">IF(ISNUMBER(AD$16),N50*AD$16,0)</f>
        <v>0</v>
      </c>
      <c r="AE50" s="198">
        <f>SUMIF(S50:AD50,"&gt;0",S50:AD50)</f>
        <v>0</v>
      </c>
      <c r="AF50" s="62"/>
    </row>
    <row r="51" spans="1:32" ht="28" x14ac:dyDescent="0.2">
      <c r="A51" s="295"/>
      <c r="B51" s="54" t="s">
        <v>47</v>
      </c>
      <c r="C51" s="197">
        <f>$D46*C$17</f>
        <v>0</v>
      </c>
      <c r="D51" s="197">
        <f t="shared" ref="D51:N51" si="39">$D46*D$17</f>
        <v>0</v>
      </c>
      <c r="E51" s="197">
        <f t="shared" si="39"/>
        <v>0</v>
      </c>
      <c r="F51" s="197">
        <f t="shared" si="39"/>
        <v>0</v>
      </c>
      <c r="G51" s="197">
        <f t="shared" si="39"/>
        <v>0</v>
      </c>
      <c r="H51" s="197">
        <f t="shared" si="39"/>
        <v>0</v>
      </c>
      <c r="I51" s="197">
        <f t="shared" si="39"/>
        <v>0</v>
      </c>
      <c r="J51" s="197">
        <f t="shared" si="39"/>
        <v>0</v>
      </c>
      <c r="K51" s="197">
        <f t="shared" si="39"/>
        <v>0</v>
      </c>
      <c r="L51" s="197">
        <f t="shared" si="39"/>
        <v>0</v>
      </c>
      <c r="M51" s="197">
        <f t="shared" si="39"/>
        <v>0</v>
      </c>
      <c r="N51" s="197">
        <f t="shared" si="39"/>
        <v>0</v>
      </c>
      <c r="O51" s="198">
        <f t="shared" ref="O51:O61" si="40">SUM(C51:N51)</f>
        <v>0</v>
      </c>
      <c r="Q51" s="295"/>
      <c r="R51" s="54" t="s">
        <v>47</v>
      </c>
      <c r="S51" s="199">
        <f>IF(ISNUMBER(S$17),C51*S$17,0)</f>
        <v>0</v>
      </c>
      <c r="T51" s="199">
        <f t="shared" ref="T51" si="41">IF(ISNUMBER(T$17),D51*T$17,0)</f>
        <v>0</v>
      </c>
      <c r="U51" s="199">
        <f t="shared" ref="U51" si="42">IF(ISNUMBER(U$17),E51*U$17,0)</f>
        <v>0</v>
      </c>
      <c r="V51" s="199">
        <f t="shared" ref="V51" si="43">IF(ISNUMBER(V$17),F51*V$17,0)</f>
        <v>0</v>
      </c>
      <c r="W51" s="199">
        <f t="shared" ref="W51" si="44">IF(ISNUMBER(W$17),G51*W$17,0)</f>
        <v>0</v>
      </c>
      <c r="X51" s="199">
        <f t="shared" ref="X51" si="45">IF(ISNUMBER(X$17),H51*X$17,0)</f>
        <v>0</v>
      </c>
      <c r="Y51" s="199">
        <f t="shared" ref="Y51" si="46">IF(ISNUMBER(Y$17),I51*Y$17,0)</f>
        <v>0</v>
      </c>
      <c r="Z51" s="199">
        <f t="shared" ref="Z51" si="47">IF(ISNUMBER(Z$17),J51*Z$17,0)</f>
        <v>0</v>
      </c>
      <c r="AA51" s="199">
        <f t="shared" ref="AA51" si="48">IF(ISNUMBER(AA$17),K51*AA$17,0)</f>
        <v>0</v>
      </c>
      <c r="AB51" s="199">
        <f t="shared" ref="AB51" si="49">IF(ISNUMBER(AB$17),L51*AB$17,0)</f>
        <v>0</v>
      </c>
      <c r="AC51" s="199">
        <f t="shared" ref="AC51" si="50">IF(ISNUMBER(AC$17),M51*AC$17,0)</f>
        <v>0</v>
      </c>
      <c r="AD51" s="199">
        <f t="shared" ref="AD51" si="51">IF(ISNUMBER(AD$17),N51*AD$17,0)</f>
        <v>0</v>
      </c>
      <c r="AE51" s="198">
        <f t="shared" ref="AE51:AE61" si="52">SUMIF(S51:AD51,"&gt;0",S51:AD51)</f>
        <v>0</v>
      </c>
      <c r="AF51" s="62"/>
    </row>
    <row r="52" spans="1:32" x14ac:dyDescent="0.2">
      <c r="A52" s="295"/>
      <c r="B52" s="55" t="s">
        <v>48</v>
      </c>
      <c r="C52" s="197">
        <f>$E46*C$18</f>
        <v>0</v>
      </c>
      <c r="D52" s="197">
        <f t="shared" ref="D52:N52" si="53">$E46*D$18</f>
        <v>0</v>
      </c>
      <c r="E52" s="197">
        <f t="shared" si="53"/>
        <v>0</v>
      </c>
      <c r="F52" s="197">
        <f t="shared" si="53"/>
        <v>0</v>
      </c>
      <c r="G52" s="197">
        <f t="shared" si="53"/>
        <v>0</v>
      </c>
      <c r="H52" s="197">
        <f t="shared" si="53"/>
        <v>0</v>
      </c>
      <c r="I52" s="197">
        <f t="shared" si="53"/>
        <v>0</v>
      </c>
      <c r="J52" s="197">
        <f t="shared" si="53"/>
        <v>0</v>
      </c>
      <c r="K52" s="197">
        <f t="shared" si="53"/>
        <v>0</v>
      </c>
      <c r="L52" s="197">
        <f t="shared" si="53"/>
        <v>0</v>
      </c>
      <c r="M52" s="197">
        <f t="shared" si="53"/>
        <v>0</v>
      </c>
      <c r="N52" s="197">
        <f t="shared" si="53"/>
        <v>0</v>
      </c>
      <c r="O52" s="198">
        <f t="shared" si="40"/>
        <v>0</v>
      </c>
      <c r="Q52" s="295"/>
      <c r="R52" s="55" t="s">
        <v>48</v>
      </c>
      <c r="S52" s="199">
        <f>IF(ISNUMBER(S$18),C52*S$18,0)</f>
        <v>0</v>
      </c>
      <c r="T52" s="199">
        <f t="shared" ref="T52" si="54">IF(ISNUMBER(T$18),D52*T$18,0)</f>
        <v>0</v>
      </c>
      <c r="U52" s="199">
        <f t="shared" ref="U52" si="55">IF(ISNUMBER(U$18),E52*U$18,0)</f>
        <v>0</v>
      </c>
      <c r="V52" s="199">
        <f t="shared" ref="V52" si="56">IF(ISNUMBER(V$18),F52*V$18,0)</f>
        <v>0</v>
      </c>
      <c r="W52" s="199">
        <f t="shared" ref="W52" si="57">IF(ISNUMBER(W$18),G52*W$18,0)</f>
        <v>0</v>
      </c>
      <c r="X52" s="199">
        <f t="shared" ref="X52" si="58">IF(ISNUMBER(X$18),H52*X$18,0)</f>
        <v>0</v>
      </c>
      <c r="Y52" s="199">
        <f t="shared" ref="Y52" si="59">IF(ISNUMBER(Y$18),I52*Y$18,0)</f>
        <v>0</v>
      </c>
      <c r="Z52" s="199">
        <f t="shared" ref="Z52" si="60">IF(ISNUMBER(Z$18),J52*Z$18,0)</f>
        <v>0</v>
      </c>
      <c r="AA52" s="199">
        <f t="shared" ref="AA52" si="61">IF(ISNUMBER(AA$18),K52*AA$18,0)</f>
        <v>0</v>
      </c>
      <c r="AB52" s="199">
        <f t="shared" ref="AB52" si="62">IF(ISNUMBER(AB$18),L52*AB$18,0)</f>
        <v>0</v>
      </c>
      <c r="AC52" s="199">
        <f t="shared" ref="AC52" si="63">IF(ISNUMBER(AC$18),M52*AC$18,0)</f>
        <v>0</v>
      </c>
      <c r="AD52" s="199">
        <f t="shared" ref="AD52" si="64">IF(ISNUMBER(AD$18),N52*AD$18,0)</f>
        <v>0</v>
      </c>
      <c r="AE52" s="198">
        <f t="shared" si="52"/>
        <v>0</v>
      </c>
      <c r="AF52" s="62"/>
    </row>
    <row r="53" spans="1:32" x14ac:dyDescent="0.2">
      <c r="A53" s="295"/>
      <c r="B53" s="54" t="s">
        <v>49</v>
      </c>
      <c r="C53" s="197">
        <f>$F46*C$19</f>
        <v>0</v>
      </c>
      <c r="D53" s="197">
        <f t="shared" ref="D53:N53" si="65">$F46*D$19</f>
        <v>0</v>
      </c>
      <c r="E53" s="197">
        <f t="shared" si="65"/>
        <v>0</v>
      </c>
      <c r="F53" s="197">
        <f t="shared" si="65"/>
        <v>0</v>
      </c>
      <c r="G53" s="197">
        <f t="shared" si="65"/>
        <v>0</v>
      </c>
      <c r="H53" s="197">
        <f t="shared" si="65"/>
        <v>0</v>
      </c>
      <c r="I53" s="197">
        <f t="shared" si="65"/>
        <v>0</v>
      </c>
      <c r="J53" s="197">
        <f t="shared" si="65"/>
        <v>0</v>
      </c>
      <c r="K53" s="197">
        <f t="shared" si="65"/>
        <v>0</v>
      </c>
      <c r="L53" s="197">
        <f t="shared" si="65"/>
        <v>0</v>
      </c>
      <c r="M53" s="197">
        <f t="shared" si="65"/>
        <v>0</v>
      </c>
      <c r="N53" s="197">
        <f t="shared" si="65"/>
        <v>0</v>
      </c>
      <c r="O53" s="198">
        <f t="shared" si="40"/>
        <v>0</v>
      </c>
      <c r="Q53" s="295"/>
      <c r="R53" s="54" t="s">
        <v>49</v>
      </c>
      <c r="S53" s="199">
        <f>IF(ISNUMBER(S$19),C53*S$19,0)</f>
        <v>0</v>
      </c>
      <c r="T53" s="199">
        <f t="shared" ref="T53" si="66">IF(ISNUMBER(T$19),D53*T$19,0)</f>
        <v>0</v>
      </c>
      <c r="U53" s="199">
        <f t="shared" ref="U53" si="67">IF(ISNUMBER(U$19),E53*U$19,0)</f>
        <v>0</v>
      </c>
      <c r="V53" s="199">
        <f t="shared" ref="V53" si="68">IF(ISNUMBER(V$19),F53*V$19,0)</f>
        <v>0</v>
      </c>
      <c r="W53" s="199">
        <f t="shared" ref="W53" si="69">IF(ISNUMBER(W$19),G53*W$19,0)</f>
        <v>0</v>
      </c>
      <c r="X53" s="199">
        <f t="shared" ref="X53" si="70">IF(ISNUMBER(X$19),H53*X$19,0)</f>
        <v>0</v>
      </c>
      <c r="Y53" s="199">
        <f t="shared" ref="Y53" si="71">IF(ISNUMBER(Y$19),I53*Y$19,0)</f>
        <v>0</v>
      </c>
      <c r="Z53" s="199">
        <f t="shared" ref="Z53" si="72">IF(ISNUMBER(Z$19),J53*Z$19,0)</f>
        <v>0</v>
      </c>
      <c r="AA53" s="199">
        <f t="shared" ref="AA53" si="73">IF(ISNUMBER(AA$19),K53*AA$19,0)</f>
        <v>0</v>
      </c>
      <c r="AB53" s="199">
        <f t="shared" ref="AB53" si="74">IF(ISNUMBER(AB$19),L53*AB$19,0)</f>
        <v>0</v>
      </c>
      <c r="AC53" s="199">
        <f t="shared" ref="AC53" si="75">IF(ISNUMBER(AC$19),M53*AC$19,0)</f>
        <v>0</v>
      </c>
      <c r="AD53" s="199">
        <f t="shared" ref="AD53" si="76">IF(ISNUMBER(AD$19),N53*AD$19,0)</f>
        <v>0</v>
      </c>
      <c r="AE53" s="198">
        <f t="shared" si="52"/>
        <v>0</v>
      </c>
      <c r="AF53" s="62"/>
    </row>
    <row r="54" spans="1:32" x14ac:dyDescent="0.2">
      <c r="A54" s="295"/>
      <c r="B54" s="172" t="s">
        <v>50</v>
      </c>
      <c r="C54" s="197">
        <f>$G46*C$20</f>
        <v>0</v>
      </c>
      <c r="D54" s="197">
        <f t="shared" ref="D54:N54" si="77">$G46*D$20</f>
        <v>0</v>
      </c>
      <c r="E54" s="197">
        <f t="shared" si="77"/>
        <v>0</v>
      </c>
      <c r="F54" s="197">
        <f t="shared" si="77"/>
        <v>0</v>
      </c>
      <c r="G54" s="197">
        <f t="shared" si="77"/>
        <v>0</v>
      </c>
      <c r="H54" s="197">
        <f t="shared" si="77"/>
        <v>0</v>
      </c>
      <c r="I54" s="197">
        <f t="shared" si="77"/>
        <v>0</v>
      </c>
      <c r="J54" s="197">
        <f t="shared" si="77"/>
        <v>0</v>
      </c>
      <c r="K54" s="197">
        <f t="shared" si="77"/>
        <v>0</v>
      </c>
      <c r="L54" s="197">
        <f t="shared" si="77"/>
        <v>0</v>
      </c>
      <c r="M54" s="197">
        <f t="shared" si="77"/>
        <v>0</v>
      </c>
      <c r="N54" s="197">
        <f t="shared" si="77"/>
        <v>0</v>
      </c>
      <c r="O54" s="198">
        <f t="shared" si="40"/>
        <v>0</v>
      </c>
      <c r="Q54" s="295"/>
      <c r="R54" s="172" t="s">
        <v>50</v>
      </c>
      <c r="S54" s="199">
        <f>IF(ISNUMBER(S$20),C54*S$20,0)</f>
        <v>0</v>
      </c>
      <c r="T54" s="199">
        <f t="shared" ref="T54" si="78">IF(ISNUMBER(T$20),D54*T$20,0)</f>
        <v>0</v>
      </c>
      <c r="U54" s="199">
        <f t="shared" ref="U54" si="79">IF(ISNUMBER(U$20),E54*U$20,0)</f>
        <v>0</v>
      </c>
      <c r="V54" s="199">
        <f t="shared" ref="V54" si="80">IF(ISNUMBER(V$20),F54*V$20,0)</f>
        <v>0</v>
      </c>
      <c r="W54" s="199">
        <f t="shared" ref="W54" si="81">IF(ISNUMBER(W$20),G54*W$20,0)</f>
        <v>0</v>
      </c>
      <c r="X54" s="199">
        <f t="shared" ref="X54" si="82">IF(ISNUMBER(X$20),H54*X$20,0)</f>
        <v>0</v>
      </c>
      <c r="Y54" s="199">
        <f t="shared" ref="Y54" si="83">IF(ISNUMBER(Y$20),I54*Y$20,0)</f>
        <v>0</v>
      </c>
      <c r="Z54" s="199">
        <f t="shared" ref="Z54" si="84">IF(ISNUMBER(Z$20),J54*Z$20,0)</f>
        <v>0</v>
      </c>
      <c r="AA54" s="199">
        <f t="shared" ref="AA54" si="85">IF(ISNUMBER(AA$20),K54*AA$20,0)</f>
        <v>0</v>
      </c>
      <c r="AB54" s="199">
        <f t="shared" ref="AB54" si="86">IF(ISNUMBER(AB$20),L54*AB$20,0)</f>
        <v>0</v>
      </c>
      <c r="AC54" s="199">
        <f t="shared" ref="AC54" si="87">IF(ISNUMBER(AC$20),M54*AC$20,0)</f>
        <v>0</v>
      </c>
      <c r="AD54" s="199">
        <f t="shared" ref="AD54" si="88">IF(ISNUMBER(AD$20),N54*AD$20,0)</f>
        <v>0</v>
      </c>
      <c r="AE54" s="198">
        <f t="shared" si="52"/>
        <v>0</v>
      </c>
      <c r="AF54" s="62"/>
    </row>
    <row r="55" spans="1:32" x14ac:dyDescent="0.2">
      <c r="A55" s="295"/>
      <c r="B55" s="172" t="s">
        <v>51</v>
      </c>
      <c r="C55" s="197">
        <f>$H46*C$21</f>
        <v>0</v>
      </c>
      <c r="D55" s="197">
        <f t="shared" ref="D55:N55" si="89">$H46*D$21</f>
        <v>0</v>
      </c>
      <c r="E55" s="197">
        <f t="shared" si="89"/>
        <v>0</v>
      </c>
      <c r="F55" s="197">
        <f t="shared" si="89"/>
        <v>0</v>
      </c>
      <c r="G55" s="197">
        <f t="shared" si="89"/>
        <v>0</v>
      </c>
      <c r="H55" s="197">
        <f t="shared" si="89"/>
        <v>0</v>
      </c>
      <c r="I55" s="197">
        <f t="shared" si="89"/>
        <v>0</v>
      </c>
      <c r="J55" s="197">
        <f t="shared" si="89"/>
        <v>0</v>
      </c>
      <c r="K55" s="197">
        <f t="shared" si="89"/>
        <v>0</v>
      </c>
      <c r="L55" s="197">
        <f t="shared" si="89"/>
        <v>0</v>
      </c>
      <c r="M55" s="197">
        <f t="shared" si="89"/>
        <v>0</v>
      </c>
      <c r="N55" s="197">
        <f t="shared" si="89"/>
        <v>0</v>
      </c>
      <c r="O55" s="198">
        <f t="shared" si="40"/>
        <v>0</v>
      </c>
      <c r="Q55" s="295"/>
      <c r="R55" s="172" t="s">
        <v>51</v>
      </c>
      <c r="S55" s="199">
        <f>IF(ISNUMBER(S$21),C55*S$21,0)</f>
        <v>0</v>
      </c>
      <c r="T55" s="199">
        <f t="shared" ref="T55" si="90">IF(ISNUMBER(T$21),D55*T$21,0)</f>
        <v>0</v>
      </c>
      <c r="U55" s="199">
        <f t="shared" ref="U55" si="91">IF(ISNUMBER(U$21),E55*U$21,0)</f>
        <v>0</v>
      </c>
      <c r="V55" s="199">
        <f t="shared" ref="V55" si="92">IF(ISNUMBER(V$21),F55*V$21,0)</f>
        <v>0</v>
      </c>
      <c r="W55" s="199">
        <f t="shared" ref="W55" si="93">IF(ISNUMBER(W$21),G55*W$21,0)</f>
        <v>0</v>
      </c>
      <c r="X55" s="199">
        <f t="shared" ref="X55" si="94">IF(ISNUMBER(X$21),H55*X$21,0)</f>
        <v>0</v>
      </c>
      <c r="Y55" s="199">
        <f t="shared" ref="Y55" si="95">IF(ISNUMBER(Y$21),I55*Y$21,0)</f>
        <v>0</v>
      </c>
      <c r="Z55" s="199">
        <f t="shared" ref="Z55" si="96">IF(ISNUMBER(Z$21),J55*Z$21,0)</f>
        <v>0</v>
      </c>
      <c r="AA55" s="199">
        <f t="shared" ref="AA55" si="97">IF(ISNUMBER(AA$21),K55*AA$21,0)</f>
        <v>0</v>
      </c>
      <c r="AB55" s="199">
        <f t="shared" ref="AB55" si="98">IF(ISNUMBER(AB$21),L55*AB$21,0)</f>
        <v>0</v>
      </c>
      <c r="AC55" s="199">
        <f t="shared" ref="AC55" si="99">IF(ISNUMBER(AC$21),M55*AC$21,0)</f>
        <v>0</v>
      </c>
      <c r="AD55" s="199">
        <f t="shared" ref="AD55" si="100">IF(ISNUMBER(AD$21),N55*AD$21,0)</f>
        <v>0</v>
      </c>
      <c r="AE55" s="198">
        <f t="shared" si="52"/>
        <v>0</v>
      </c>
      <c r="AF55" s="62"/>
    </row>
    <row r="56" spans="1:32" x14ac:dyDescent="0.2">
      <c r="A56" s="295"/>
      <c r="B56" s="172" t="s">
        <v>52</v>
      </c>
      <c r="C56" s="197">
        <f>$I46*C$22</f>
        <v>0</v>
      </c>
      <c r="D56" s="197">
        <f t="shared" ref="D56:N56" si="101">$I46*D$22</f>
        <v>0</v>
      </c>
      <c r="E56" s="197">
        <f t="shared" si="101"/>
        <v>0</v>
      </c>
      <c r="F56" s="197">
        <f t="shared" si="101"/>
        <v>0</v>
      </c>
      <c r="G56" s="197">
        <f t="shared" si="101"/>
        <v>0</v>
      </c>
      <c r="H56" s="197">
        <f t="shared" si="101"/>
        <v>0</v>
      </c>
      <c r="I56" s="197">
        <f t="shared" si="101"/>
        <v>0</v>
      </c>
      <c r="J56" s="197">
        <f t="shared" si="101"/>
        <v>0</v>
      </c>
      <c r="K56" s="197">
        <f t="shared" si="101"/>
        <v>0</v>
      </c>
      <c r="L56" s="197">
        <f t="shared" si="101"/>
        <v>0</v>
      </c>
      <c r="M56" s="197">
        <f t="shared" si="101"/>
        <v>0</v>
      </c>
      <c r="N56" s="197">
        <f t="shared" si="101"/>
        <v>0</v>
      </c>
      <c r="O56" s="198">
        <f t="shared" si="40"/>
        <v>0</v>
      </c>
      <c r="Q56" s="295"/>
      <c r="R56" s="172" t="s">
        <v>52</v>
      </c>
      <c r="S56" s="199">
        <f>IF(ISNUMBER(S$22),C56*S$22,0)</f>
        <v>0</v>
      </c>
      <c r="T56" s="199">
        <f t="shared" ref="T56" si="102">IF(ISNUMBER(T$22),D56*T$22,0)</f>
        <v>0</v>
      </c>
      <c r="U56" s="199">
        <f t="shared" ref="U56" si="103">IF(ISNUMBER(U$22),E56*U$22,0)</f>
        <v>0</v>
      </c>
      <c r="V56" s="199">
        <f t="shared" ref="V56" si="104">IF(ISNUMBER(V$22),F56*V$22,0)</f>
        <v>0</v>
      </c>
      <c r="W56" s="199">
        <f t="shared" ref="W56" si="105">IF(ISNUMBER(W$22),G56*W$22,0)</f>
        <v>0</v>
      </c>
      <c r="X56" s="199">
        <f t="shared" ref="X56" si="106">IF(ISNUMBER(X$22),H56*X$22,0)</f>
        <v>0</v>
      </c>
      <c r="Y56" s="199">
        <f t="shared" ref="Y56" si="107">IF(ISNUMBER(Y$22),I56*Y$22,0)</f>
        <v>0</v>
      </c>
      <c r="Z56" s="199">
        <f t="shared" ref="Z56" si="108">IF(ISNUMBER(Z$22),J56*Z$22,0)</f>
        <v>0</v>
      </c>
      <c r="AA56" s="199">
        <f t="shared" ref="AA56" si="109">IF(ISNUMBER(AA$22),K56*AA$22,0)</f>
        <v>0</v>
      </c>
      <c r="AB56" s="199">
        <f t="shared" ref="AB56" si="110">IF(ISNUMBER(AB$22),L56*AB$22,0)</f>
        <v>0</v>
      </c>
      <c r="AC56" s="199">
        <f t="shared" ref="AC56" si="111">IF(ISNUMBER(AC$22),M56*AC$22,0)</f>
        <v>0</v>
      </c>
      <c r="AD56" s="199">
        <f t="shared" ref="AD56" si="112">IF(ISNUMBER(AD$22),N56*AD$22,0)</f>
        <v>0</v>
      </c>
      <c r="AE56" s="198">
        <f t="shared" si="52"/>
        <v>0</v>
      </c>
      <c r="AF56" s="62"/>
    </row>
    <row r="57" spans="1:32" x14ac:dyDescent="0.2">
      <c r="A57" s="295"/>
      <c r="B57" s="172" t="s">
        <v>53</v>
      </c>
      <c r="C57" s="197">
        <f>$J46*C$23</f>
        <v>0</v>
      </c>
      <c r="D57" s="197">
        <f t="shared" ref="D57:N57" si="113">$J46*D$23</f>
        <v>0</v>
      </c>
      <c r="E57" s="197">
        <f t="shared" si="113"/>
        <v>0</v>
      </c>
      <c r="F57" s="197">
        <f t="shared" si="113"/>
        <v>0</v>
      </c>
      <c r="G57" s="197">
        <f t="shared" si="113"/>
        <v>0</v>
      </c>
      <c r="H57" s="197">
        <f t="shared" si="113"/>
        <v>0</v>
      </c>
      <c r="I57" s="197">
        <f t="shared" si="113"/>
        <v>0</v>
      </c>
      <c r="J57" s="197">
        <f t="shared" si="113"/>
        <v>0</v>
      </c>
      <c r="K57" s="197">
        <f t="shared" si="113"/>
        <v>0</v>
      </c>
      <c r="L57" s="197">
        <f t="shared" si="113"/>
        <v>0</v>
      </c>
      <c r="M57" s="197">
        <f t="shared" si="113"/>
        <v>0</v>
      </c>
      <c r="N57" s="197">
        <f t="shared" si="113"/>
        <v>0</v>
      </c>
      <c r="O57" s="198">
        <f t="shared" si="40"/>
        <v>0</v>
      </c>
      <c r="Q57" s="295"/>
      <c r="R57" s="172" t="s">
        <v>53</v>
      </c>
      <c r="S57" s="199">
        <f>IF(ISNUMBER(S$23),C57*S$23,0)</f>
        <v>0</v>
      </c>
      <c r="T57" s="199">
        <f t="shared" ref="T57" si="114">IF(ISNUMBER(T$23),D57*T$23,0)</f>
        <v>0</v>
      </c>
      <c r="U57" s="199">
        <f t="shared" ref="U57" si="115">IF(ISNUMBER(U$23),E57*U$23,0)</f>
        <v>0</v>
      </c>
      <c r="V57" s="199">
        <f t="shared" ref="V57" si="116">IF(ISNUMBER(V$23),F57*V$23,0)</f>
        <v>0</v>
      </c>
      <c r="W57" s="199">
        <f t="shared" ref="W57" si="117">IF(ISNUMBER(W$23),G57*W$23,0)</f>
        <v>0</v>
      </c>
      <c r="X57" s="199">
        <f t="shared" ref="X57" si="118">IF(ISNUMBER(X$23),H57*X$23,0)</f>
        <v>0</v>
      </c>
      <c r="Y57" s="199">
        <f t="shared" ref="Y57" si="119">IF(ISNUMBER(Y$23),I57*Y$23,0)</f>
        <v>0</v>
      </c>
      <c r="Z57" s="199">
        <f t="shared" ref="Z57" si="120">IF(ISNUMBER(Z$23),J57*Z$23,0)</f>
        <v>0</v>
      </c>
      <c r="AA57" s="199">
        <f t="shared" ref="AA57" si="121">IF(ISNUMBER(AA$23),K57*AA$23,0)</f>
        <v>0</v>
      </c>
      <c r="AB57" s="199">
        <f t="shared" ref="AB57" si="122">IF(ISNUMBER(AB$23),L57*AB$23,0)</f>
        <v>0</v>
      </c>
      <c r="AC57" s="199">
        <f t="shared" ref="AC57" si="123">IF(ISNUMBER(AC$23),M57*AC$23,0)</f>
        <v>0</v>
      </c>
      <c r="AD57" s="199">
        <f t="shared" ref="AD57" si="124">IF(ISNUMBER(AD$23),N57*AD$23,0)</f>
        <v>0</v>
      </c>
      <c r="AE57" s="198">
        <f t="shared" si="52"/>
        <v>0</v>
      </c>
      <c r="AF57" s="62"/>
    </row>
    <row r="58" spans="1:32" x14ac:dyDescent="0.2">
      <c r="A58" s="295"/>
      <c r="B58" s="172" t="s">
        <v>54</v>
      </c>
      <c r="C58" s="197">
        <f>$K46*C$24</f>
        <v>0</v>
      </c>
      <c r="D58" s="197">
        <f t="shared" ref="D58:N58" si="125">$K46*D$24</f>
        <v>0</v>
      </c>
      <c r="E58" s="197">
        <f t="shared" si="125"/>
        <v>0</v>
      </c>
      <c r="F58" s="197">
        <f t="shared" si="125"/>
        <v>0</v>
      </c>
      <c r="G58" s="197">
        <f t="shared" si="125"/>
        <v>0</v>
      </c>
      <c r="H58" s="197">
        <f t="shared" si="125"/>
        <v>0</v>
      </c>
      <c r="I58" s="197">
        <f t="shared" si="125"/>
        <v>0</v>
      </c>
      <c r="J58" s="197">
        <f t="shared" si="125"/>
        <v>0</v>
      </c>
      <c r="K58" s="197">
        <f t="shared" si="125"/>
        <v>0</v>
      </c>
      <c r="L58" s="197">
        <f t="shared" si="125"/>
        <v>0</v>
      </c>
      <c r="M58" s="197">
        <f t="shared" si="125"/>
        <v>0</v>
      </c>
      <c r="N58" s="197">
        <f t="shared" si="125"/>
        <v>0</v>
      </c>
      <c r="O58" s="198">
        <f t="shared" si="40"/>
        <v>0</v>
      </c>
      <c r="Q58" s="295"/>
      <c r="R58" s="172" t="s">
        <v>54</v>
      </c>
      <c r="S58" s="199">
        <f>IF(ISNUMBER(S$24),C58*S$24,0)</f>
        <v>0</v>
      </c>
      <c r="T58" s="199">
        <f t="shared" ref="T58" si="126">IF(ISNUMBER(T$24),D58*T$24,0)</f>
        <v>0</v>
      </c>
      <c r="U58" s="199">
        <f t="shared" ref="U58" si="127">IF(ISNUMBER(U$24),E58*U$24,0)</f>
        <v>0</v>
      </c>
      <c r="V58" s="199">
        <f t="shared" ref="V58" si="128">IF(ISNUMBER(V$24),F58*V$24,0)</f>
        <v>0</v>
      </c>
      <c r="W58" s="199">
        <f t="shared" ref="W58" si="129">IF(ISNUMBER(W$24),G58*W$24,0)</f>
        <v>0</v>
      </c>
      <c r="X58" s="199">
        <f t="shared" ref="X58" si="130">IF(ISNUMBER(X$24),H58*X$24,0)</f>
        <v>0</v>
      </c>
      <c r="Y58" s="199">
        <f t="shared" ref="Y58" si="131">IF(ISNUMBER(Y$24),I58*Y$24,0)</f>
        <v>0</v>
      </c>
      <c r="Z58" s="199">
        <f t="shared" ref="Z58" si="132">IF(ISNUMBER(Z$24),J58*Z$24,0)</f>
        <v>0</v>
      </c>
      <c r="AA58" s="199">
        <f t="shared" ref="AA58" si="133">IF(ISNUMBER(AA$24),K58*AA$24,0)</f>
        <v>0</v>
      </c>
      <c r="AB58" s="199">
        <f t="shared" ref="AB58" si="134">IF(ISNUMBER(AB$24),L58*AB$24,0)</f>
        <v>0</v>
      </c>
      <c r="AC58" s="199">
        <f t="shared" ref="AC58" si="135">IF(ISNUMBER(AC$24),M58*AC$24,0)</f>
        <v>0</v>
      </c>
      <c r="AD58" s="199">
        <f t="shared" ref="AD58" si="136">IF(ISNUMBER(AD$24),N58*AD$24,0)</f>
        <v>0</v>
      </c>
      <c r="AE58" s="198">
        <f t="shared" si="52"/>
        <v>0</v>
      </c>
      <c r="AF58" s="62"/>
    </row>
    <row r="59" spans="1:32" x14ac:dyDescent="0.2">
      <c r="A59" s="295"/>
      <c r="B59" s="172" t="s">
        <v>55</v>
      </c>
      <c r="C59" s="197">
        <f>$L46*C$25</f>
        <v>0</v>
      </c>
      <c r="D59" s="197">
        <f t="shared" ref="D59:N59" si="137">$L46*D$25</f>
        <v>0</v>
      </c>
      <c r="E59" s="197">
        <f t="shared" si="137"/>
        <v>0</v>
      </c>
      <c r="F59" s="197">
        <f t="shared" si="137"/>
        <v>0</v>
      </c>
      <c r="G59" s="197">
        <f t="shared" si="137"/>
        <v>0</v>
      </c>
      <c r="H59" s="197">
        <f t="shared" si="137"/>
        <v>0</v>
      </c>
      <c r="I59" s="197">
        <f t="shared" si="137"/>
        <v>0</v>
      </c>
      <c r="J59" s="197">
        <f t="shared" si="137"/>
        <v>0</v>
      </c>
      <c r="K59" s="197">
        <f t="shared" si="137"/>
        <v>0</v>
      </c>
      <c r="L59" s="197">
        <f t="shared" si="137"/>
        <v>0</v>
      </c>
      <c r="M59" s="197">
        <f t="shared" si="137"/>
        <v>0</v>
      </c>
      <c r="N59" s="197">
        <f t="shared" si="137"/>
        <v>0</v>
      </c>
      <c r="O59" s="198">
        <f t="shared" si="40"/>
        <v>0</v>
      </c>
      <c r="Q59" s="295"/>
      <c r="R59" s="172" t="s">
        <v>55</v>
      </c>
      <c r="S59" s="199">
        <f>IF(ISNUMBER(S$25),C59*S$25,0)</f>
        <v>0</v>
      </c>
      <c r="T59" s="199">
        <f t="shared" ref="T59" si="138">IF(ISNUMBER(T$25),D59*T$25,0)</f>
        <v>0</v>
      </c>
      <c r="U59" s="199">
        <f t="shared" ref="U59" si="139">IF(ISNUMBER(U$25),E59*U$25,0)</f>
        <v>0</v>
      </c>
      <c r="V59" s="199">
        <f t="shared" ref="V59" si="140">IF(ISNUMBER(V$25),F59*V$25,0)</f>
        <v>0</v>
      </c>
      <c r="W59" s="199">
        <f t="shared" ref="W59" si="141">IF(ISNUMBER(W$25),G59*W$25,0)</f>
        <v>0</v>
      </c>
      <c r="X59" s="199">
        <f t="shared" ref="X59" si="142">IF(ISNUMBER(X$25),H59*X$25,0)</f>
        <v>0</v>
      </c>
      <c r="Y59" s="199">
        <f t="shared" ref="Y59" si="143">IF(ISNUMBER(Y$25),I59*Y$25,0)</f>
        <v>0</v>
      </c>
      <c r="Z59" s="199">
        <f t="shared" ref="Z59" si="144">IF(ISNUMBER(Z$25),J59*Z$25,0)</f>
        <v>0</v>
      </c>
      <c r="AA59" s="199">
        <f t="shared" ref="AA59" si="145">IF(ISNUMBER(AA$25),K59*AA$25,0)</f>
        <v>0</v>
      </c>
      <c r="AB59" s="199">
        <f t="shared" ref="AB59" si="146">IF(ISNUMBER(AB$25),L59*AB$25,0)</f>
        <v>0</v>
      </c>
      <c r="AC59" s="199">
        <f t="shared" ref="AC59" si="147">IF(ISNUMBER(AC$25),M59*AC$25,0)</f>
        <v>0</v>
      </c>
      <c r="AD59" s="199">
        <f t="shared" ref="AD59" si="148">IF(ISNUMBER(AD$25),N59*AD$25,0)</f>
        <v>0</v>
      </c>
      <c r="AE59" s="198">
        <f t="shared" si="52"/>
        <v>0</v>
      </c>
      <c r="AF59" s="62"/>
    </row>
    <row r="60" spans="1:32" x14ac:dyDescent="0.2">
      <c r="A60" s="295"/>
      <c r="B60" s="172" t="s">
        <v>56</v>
      </c>
      <c r="C60" s="197">
        <f>$M46*C$26</f>
        <v>0</v>
      </c>
      <c r="D60" s="197">
        <f t="shared" ref="D60:N60" si="149">$M46*D$26</f>
        <v>0</v>
      </c>
      <c r="E60" s="197">
        <f t="shared" si="149"/>
        <v>0</v>
      </c>
      <c r="F60" s="197">
        <f t="shared" si="149"/>
        <v>0</v>
      </c>
      <c r="G60" s="197">
        <f t="shared" si="149"/>
        <v>0</v>
      </c>
      <c r="H60" s="197">
        <f t="shared" si="149"/>
        <v>0</v>
      </c>
      <c r="I60" s="197">
        <f t="shared" si="149"/>
        <v>0</v>
      </c>
      <c r="J60" s="197">
        <f t="shared" si="149"/>
        <v>0</v>
      </c>
      <c r="K60" s="197">
        <f t="shared" si="149"/>
        <v>0</v>
      </c>
      <c r="L60" s="197">
        <f t="shared" si="149"/>
        <v>0</v>
      </c>
      <c r="M60" s="197">
        <f t="shared" si="149"/>
        <v>0</v>
      </c>
      <c r="N60" s="197">
        <f t="shared" si="149"/>
        <v>0</v>
      </c>
      <c r="O60" s="198">
        <f t="shared" si="40"/>
        <v>0</v>
      </c>
      <c r="Q60" s="295"/>
      <c r="R60" s="172" t="s">
        <v>56</v>
      </c>
      <c r="S60" s="199">
        <f>IF(ISNUMBER(S$26),C60*S$26,0)</f>
        <v>0</v>
      </c>
      <c r="T60" s="199">
        <f t="shared" ref="T60" si="150">IF(ISNUMBER(T$26),D60*T$26,0)</f>
        <v>0</v>
      </c>
      <c r="U60" s="199">
        <f t="shared" ref="U60" si="151">IF(ISNUMBER(U$26),E60*U$26,0)</f>
        <v>0</v>
      </c>
      <c r="V60" s="199">
        <f t="shared" ref="V60" si="152">IF(ISNUMBER(V$26),F60*V$26,0)</f>
        <v>0</v>
      </c>
      <c r="W60" s="199">
        <f t="shared" ref="W60" si="153">IF(ISNUMBER(W$26),G60*W$26,0)</f>
        <v>0</v>
      </c>
      <c r="X60" s="199">
        <f t="shared" ref="X60" si="154">IF(ISNUMBER(X$26),H60*X$26,0)</f>
        <v>0</v>
      </c>
      <c r="Y60" s="199">
        <f t="shared" ref="Y60" si="155">IF(ISNUMBER(Y$26),I60*Y$26,0)</f>
        <v>0</v>
      </c>
      <c r="Z60" s="199">
        <f t="shared" ref="Z60" si="156">IF(ISNUMBER(Z$26),J60*Z$26,0)</f>
        <v>0</v>
      </c>
      <c r="AA60" s="199">
        <f t="shared" ref="AA60" si="157">IF(ISNUMBER(AA$26),K60*AA$26,0)</f>
        <v>0</v>
      </c>
      <c r="AB60" s="199">
        <f t="shared" ref="AB60" si="158">IF(ISNUMBER(AB$26),L60*AB$26,0)</f>
        <v>0</v>
      </c>
      <c r="AC60" s="199">
        <f t="shared" ref="AC60" si="159">IF(ISNUMBER(AC$26),M60*AC$26,0)</f>
        <v>0</v>
      </c>
      <c r="AD60" s="199">
        <f t="shared" ref="AD60" si="160">IF(ISNUMBER(AD$26),N60*AD$26,0)</f>
        <v>0</v>
      </c>
      <c r="AE60" s="198">
        <f t="shared" si="52"/>
        <v>0</v>
      </c>
      <c r="AF60" s="62"/>
    </row>
    <row r="61" spans="1:32" x14ac:dyDescent="0.2">
      <c r="A61" s="295"/>
      <c r="B61" s="172" t="s">
        <v>147</v>
      </c>
      <c r="C61" s="197">
        <f>$N46*C$27</f>
        <v>0</v>
      </c>
      <c r="D61" s="197">
        <f t="shared" ref="D61:N61" si="161">$N46*D$27</f>
        <v>0</v>
      </c>
      <c r="E61" s="197">
        <f t="shared" si="161"/>
        <v>0</v>
      </c>
      <c r="F61" s="197">
        <f t="shared" si="161"/>
        <v>0</v>
      </c>
      <c r="G61" s="197">
        <f t="shared" si="161"/>
        <v>0</v>
      </c>
      <c r="H61" s="197">
        <f t="shared" si="161"/>
        <v>0</v>
      </c>
      <c r="I61" s="197">
        <f t="shared" si="161"/>
        <v>0</v>
      </c>
      <c r="J61" s="197">
        <f t="shared" si="161"/>
        <v>0</v>
      </c>
      <c r="K61" s="197">
        <f t="shared" si="161"/>
        <v>0</v>
      </c>
      <c r="L61" s="197">
        <f t="shared" si="161"/>
        <v>0</v>
      </c>
      <c r="M61" s="197">
        <f t="shared" si="161"/>
        <v>0</v>
      </c>
      <c r="N61" s="197">
        <f t="shared" si="161"/>
        <v>0</v>
      </c>
      <c r="O61" s="198">
        <f t="shared" si="40"/>
        <v>0</v>
      </c>
      <c r="Q61" s="295"/>
      <c r="R61" s="172" t="s">
        <v>147</v>
      </c>
      <c r="S61" s="199">
        <f>IF(ISNUMBER(S$27),C61*S$27,0)</f>
        <v>0</v>
      </c>
      <c r="T61" s="199">
        <f t="shared" ref="T61" si="162">IF(ISNUMBER(T$27),D61*T$27,0)</f>
        <v>0</v>
      </c>
      <c r="U61" s="199">
        <f t="shared" ref="U61" si="163">IF(ISNUMBER(U$27),E61*U$27,0)</f>
        <v>0</v>
      </c>
      <c r="V61" s="199">
        <f t="shared" ref="V61" si="164">IF(ISNUMBER(V$27),F61*V$27,0)</f>
        <v>0</v>
      </c>
      <c r="W61" s="199">
        <f t="shared" ref="W61" si="165">IF(ISNUMBER(W$27),G61*W$27,0)</f>
        <v>0</v>
      </c>
      <c r="X61" s="199">
        <f t="shared" ref="X61" si="166">IF(ISNUMBER(X$27),H61*X$27,0)</f>
        <v>0</v>
      </c>
      <c r="Y61" s="199">
        <f t="shared" ref="Y61" si="167">IF(ISNUMBER(Y$27),I61*Y$27,0)</f>
        <v>0</v>
      </c>
      <c r="Z61" s="199">
        <f t="shared" ref="Z61" si="168">IF(ISNUMBER(Z$27),J61*Z$27,0)</f>
        <v>0</v>
      </c>
      <c r="AA61" s="199">
        <f t="shared" ref="AA61" si="169">IF(ISNUMBER(AA$27),K61*AA$27,0)</f>
        <v>0</v>
      </c>
      <c r="AB61" s="199">
        <f t="shared" ref="AB61" si="170">IF(ISNUMBER(AB$27),L61*AB$27,0)</f>
        <v>0</v>
      </c>
      <c r="AC61" s="199">
        <f t="shared" ref="AC61" si="171">IF(ISNUMBER(AC$27),M61*AC$27,0)</f>
        <v>0</v>
      </c>
      <c r="AD61" s="199">
        <f t="shared" ref="AD61" si="172">IF(ISNUMBER(AD$27),N61*AD$27,0)</f>
        <v>0</v>
      </c>
      <c r="AE61" s="198">
        <f t="shared" si="52"/>
        <v>0</v>
      </c>
      <c r="AF61" s="62"/>
    </row>
    <row r="62" spans="1:32" x14ac:dyDescent="0.2">
      <c r="A62" s="296"/>
      <c r="B62" s="54" t="s">
        <v>57</v>
      </c>
      <c r="C62" s="197">
        <f>+SUM(C50:C61)</f>
        <v>0</v>
      </c>
      <c r="D62" s="197">
        <f t="shared" ref="D62:N62" si="173">+SUM(D50:D61)</f>
        <v>0</v>
      </c>
      <c r="E62" s="197">
        <f t="shared" si="173"/>
        <v>0</v>
      </c>
      <c r="F62" s="197">
        <f t="shared" si="173"/>
        <v>0</v>
      </c>
      <c r="G62" s="197">
        <f t="shared" si="173"/>
        <v>0</v>
      </c>
      <c r="H62" s="197">
        <f t="shared" si="173"/>
        <v>0</v>
      </c>
      <c r="I62" s="197">
        <f t="shared" si="173"/>
        <v>0</v>
      </c>
      <c r="J62" s="197">
        <f t="shared" si="173"/>
        <v>0</v>
      </c>
      <c r="K62" s="197">
        <f t="shared" si="173"/>
        <v>0</v>
      </c>
      <c r="L62" s="197">
        <f t="shared" si="173"/>
        <v>0</v>
      </c>
      <c r="M62" s="197">
        <f t="shared" si="173"/>
        <v>0</v>
      </c>
      <c r="N62" s="197">
        <f t="shared" si="173"/>
        <v>0</v>
      </c>
      <c r="O62" s="198"/>
      <c r="Q62" s="296"/>
      <c r="R62" s="54" t="s">
        <v>57</v>
      </c>
      <c r="S62" s="197"/>
      <c r="T62" s="197"/>
      <c r="U62" s="197"/>
      <c r="V62" s="197"/>
      <c r="W62" s="197"/>
      <c r="X62" s="197"/>
      <c r="Y62" s="197"/>
      <c r="Z62" s="197"/>
      <c r="AA62" s="197"/>
      <c r="AB62" s="197"/>
      <c r="AC62" s="197"/>
      <c r="AD62" s="197"/>
      <c r="AE62" s="198">
        <f>SUM(AE50:AE61)</f>
        <v>0</v>
      </c>
      <c r="AF62" s="200">
        <f>AE62*44/12</f>
        <v>0</v>
      </c>
    </row>
    <row r="63" spans="1:32" x14ac:dyDescent="0.2">
      <c r="S63" s="50"/>
      <c r="T63" s="50"/>
      <c r="U63" s="50"/>
      <c r="V63" s="50"/>
      <c r="W63" s="50"/>
      <c r="X63" s="50"/>
      <c r="Y63" s="50"/>
      <c r="Z63" s="50"/>
      <c r="AA63" s="50"/>
      <c r="AB63" s="50"/>
      <c r="AC63" s="50"/>
      <c r="AD63" s="50"/>
      <c r="AE63" s="50"/>
    </row>
    <row r="64" spans="1:32" ht="14.15" customHeight="1" x14ac:dyDescent="0.2">
      <c r="A64" s="293" t="str">
        <f>'MPS(input_RL_Opt2)'!A64</f>
        <v>Year 2021</v>
      </c>
      <c r="B64" s="293"/>
      <c r="C64" s="261" t="str">
        <f>'MPS(input_RL_Opt2)'!C64:O64</f>
        <v>Land use category in year 2021</v>
      </c>
      <c r="D64" s="261"/>
      <c r="E64" s="261"/>
      <c r="F64" s="261"/>
      <c r="G64" s="261"/>
      <c r="H64" s="261"/>
      <c r="I64" s="261"/>
      <c r="J64" s="261"/>
      <c r="K64" s="261"/>
      <c r="L64" s="261"/>
      <c r="M64" s="261"/>
      <c r="N64" s="261"/>
      <c r="O64" s="261"/>
      <c r="Q64" s="293" t="str">
        <f>'MPS(input_RL_Opt2)'!Q64</f>
        <v>Year 2021</v>
      </c>
      <c r="R64" s="293"/>
      <c r="S64" s="261" t="str">
        <f>'MPS(input_RL_Opt2)'!S64:AE64</f>
        <v>Land use category in year 2021</v>
      </c>
      <c r="T64" s="261"/>
      <c r="U64" s="261"/>
      <c r="V64" s="261"/>
      <c r="W64" s="261"/>
      <c r="X64" s="261"/>
      <c r="Y64" s="261"/>
      <c r="Z64" s="261"/>
      <c r="AA64" s="261"/>
      <c r="AB64" s="261"/>
      <c r="AC64" s="261"/>
      <c r="AD64" s="261"/>
      <c r="AE64" s="261"/>
      <c r="AF64" s="62"/>
    </row>
    <row r="65" spans="1:32" ht="42" x14ac:dyDescent="0.2">
      <c r="A65" s="293"/>
      <c r="B65" s="293"/>
      <c r="C65" s="54" t="s">
        <v>46</v>
      </c>
      <c r="D65" s="54" t="s">
        <v>47</v>
      </c>
      <c r="E65" s="55" t="s">
        <v>48</v>
      </c>
      <c r="F65" s="54" t="s">
        <v>49</v>
      </c>
      <c r="G65" s="54" t="s">
        <v>50</v>
      </c>
      <c r="H65" s="54" t="s">
        <v>51</v>
      </c>
      <c r="I65" s="54" t="s">
        <v>52</v>
      </c>
      <c r="J65" s="54" t="s">
        <v>53</v>
      </c>
      <c r="K65" s="54" t="s">
        <v>54</v>
      </c>
      <c r="L65" s="54" t="s">
        <v>55</v>
      </c>
      <c r="M65" s="54" t="s">
        <v>56</v>
      </c>
      <c r="N65" s="54" t="s">
        <v>39</v>
      </c>
      <c r="O65" s="172" t="s">
        <v>57</v>
      </c>
      <c r="Q65" s="293"/>
      <c r="R65" s="293"/>
      <c r="S65" s="54" t="s">
        <v>46</v>
      </c>
      <c r="T65" s="54" t="s">
        <v>47</v>
      </c>
      <c r="U65" s="55" t="s">
        <v>48</v>
      </c>
      <c r="V65" s="54" t="s">
        <v>49</v>
      </c>
      <c r="W65" s="54" t="s">
        <v>50</v>
      </c>
      <c r="X65" s="54" t="s">
        <v>51</v>
      </c>
      <c r="Y65" s="54" t="s">
        <v>52</v>
      </c>
      <c r="Z65" s="54" t="s">
        <v>53</v>
      </c>
      <c r="AA65" s="54" t="s">
        <v>54</v>
      </c>
      <c r="AB65" s="54" t="s">
        <v>55</v>
      </c>
      <c r="AC65" s="54" t="s">
        <v>56</v>
      </c>
      <c r="AD65" s="54" t="s">
        <v>39</v>
      </c>
      <c r="AE65" s="172" t="s">
        <v>57</v>
      </c>
      <c r="AF65" s="62"/>
    </row>
    <row r="66" spans="1:32" ht="14.15" customHeight="1" x14ac:dyDescent="0.2">
      <c r="A66" s="294" t="str">
        <f>'MPS(input_RL_Opt2)'!A66</f>
        <v>Land use category in year 2020</v>
      </c>
      <c r="B66" s="54" t="s">
        <v>46</v>
      </c>
      <c r="C66" s="197">
        <f>$C62*C$16</f>
        <v>0</v>
      </c>
      <c r="D66" s="197">
        <f t="shared" ref="D66:N66" si="174">$C62*D$16</f>
        <v>0</v>
      </c>
      <c r="E66" s="197">
        <f t="shared" si="174"/>
        <v>0</v>
      </c>
      <c r="F66" s="197">
        <f t="shared" si="174"/>
        <v>0</v>
      </c>
      <c r="G66" s="197">
        <f t="shared" si="174"/>
        <v>0</v>
      </c>
      <c r="H66" s="197">
        <f t="shared" si="174"/>
        <v>0</v>
      </c>
      <c r="I66" s="197">
        <f t="shared" si="174"/>
        <v>0</v>
      </c>
      <c r="J66" s="197">
        <f t="shared" si="174"/>
        <v>0</v>
      </c>
      <c r="K66" s="197">
        <f t="shared" si="174"/>
        <v>0</v>
      </c>
      <c r="L66" s="197">
        <f t="shared" si="174"/>
        <v>0</v>
      </c>
      <c r="M66" s="197">
        <f t="shared" si="174"/>
        <v>0</v>
      </c>
      <c r="N66" s="197">
        <f t="shared" si="174"/>
        <v>0</v>
      </c>
      <c r="O66" s="198">
        <f>SUM(C66:N66)</f>
        <v>0</v>
      </c>
      <c r="Q66" s="294" t="str">
        <f>'MPS(input_RL_Opt2)'!Q66</f>
        <v>Land use category in year 2020</v>
      </c>
      <c r="R66" s="54" t="s">
        <v>46</v>
      </c>
      <c r="S66" s="199">
        <f>IF(ISNUMBER(S$16),C66*S$16,0)</f>
        <v>0</v>
      </c>
      <c r="T66" s="199">
        <f t="shared" ref="T66" si="175">IF(ISNUMBER(T$16),D66*T$16,0)</f>
        <v>0</v>
      </c>
      <c r="U66" s="199">
        <f t="shared" ref="U66" si="176">IF(ISNUMBER(U$16),E66*U$16,0)</f>
        <v>0</v>
      </c>
      <c r="V66" s="199">
        <f t="shared" ref="V66" si="177">IF(ISNUMBER(V$16),F66*V$16,0)</f>
        <v>0</v>
      </c>
      <c r="W66" s="199">
        <f t="shared" ref="W66" si="178">IF(ISNUMBER(W$16),G66*W$16,0)</f>
        <v>0</v>
      </c>
      <c r="X66" s="199">
        <f t="shared" ref="X66" si="179">IF(ISNUMBER(X$16),H66*X$16,0)</f>
        <v>0</v>
      </c>
      <c r="Y66" s="199">
        <f t="shared" ref="Y66" si="180">IF(ISNUMBER(Y$16),I66*Y$16,0)</f>
        <v>0</v>
      </c>
      <c r="Z66" s="199">
        <f t="shared" ref="Z66" si="181">IF(ISNUMBER(Z$16),J66*Z$16,0)</f>
        <v>0</v>
      </c>
      <c r="AA66" s="199">
        <f t="shared" ref="AA66" si="182">IF(ISNUMBER(AA$16),K66*AA$16,0)</f>
        <v>0</v>
      </c>
      <c r="AB66" s="199">
        <f t="shared" ref="AB66" si="183">IF(ISNUMBER(AB$16),L66*AB$16,0)</f>
        <v>0</v>
      </c>
      <c r="AC66" s="199">
        <f t="shared" ref="AC66" si="184">IF(ISNUMBER(AC$16),M66*AC$16,0)</f>
        <v>0</v>
      </c>
      <c r="AD66" s="199">
        <f t="shared" ref="AD66" si="185">IF(ISNUMBER(AD$16),N66*AD$16,0)</f>
        <v>0</v>
      </c>
      <c r="AE66" s="198">
        <f>SUMIF(S66:AD66,"&gt;0",S66:AD66)</f>
        <v>0</v>
      </c>
      <c r="AF66" s="62"/>
    </row>
    <row r="67" spans="1:32" ht="28" x14ac:dyDescent="0.2">
      <c r="A67" s="295"/>
      <c r="B67" s="54" t="s">
        <v>47</v>
      </c>
      <c r="C67" s="197">
        <f>$D62*C$17</f>
        <v>0</v>
      </c>
      <c r="D67" s="197">
        <f t="shared" ref="D67:N67" si="186">$D62*D$17</f>
        <v>0</v>
      </c>
      <c r="E67" s="197">
        <f t="shared" si="186"/>
        <v>0</v>
      </c>
      <c r="F67" s="197">
        <f t="shared" si="186"/>
        <v>0</v>
      </c>
      <c r="G67" s="197">
        <f t="shared" si="186"/>
        <v>0</v>
      </c>
      <c r="H67" s="197">
        <f t="shared" si="186"/>
        <v>0</v>
      </c>
      <c r="I67" s="197">
        <f t="shared" si="186"/>
        <v>0</v>
      </c>
      <c r="J67" s="197">
        <f t="shared" si="186"/>
        <v>0</v>
      </c>
      <c r="K67" s="197">
        <f t="shared" si="186"/>
        <v>0</v>
      </c>
      <c r="L67" s="197">
        <f t="shared" si="186"/>
        <v>0</v>
      </c>
      <c r="M67" s="197">
        <f t="shared" si="186"/>
        <v>0</v>
      </c>
      <c r="N67" s="197">
        <f t="shared" si="186"/>
        <v>0</v>
      </c>
      <c r="O67" s="198">
        <f t="shared" ref="O67:O77" si="187">SUM(C67:N67)</f>
        <v>0</v>
      </c>
      <c r="Q67" s="295"/>
      <c r="R67" s="54" t="s">
        <v>47</v>
      </c>
      <c r="S67" s="199">
        <f>IF(ISNUMBER(S$17),C67*S$17,0)</f>
        <v>0</v>
      </c>
      <c r="T67" s="199">
        <f t="shared" ref="T67" si="188">IF(ISNUMBER(T$17),D67*T$17,0)</f>
        <v>0</v>
      </c>
      <c r="U67" s="199">
        <f t="shared" ref="U67" si="189">IF(ISNUMBER(U$17),E67*U$17,0)</f>
        <v>0</v>
      </c>
      <c r="V67" s="199">
        <f t="shared" ref="V67" si="190">IF(ISNUMBER(V$17),F67*V$17,0)</f>
        <v>0</v>
      </c>
      <c r="W67" s="199">
        <f t="shared" ref="W67" si="191">IF(ISNUMBER(W$17),G67*W$17,0)</f>
        <v>0</v>
      </c>
      <c r="X67" s="199">
        <f t="shared" ref="X67" si="192">IF(ISNUMBER(X$17),H67*X$17,0)</f>
        <v>0</v>
      </c>
      <c r="Y67" s="199">
        <f t="shared" ref="Y67" si="193">IF(ISNUMBER(Y$17),I67*Y$17,0)</f>
        <v>0</v>
      </c>
      <c r="Z67" s="199">
        <f t="shared" ref="Z67" si="194">IF(ISNUMBER(Z$17),J67*Z$17,0)</f>
        <v>0</v>
      </c>
      <c r="AA67" s="199">
        <f t="shared" ref="AA67" si="195">IF(ISNUMBER(AA$17),K67*AA$17,0)</f>
        <v>0</v>
      </c>
      <c r="AB67" s="199">
        <f t="shared" ref="AB67" si="196">IF(ISNUMBER(AB$17),L67*AB$17,0)</f>
        <v>0</v>
      </c>
      <c r="AC67" s="199">
        <f t="shared" ref="AC67" si="197">IF(ISNUMBER(AC$17),M67*AC$17,0)</f>
        <v>0</v>
      </c>
      <c r="AD67" s="199">
        <f t="shared" ref="AD67" si="198">IF(ISNUMBER(AD$17),N67*AD$17,0)</f>
        <v>0</v>
      </c>
      <c r="AE67" s="198">
        <f t="shared" ref="AE67:AE77" si="199">SUMIF(S67:AD67,"&gt;0",S67:AD67)</f>
        <v>0</v>
      </c>
      <c r="AF67" s="62"/>
    </row>
    <row r="68" spans="1:32" x14ac:dyDescent="0.2">
      <c r="A68" s="295"/>
      <c r="B68" s="55" t="s">
        <v>48</v>
      </c>
      <c r="C68" s="197">
        <f>$E62*C$18</f>
        <v>0</v>
      </c>
      <c r="D68" s="197">
        <f t="shared" ref="D68:N68" si="200">$E62*D$18</f>
        <v>0</v>
      </c>
      <c r="E68" s="197">
        <f t="shared" si="200"/>
        <v>0</v>
      </c>
      <c r="F68" s="197">
        <f t="shared" si="200"/>
        <v>0</v>
      </c>
      <c r="G68" s="197">
        <f t="shared" si="200"/>
        <v>0</v>
      </c>
      <c r="H68" s="197">
        <f t="shared" si="200"/>
        <v>0</v>
      </c>
      <c r="I68" s="197">
        <f t="shared" si="200"/>
        <v>0</v>
      </c>
      <c r="J68" s="197">
        <f t="shared" si="200"/>
        <v>0</v>
      </c>
      <c r="K68" s="197">
        <f t="shared" si="200"/>
        <v>0</v>
      </c>
      <c r="L68" s="197">
        <f t="shared" si="200"/>
        <v>0</v>
      </c>
      <c r="M68" s="197">
        <f t="shared" si="200"/>
        <v>0</v>
      </c>
      <c r="N68" s="197">
        <f t="shared" si="200"/>
        <v>0</v>
      </c>
      <c r="O68" s="198">
        <f t="shared" si="187"/>
        <v>0</v>
      </c>
      <c r="Q68" s="295"/>
      <c r="R68" s="55" t="s">
        <v>48</v>
      </c>
      <c r="S68" s="199">
        <f>IF(ISNUMBER(S$18),C68*S$18,0)</f>
        <v>0</v>
      </c>
      <c r="T68" s="199">
        <f t="shared" ref="T68" si="201">IF(ISNUMBER(T$18),D68*T$18,0)</f>
        <v>0</v>
      </c>
      <c r="U68" s="199">
        <f t="shared" ref="U68" si="202">IF(ISNUMBER(U$18),E68*U$18,0)</f>
        <v>0</v>
      </c>
      <c r="V68" s="199">
        <f t="shared" ref="V68" si="203">IF(ISNUMBER(V$18),F68*V$18,0)</f>
        <v>0</v>
      </c>
      <c r="W68" s="199">
        <f t="shared" ref="W68" si="204">IF(ISNUMBER(W$18),G68*W$18,0)</f>
        <v>0</v>
      </c>
      <c r="X68" s="199">
        <f t="shared" ref="X68" si="205">IF(ISNUMBER(X$18),H68*X$18,0)</f>
        <v>0</v>
      </c>
      <c r="Y68" s="199">
        <f t="shared" ref="Y68" si="206">IF(ISNUMBER(Y$18),I68*Y$18,0)</f>
        <v>0</v>
      </c>
      <c r="Z68" s="199">
        <f t="shared" ref="Z68" si="207">IF(ISNUMBER(Z$18),J68*Z$18,0)</f>
        <v>0</v>
      </c>
      <c r="AA68" s="199">
        <f t="shared" ref="AA68" si="208">IF(ISNUMBER(AA$18),K68*AA$18,0)</f>
        <v>0</v>
      </c>
      <c r="AB68" s="199">
        <f t="shared" ref="AB68" si="209">IF(ISNUMBER(AB$18),L68*AB$18,0)</f>
        <v>0</v>
      </c>
      <c r="AC68" s="199">
        <f t="shared" ref="AC68" si="210">IF(ISNUMBER(AC$18),M68*AC$18,0)</f>
        <v>0</v>
      </c>
      <c r="AD68" s="199">
        <f t="shared" ref="AD68" si="211">IF(ISNUMBER(AD$18),N68*AD$18,0)</f>
        <v>0</v>
      </c>
      <c r="AE68" s="198">
        <f t="shared" si="199"/>
        <v>0</v>
      </c>
      <c r="AF68" s="62"/>
    </row>
    <row r="69" spans="1:32" x14ac:dyDescent="0.2">
      <c r="A69" s="295"/>
      <c r="B69" s="54" t="s">
        <v>49</v>
      </c>
      <c r="C69" s="197">
        <f>$F62*C$19</f>
        <v>0</v>
      </c>
      <c r="D69" s="197">
        <f t="shared" ref="D69:N69" si="212">$F62*D$19</f>
        <v>0</v>
      </c>
      <c r="E69" s="197">
        <f t="shared" si="212"/>
        <v>0</v>
      </c>
      <c r="F69" s="197">
        <f t="shared" si="212"/>
        <v>0</v>
      </c>
      <c r="G69" s="197">
        <f t="shared" si="212"/>
        <v>0</v>
      </c>
      <c r="H69" s="197">
        <f t="shared" si="212"/>
        <v>0</v>
      </c>
      <c r="I69" s="197">
        <f t="shared" si="212"/>
        <v>0</v>
      </c>
      <c r="J69" s="197">
        <f t="shared" si="212"/>
        <v>0</v>
      </c>
      <c r="K69" s="197">
        <f t="shared" si="212"/>
        <v>0</v>
      </c>
      <c r="L69" s="197">
        <f t="shared" si="212"/>
        <v>0</v>
      </c>
      <c r="M69" s="197">
        <f t="shared" si="212"/>
        <v>0</v>
      </c>
      <c r="N69" s="197">
        <f t="shared" si="212"/>
        <v>0</v>
      </c>
      <c r="O69" s="198">
        <f t="shared" si="187"/>
        <v>0</v>
      </c>
      <c r="Q69" s="295"/>
      <c r="R69" s="54" t="s">
        <v>49</v>
      </c>
      <c r="S69" s="199">
        <f>IF(ISNUMBER(S$19),C69*S$19,0)</f>
        <v>0</v>
      </c>
      <c r="T69" s="199">
        <f t="shared" ref="T69" si="213">IF(ISNUMBER(T$19),D69*T$19,0)</f>
        <v>0</v>
      </c>
      <c r="U69" s="199">
        <f t="shared" ref="U69" si="214">IF(ISNUMBER(U$19),E69*U$19,0)</f>
        <v>0</v>
      </c>
      <c r="V69" s="199">
        <f t="shared" ref="V69" si="215">IF(ISNUMBER(V$19),F69*V$19,0)</f>
        <v>0</v>
      </c>
      <c r="W69" s="199">
        <f t="shared" ref="W69" si="216">IF(ISNUMBER(W$19),G69*W$19,0)</f>
        <v>0</v>
      </c>
      <c r="X69" s="199">
        <f t="shared" ref="X69" si="217">IF(ISNUMBER(X$19),H69*X$19,0)</f>
        <v>0</v>
      </c>
      <c r="Y69" s="199">
        <f t="shared" ref="Y69" si="218">IF(ISNUMBER(Y$19),I69*Y$19,0)</f>
        <v>0</v>
      </c>
      <c r="Z69" s="199">
        <f t="shared" ref="Z69" si="219">IF(ISNUMBER(Z$19),J69*Z$19,0)</f>
        <v>0</v>
      </c>
      <c r="AA69" s="199">
        <f t="shared" ref="AA69" si="220">IF(ISNUMBER(AA$19),K69*AA$19,0)</f>
        <v>0</v>
      </c>
      <c r="AB69" s="199">
        <f t="shared" ref="AB69" si="221">IF(ISNUMBER(AB$19),L69*AB$19,0)</f>
        <v>0</v>
      </c>
      <c r="AC69" s="199">
        <f t="shared" ref="AC69" si="222">IF(ISNUMBER(AC$19),M69*AC$19,0)</f>
        <v>0</v>
      </c>
      <c r="AD69" s="199">
        <f t="shared" ref="AD69" si="223">IF(ISNUMBER(AD$19),N69*AD$19,0)</f>
        <v>0</v>
      </c>
      <c r="AE69" s="198">
        <f t="shared" si="199"/>
        <v>0</v>
      </c>
      <c r="AF69" s="62"/>
    </row>
    <row r="70" spans="1:32" x14ac:dyDescent="0.2">
      <c r="A70" s="295"/>
      <c r="B70" s="172" t="s">
        <v>50</v>
      </c>
      <c r="C70" s="197">
        <f>$G62*C$20</f>
        <v>0</v>
      </c>
      <c r="D70" s="197">
        <f t="shared" ref="D70:N70" si="224">$G62*D$20</f>
        <v>0</v>
      </c>
      <c r="E70" s="197">
        <f t="shared" si="224"/>
        <v>0</v>
      </c>
      <c r="F70" s="197">
        <f t="shared" si="224"/>
        <v>0</v>
      </c>
      <c r="G70" s="197">
        <f t="shared" si="224"/>
        <v>0</v>
      </c>
      <c r="H70" s="197">
        <f t="shared" si="224"/>
        <v>0</v>
      </c>
      <c r="I70" s="197">
        <f t="shared" si="224"/>
        <v>0</v>
      </c>
      <c r="J70" s="197">
        <f t="shared" si="224"/>
        <v>0</v>
      </c>
      <c r="K70" s="197">
        <f t="shared" si="224"/>
        <v>0</v>
      </c>
      <c r="L70" s="197">
        <f t="shared" si="224"/>
        <v>0</v>
      </c>
      <c r="M70" s="197">
        <f t="shared" si="224"/>
        <v>0</v>
      </c>
      <c r="N70" s="197">
        <f t="shared" si="224"/>
        <v>0</v>
      </c>
      <c r="O70" s="198">
        <f t="shared" si="187"/>
        <v>0</v>
      </c>
      <c r="Q70" s="295"/>
      <c r="R70" s="172" t="s">
        <v>50</v>
      </c>
      <c r="S70" s="199">
        <f>IF(ISNUMBER(S$20),C70*S$20,0)</f>
        <v>0</v>
      </c>
      <c r="T70" s="199">
        <f t="shared" ref="T70" si="225">IF(ISNUMBER(T$20),D70*T$20,0)</f>
        <v>0</v>
      </c>
      <c r="U70" s="199">
        <f t="shared" ref="U70" si="226">IF(ISNUMBER(U$20),E70*U$20,0)</f>
        <v>0</v>
      </c>
      <c r="V70" s="199">
        <f t="shared" ref="V70" si="227">IF(ISNUMBER(V$20),F70*V$20,0)</f>
        <v>0</v>
      </c>
      <c r="W70" s="199">
        <f t="shared" ref="W70" si="228">IF(ISNUMBER(W$20),G70*W$20,0)</f>
        <v>0</v>
      </c>
      <c r="X70" s="199">
        <f t="shared" ref="X70" si="229">IF(ISNUMBER(X$20),H70*X$20,0)</f>
        <v>0</v>
      </c>
      <c r="Y70" s="199">
        <f t="shared" ref="Y70" si="230">IF(ISNUMBER(Y$20),I70*Y$20,0)</f>
        <v>0</v>
      </c>
      <c r="Z70" s="199">
        <f t="shared" ref="Z70" si="231">IF(ISNUMBER(Z$20),J70*Z$20,0)</f>
        <v>0</v>
      </c>
      <c r="AA70" s="199">
        <f t="shared" ref="AA70" si="232">IF(ISNUMBER(AA$20),K70*AA$20,0)</f>
        <v>0</v>
      </c>
      <c r="AB70" s="199">
        <f t="shared" ref="AB70" si="233">IF(ISNUMBER(AB$20),L70*AB$20,0)</f>
        <v>0</v>
      </c>
      <c r="AC70" s="199">
        <f t="shared" ref="AC70" si="234">IF(ISNUMBER(AC$20),M70*AC$20,0)</f>
        <v>0</v>
      </c>
      <c r="AD70" s="199">
        <f t="shared" ref="AD70" si="235">IF(ISNUMBER(AD$20),N70*AD$20,0)</f>
        <v>0</v>
      </c>
      <c r="AE70" s="198">
        <f t="shared" si="199"/>
        <v>0</v>
      </c>
      <c r="AF70" s="62"/>
    </row>
    <row r="71" spans="1:32" x14ac:dyDescent="0.2">
      <c r="A71" s="295"/>
      <c r="B71" s="172" t="s">
        <v>51</v>
      </c>
      <c r="C71" s="197">
        <f>$H62*C$21</f>
        <v>0</v>
      </c>
      <c r="D71" s="197">
        <f t="shared" ref="D71:N71" si="236">$H62*D$21</f>
        <v>0</v>
      </c>
      <c r="E71" s="197">
        <f t="shared" si="236"/>
        <v>0</v>
      </c>
      <c r="F71" s="197">
        <f t="shared" si="236"/>
        <v>0</v>
      </c>
      <c r="G71" s="197">
        <f t="shared" si="236"/>
        <v>0</v>
      </c>
      <c r="H71" s="197">
        <f t="shared" si="236"/>
        <v>0</v>
      </c>
      <c r="I71" s="197">
        <f t="shared" si="236"/>
        <v>0</v>
      </c>
      <c r="J71" s="197">
        <f t="shared" si="236"/>
        <v>0</v>
      </c>
      <c r="K71" s="197">
        <f t="shared" si="236"/>
        <v>0</v>
      </c>
      <c r="L71" s="197">
        <f t="shared" si="236"/>
        <v>0</v>
      </c>
      <c r="M71" s="197">
        <f t="shared" si="236"/>
        <v>0</v>
      </c>
      <c r="N71" s="197">
        <f t="shared" si="236"/>
        <v>0</v>
      </c>
      <c r="O71" s="198">
        <f t="shared" si="187"/>
        <v>0</v>
      </c>
      <c r="Q71" s="295"/>
      <c r="R71" s="172" t="s">
        <v>51</v>
      </c>
      <c r="S71" s="199">
        <f>IF(ISNUMBER(S$21),C71*S$21,0)</f>
        <v>0</v>
      </c>
      <c r="T71" s="199">
        <f t="shared" ref="T71" si="237">IF(ISNUMBER(T$21),D71*T$21,0)</f>
        <v>0</v>
      </c>
      <c r="U71" s="199">
        <f t="shared" ref="U71" si="238">IF(ISNUMBER(U$21),E71*U$21,0)</f>
        <v>0</v>
      </c>
      <c r="V71" s="199">
        <f t="shared" ref="V71" si="239">IF(ISNUMBER(V$21),F71*V$21,0)</f>
        <v>0</v>
      </c>
      <c r="W71" s="199">
        <f t="shared" ref="W71" si="240">IF(ISNUMBER(W$21),G71*W$21,0)</f>
        <v>0</v>
      </c>
      <c r="X71" s="199">
        <f t="shared" ref="X71" si="241">IF(ISNUMBER(X$21),H71*X$21,0)</f>
        <v>0</v>
      </c>
      <c r="Y71" s="199">
        <f t="shared" ref="Y71" si="242">IF(ISNUMBER(Y$21),I71*Y$21,0)</f>
        <v>0</v>
      </c>
      <c r="Z71" s="199">
        <f t="shared" ref="Z71" si="243">IF(ISNUMBER(Z$21),J71*Z$21,0)</f>
        <v>0</v>
      </c>
      <c r="AA71" s="199">
        <f t="shared" ref="AA71" si="244">IF(ISNUMBER(AA$21),K71*AA$21,0)</f>
        <v>0</v>
      </c>
      <c r="AB71" s="199">
        <f t="shared" ref="AB71" si="245">IF(ISNUMBER(AB$21),L71*AB$21,0)</f>
        <v>0</v>
      </c>
      <c r="AC71" s="199">
        <f t="shared" ref="AC71" si="246">IF(ISNUMBER(AC$21),M71*AC$21,0)</f>
        <v>0</v>
      </c>
      <c r="AD71" s="199">
        <f t="shared" ref="AD71" si="247">IF(ISNUMBER(AD$21),N71*AD$21,0)</f>
        <v>0</v>
      </c>
      <c r="AE71" s="198">
        <f t="shared" si="199"/>
        <v>0</v>
      </c>
      <c r="AF71" s="62"/>
    </row>
    <row r="72" spans="1:32" x14ac:dyDescent="0.2">
      <c r="A72" s="295"/>
      <c r="B72" s="172" t="s">
        <v>52</v>
      </c>
      <c r="C72" s="197">
        <f>$I62*C$22</f>
        <v>0</v>
      </c>
      <c r="D72" s="197">
        <f t="shared" ref="D72:N72" si="248">$I62*D$22</f>
        <v>0</v>
      </c>
      <c r="E72" s="197">
        <f t="shared" si="248"/>
        <v>0</v>
      </c>
      <c r="F72" s="197">
        <f t="shared" si="248"/>
        <v>0</v>
      </c>
      <c r="G72" s="197">
        <f t="shared" si="248"/>
        <v>0</v>
      </c>
      <c r="H72" s="197">
        <f t="shared" si="248"/>
        <v>0</v>
      </c>
      <c r="I72" s="197">
        <f t="shared" si="248"/>
        <v>0</v>
      </c>
      <c r="J72" s="197">
        <f t="shared" si="248"/>
        <v>0</v>
      </c>
      <c r="K72" s="197">
        <f t="shared" si="248"/>
        <v>0</v>
      </c>
      <c r="L72" s="197">
        <f t="shared" si="248"/>
        <v>0</v>
      </c>
      <c r="M72" s="197">
        <f t="shared" si="248"/>
        <v>0</v>
      </c>
      <c r="N72" s="197">
        <f t="shared" si="248"/>
        <v>0</v>
      </c>
      <c r="O72" s="198">
        <f t="shared" si="187"/>
        <v>0</v>
      </c>
      <c r="Q72" s="295"/>
      <c r="R72" s="172" t="s">
        <v>52</v>
      </c>
      <c r="S72" s="199">
        <f>IF(ISNUMBER(S$22),C72*S$22,0)</f>
        <v>0</v>
      </c>
      <c r="T72" s="199">
        <f t="shared" ref="T72" si="249">IF(ISNUMBER(T$22),D72*T$22,0)</f>
        <v>0</v>
      </c>
      <c r="U72" s="199">
        <f t="shared" ref="U72" si="250">IF(ISNUMBER(U$22),E72*U$22,0)</f>
        <v>0</v>
      </c>
      <c r="V72" s="199">
        <f t="shared" ref="V72" si="251">IF(ISNUMBER(V$22),F72*V$22,0)</f>
        <v>0</v>
      </c>
      <c r="W72" s="199">
        <f t="shared" ref="W72" si="252">IF(ISNUMBER(W$22),G72*W$22,0)</f>
        <v>0</v>
      </c>
      <c r="X72" s="199">
        <f t="shared" ref="X72" si="253">IF(ISNUMBER(X$22),H72*X$22,0)</f>
        <v>0</v>
      </c>
      <c r="Y72" s="199">
        <f t="shared" ref="Y72" si="254">IF(ISNUMBER(Y$22),I72*Y$22,0)</f>
        <v>0</v>
      </c>
      <c r="Z72" s="199">
        <f t="shared" ref="Z72" si="255">IF(ISNUMBER(Z$22),J72*Z$22,0)</f>
        <v>0</v>
      </c>
      <c r="AA72" s="199">
        <f t="shared" ref="AA72" si="256">IF(ISNUMBER(AA$22),K72*AA$22,0)</f>
        <v>0</v>
      </c>
      <c r="AB72" s="199">
        <f t="shared" ref="AB72" si="257">IF(ISNUMBER(AB$22),L72*AB$22,0)</f>
        <v>0</v>
      </c>
      <c r="AC72" s="199">
        <f t="shared" ref="AC72" si="258">IF(ISNUMBER(AC$22),M72*AC$22,0)</f>
        <v>0</v>
      </c>
      <c r="AD72" s="199">
        <f t="shared" ref="AD72" si="259">IF(ISNUMBER(AD$22),N72*AD$22,0)</f>
        <v>0</v>
      </c>
      <c r="AE72" s="198">
        <f t="shared" si="199"/>
        <v>0</v>
      </c>
      <c r="AF72" s="62"/>
    </row>
    <row r="73" spans="1:32" x14ac:dyDescent="0.2">
      <c r="A73" s="295"/>
      <c r="B73" s="172" t="s">
        <v>53</v>
      </c>
      <c r="C73" s="197">
        <f>$J62*C$23</f>
        <v>0</v>
      </c>
      <c r="D73" s="197">
        <f t="shared" ref="D73:N73" si="260">$J62*D$23</f>
        <v>0</v>
      </c>
      <c r="E73" s="197">
        <f t="shared" si="260"/>
        <v>0</v>
      </c>
      <c r="F73" s="197">
        <f t="shared" si="260"/>
        <v>0</v>
      </c>
      <c r="G73" s="197">
        <f t="shared" si="260"/>
        <v>0</v>
      </c>
      <c r="H73" s="197">
        <f t="shared" si="260"/>
        <v>0</v>
      </c>
      <c r="I73" s="197">
        <f t="shared" si="260"/>
        <v>0</v>
      </c>
      <c r="J73" s="197">
        <f t="shared" si="260"/>
        <v>0</v>
      </c>
      <c r="K73" s="197">
        <f t="shared" si="260"/>
        <v>0</v>
      </c>
      <c r="L73" s="197">
        <f t="shared" si="260"/>
        <v>0</v>
      </c>
      <c r="M73" s="197">
        <f t="shared" si="260"/>
        <v>0</v>
      </c>
      <c r="N73" s="197">
        <f t="shared" si="260"/>
        <v>0</v>
      </c>
      <c r="O73" s="198">
        <f t="shared" si="187"/>
        <v>0</v>
      </c>
      <c r="Q73" s="295"/>
      <c r="R73" s="172" t="s">
        <v>53</v>
      </c>
      <c r="S73" s="199">
        <f>IF(ISNUMBER(S$23),C73*S$23,0)</f>
        <v>0</v>
      </c>
      <c r="T73" s="199">
        <f t="shared" ref="T73" si="261">IF(ISNUMBER(T$23),D73*T$23,0)</f>
        <v>0</v>
      </c>
      <c r="U73" s="199">
        <f t="shared" ref="U73" si="262">IF(ISNUMBER(U$23),E73*U$23,0)</f>
        <v>0</v>
      </c>
      <c r="V73" s="199">
        <f t="shared" ref="V73" si="263">IF(ISNUMBER(V$23),F73*V$23,0)</f>
        <v>0</v>
      </c>
      <c r="W73" s="199">
        <f t="shared" ref="W73" si="264">IF(ISNUMBER(W$23),G73*W$23,0)</f>
        <v>0</v>
      </c>
      <c r="X73" s="199">
        <f t="shared" ref="X73" si="265">IF(ISNUMBER(X$23),H73*X$23,0)</f>
        <v>0</v>
      </c>
      <c r="Y73" s="199">
        <f t="shared" ref="Y73" si="266">IF(ISNUMBER(Y$23),I73*Y$23,0)</f>
        <v>0</v>
      </c>
      <c r="Z73" s="199">
        <f t="shared" ref="Z73" si="267">IF(ISNUMBER(Z$23),J73*Z$23,0)</f>
        <v>0</v>
      </c>
      <c r="AA73" s="199">
        <f t="shared" ref="AA73" si="268">IF(ISNUMBER(AA$23),K73*AA$23,0)</f>
        <v>0</v>
      </c>
      <c r="AB73" s="199">
        <f t="shared" ref="AB73" si="269">IF(ISNUMBER(AB$23),L73*AB$23,0)</f>
        <v>0</v>
      </c>
      <c r="AC73" s="199">
        <f t="shared" ref="AC73" si="270">IF(ISNUMBER(AC$23),M73*AC$23,0)</f>
        <v>0</v>
      </c>
      <c r="AD73" s="199">
        <f t="shared" ref="AD73" si="271">IF(ISNUMBER(AD$23),N73*AD$23,0)</f>
        <v>0</v>
      </c>
      <c r="AE73" s="198">
        <f t="shared" si="199"/>
        <v>0</v>
      </c>
      <c r="AF73" s="62"/>
    </row>
    <row r="74" spans="1:32" x14ac:dyDescent="0.2">
      <c r="A74" s="295"/>
      <c r="B74" s="172" t="s">
        <v>54</v>
      </c>
      <c r="C74" s="197">
        <f>$K62*C$24</f>
        <v>0</v>
      </c>
      <c r="D74" s="197">
        <f t="shared" ref="D74:N74" si="272">$K62*D$24</f>
        <v>0</v>
      </c>
      <c r="E74" s="197">
        <f t="shared" si="272"/>
        <v>0</v>
      </c>
      <c r="F74" s="197">
        <f t="shared" si="272"/>
        <v>0</v>
      </c>
      <c r="G74" s="197">
        <f t="shared" si="272"/>
        <v>0</v>
      </c>
      <c r="H74" s="197">
        <f t="shared" si="272"/>
        <v>0</v>
      </c>
      <c r="I74" s="197">
        <f t="shared" si="272"/>
        <v>0</v>
      </c>
      <c r="J74" s="197">
        <f t="shared" si="272"/>
        <v>0</v>
      </c>
      <c r="K74" s="197">
        <f t="shared" si="272"/>
        <v>0</v>
      </c>
      <c r="L74" s="197">
        <f t="shared" si="272"/>
        <v>0</v>
      </c>
      <c r="M74" s="197">
        <f t="shared" si="272"/>
        <v>0</v>
      </c>
      <c r="N74" s="197">
        <f t="shared" si="272"/>
        <v>0</v>
      </c>
      <c r="O74" s="198">
        <f t="shared" si="187"/>
        <v>0</v>
      </c>
      <c r="Q74" s="295"/>
      <c r="R74" s="172" t="s">
        <v>54</v>
      </c>
      <c r="S74" s="199">
        <f>IF(ISNUMBER(S$24),C74*S$24,0)</f>
        <v>0</v>
      </c>
      <c r="T74" s="199">
        <f t="shared" ref="T74" si="273">IF(ISNUMBER(T$24),D74*T$24,0)</f>
        <v>0</v>
      </c>
      <c r="U74" s="199">
        <f t="shared" ref="U74" si="274">IF(ISNUMBER(U$24),E74*U$24,0)</f>
        <v>0</v>
      </c>
      <c r="V74" s="199">
        <f t="shared" ref="V74" si="275">IF(ISNUMBER(V$24),F74*V$24,0)</f>
        <v>0</v>
      </c>
      <c r="W74" s="199">
        <f t="shared" ref="W74" si="276">IF(ISNUMBER(W$24),G74*W$24,0)</f>
        <v>0</v>
      </c>
      <c r="X74" s="199">
        <f t="shared" ref="X74" si="277">IF(ISNUMBER(X$24),H74*X$24,0)</f>
        <v>0</v>
      </c>
      <c r="Y74" s="199">
        <f t="shared" ref="Y74" si="278">IF(ISNUMBER(Y$24),I74*Y$24,0)</f>
        <v>0</v>
      </c>
      <c r="Z74" s="199">
        <f t="shared" ref="Z74" si="279">IF(ISNUMBER(Z$24),J74*Z$24,0)</f>
        <v>0</v>
      </c>
      <c r="AA74" s="199">
        <f t="shared" ref="AA74" si="280">IF(ISNUMBER(AA$24),K74*AA$24,0)</f>
        <v>0</v>
      </c>
      <c r="AB74" s="199">
        <f t="shared" ref="AB74" si="281">IF(ISNUMBER(AB$24),L74*AB$24,0)</f>
        <v>0</v>
      </c>
      <c r="AC74" s="199">
        <f t="shared" ref="AC74" si="282">IF(ISNUMBER(AC$24),M74*AC$24,0)</f>
        <v>0</v>
      </c>
      <c r="AD74" s="199">
        <f t="shared" ref="AD74" si="283">IF(ISNUMBER(AD$24),N74*AD$24,0)</f>
        <v>0</v>
      </c>
      <c r="AE74" s="198">
        <f t="shared" si="199"/>
        <v>0</v>
      </c>
      <c r="AF74" s="62"/>
    </row>
    <row r="75" spans="1:32" x14ac:dyDescent="0.2">
      <c r="A75" s="295"/>
      <c r="B75" s="172" t="s">
        <v>55</v>
      </c>
      <c r="C75" s="197">
        <f>$L62*C$25</f>
        <v>0</v>
      </c>
      <c r="D75" s="197">
        <f t="shared" ref="D75:N75" si="284">$L62*D$25</f>
        <v>0</v>
      </c>
      <c r="E75" s="197">
        <f t="shared" si="284"/>
        <v>0</v>
      </c>
      <c r="F75" s="197">
        <f t="shared" si="284"/>
        <v>0</v>
      </c>
      <c r="G75" s="197">
        <f t="shared" si="284"/>
        <v>0</v>
      </c>
      <c r="H75" s="197">
        <f t="shared" si="284"/>
        <v>0</v>
      </c>
      <c r="I75" s="197">
        <f t="shared" si="284"/>
        <v>0</v>
      </c>
      <c r="J75" s="197">
        <f t="shared" si="284"/>
        <v>0</v>
      </c>
      <c r="K75" s="197">
        <f t="shared" si="284"/>
        <v>0</v>
      </c>
      <c r="L75" s="197">
        <f t="shared" si="284"/>
        <v>0</v>
      </c>
      <c r="M75" s="197">
        <f t="shared" si="284"/>
        <v>0</v>
      </c>
      <c r="N75" s="197">
        <f t="shared" si="284"/>
        <v>0</v>
      </c>
      <c r="O75" s="198">
        <f t="shared" si="187"/>
        <v>0</v>
      </c>
      <c r="Q75" s="295"/>
      <c r="R75" s="172" t="s">
        <v>55</v>
      </c>
      <c r="S75" s="199">
        <f>IF(ISNUMBER(S$25),C75*S$25,0)</f>
        <v>0</v>
      </c>
      <c r="T75" s="199">
        <f t="shared" ref="T75" si="285">IF(ISNUMBER(T$25),D75*T$25,0)</f>
        <v>0</v>
      </c>
      <c r="U75" s="199">
        <f t="shared" ref="U75" si="286">IF(ISNUMBER(U$25),E75*U$25,0)</f>
        <v>0</v>
      </c>
      <c r="V75" s="199">
        <f t="shared" ref="V75" si="287">IF(ISNUMBER(V$25),F75*V$25,0)</f>
        <v>0</v>
      </c>
      <c r="W75" s="199">
        <f t="shared" ref="W75" si="288">IF(ISNUMBER(W$25),G75*W$25,0)</f>
        <v>0</v>
      </c>
      <c r="X75" s="199">
        <f t="shared" ref="X75" si="289">IF(ISNUMBER(X$25),H75*X$25,0)</f>
        <v>0</v>
      </c>
      <c r="Y75" s="199">
        <f t="shared" ref="Y75" si="290">IF(ISNUMBER(Y$25),I75*Y$25,0)</f>
        <v>0</v>
      </c>
      <c r="Z75" s="199">
        <f t="shared" ref="Z75" si="291">IF(ISNUMBER(Z$25),J75*Z$25,0)</f>
        <v>0</v>
      </c>
      <c r="AA75" s="199">
        <f t="shared" ref="AA75" si="292">IF(ISNUMBER(AA$25),K75*AA$25,0)</f>
        <v>0</v>
      </c>
      <c r="AB75" s="199">
        <f t="shared" ref="AB75" si="293">IF(ISNUMBER(AB$25),L75*AB$25,0)</f>
        <v>0</v>
      </c>
      <c r="AC75" s="199">
        <f t="shared" ref="AC75" si="294">IF(ISNUMBER(AC$25),M75*AC$25,0)</f>
        <v>0</v>
      </c>
      <c r="AD75" s="199">
        <f t="shared" ref="AD75" si="295">IF(ISNUMBER(AD$25),N75*AD$25,0)</f>
        <v>0</v>
      </c>
      <c r="AE75" s="198">
        <f t="shared" si="199"/>
        <v>0</v>
      </c>
      <c r="AF75" s="62"/>
    </row>
    <row r="76" spans="1:32" x14ac:dyDescent="0.2">
      <c r="A76" s="295"/>
      <c r="B76" s="172" t="s">
        <v>56</v>
      </c>
      <c r="C76" s="197">
        <f>$M62*C$26</f>
        <v>0</v>
      </c>
      <c r="D76" s="197">
        <f t="shared" ref="D76:N76" si="296">$M62*D$26</f>
        <v>0</v>
      </c>
      <c r="E76" s="197">
        <f t="shared" si="296"/>
        <v>0</v>
      </c>
      <c r="F76" s="197">
        <f t="shared" si="296"/>
        <v>0</v>
      </c>
      <c r="G76" s="197">
        <f t="shared" si="296"/>
        <v>0</v>
      </c>
      <c r="H76" s="197">
        <f t="shared" si="296"/>
        <v>0</v>
      </c>
      <c r="I76" s="197">
        <f t="shared" si="296"/>
        <v>0</v>
      </c>
      <c r="J76" s="197">
        <f t="shared" si="296"/>
        <v>0</v>
      </c>
      <c r="K76" s="197">
        <f t="shared" si="296"/>
        <v>0</v>
      </c>
      <c r="L76" s="197">
        <f t="shared" si="296"/>
        <v>0</v>
      </c>
      <c r="M76" s="197">
        <f t="shared" si="296"/>
        <v>0</v>
      </c>
      <c r="N76" s="197">
        <f t="shared" si="296"/>
        <v>0</v>
      </c>
      <c r="O76" s="198">
        <f t="shared" si="187"/>
        <v>0</v>
      </c>
      <c r="Q76" s="295"/>
      <c r="R76" s="172" t="s">
        <v>56</v>
      </c>
      <c r="S76" s="199">
        <f>IF(ISNUMBER(S$26),C76*S$26,0)</f>
        <v>0</v>
      </c>
      <c r="T76" s="199">
        <f t="shared" ref="T76" si="297">IF(ISNUMBER(T$26),D76*T$26,0)</f>
        <v>0</v>
      </c>
      <c r="U76" s="199">
        <f t="shared" ref="U76" si="298">IF(ISNUMBER(U$26),E76*U$26,0)</f>
        <v>0</v>
      </c>
      <c r="V76" s="199">
        <f t="shared" ref="V76" si="299">IF(ISNUMBER(V$26),F76*V$26,0)</f>
        <v>0</v>
      </c>
      <c r="W76" s="199">
        <f t="shared" ref="W76" si="300">IF(ISNUMBER(W$26),G76*W$26,0)</f>
        <v>0</v>
      </c>
      <c r="X76" s="199">
        <f t="shared" ref="X76" si="301">IF(ISNUMBER(X$26),H76*X$26,0)</f>
        <v>0</v>
      </c>
      <c r="Y76" s="199">
        <f t="shared" ref="Y76" si="302">IF(ISNUMBER(Y$26),I76*Y$26,0)</f>
        <v>0</v>
      </c>
      <c r="Z76" s="199">
        <f t="shared" ref="Z76" si="303">IF(ISNUMBER(Z$26),J76*Z$26,0)</f>
        <v>0</v>
      </c>
      <c r="AA76" s="199">
        <f t="shared" ref="AA76" si="304">IF(ISNUMBER(AA$26),K76*AA$26,0)</f>
        <v>0</v>
      </c>
      <c r="AB76" s="199">
        <f t="shared" ref="AB76" si="305">IF(ISNUMBER(AB$26),L76*AB$26,0)</f>
        <v>0</v>
      </c>
      <c r="AC76" s="199">
        <f t="shared" ref="AC76" si="306">IF(ISNUMBER(AC$26),M76*AC$26,0)</f>
        <v>0</v>
      </c>
      <c r="AD76" s="199">
        <f t="shared" ref="AD76" si="307">IF(ISNUMBER(AD$26),N76*AD$26,0)</f>
        <v>0</v>
      </c>
      <c r="AE76" s="198">
        <f t="shared" si="199"/>
        <v>0</v>
      </c>
      <c r="AF76" s="62"/>
    </row>
    <row r="77" spans="1:32" x14ac:dyDescent="0.2">
      <c r="A77" s="295"/>
      <c r="B77" s="172" t="s">
        <v>147</v>
      </c>
      <c r="C77" s="197">
        <f>$N62*C$27</f>
        <v>0</v>
      </c>
      <c r="D77" s="197">
        <f t="shared" ref="D77:N77" si="308">$N62*D$27</f>
        <v>0</v>
      </c>
      <c r="E77" s="197">
        <f t="shared" si="308"/>
        <v>0</v>
      </c>
      <c r="F77" s="197">
        <f t="shared" si="308"/>
        <v>0</v>
      </c>
      <c r="G77" s="197">
        <f t="shared" si="308"/>
        <v>0</v>
      </c>
      <c r="H77" s="197">
        <f t="shared" si="308"/>
        <v>0</v>
      </c>
      <c r="I77" s="197">
        <f t="shared" si="308"/>
        <v>0</v>
      </c>
      <c r="J77" s="197">
        <f t="shared" si="308"/>
        <v>0</v>
      </c>
      <c r="K77" s="197">
        <f t="shared" si="308"/>
        <v>0</v>
      </c>
      <c r="L77" s="197">
        <f t="shared" si="308"/>
        <v>0</v>
      </c>
      <c r="M77" s="197">
        <f t="shared" si="308"/>
        <v>0</v>
      </c>
      <c r="N77" s="197">
        <f t="shared" si="308"/>
        <v>0</v>
      </c>
      <c r="O77" s="198">
        <f t="shared" si="187"/>
        <v>0</v>
      </c>
      <c r="Q77" s="295"/>
      <c r="R77" s="172" t="s">
        <v>147</v>
      </c>
      <c r="S77" s="199">
        <f>IF(ISNUMBER(S$27),C77*S$27,0)</f>
        <v>0</v>
      </c>
      <c r="T77" s="199">
        <f t="shared" ref="T77" si="309">IF(ISNUMBER(T$27),D77*T$27,0)</f>
        <v>0</v>
      </c>
      <c r="U77" s="199">
        <f t="shared" ref="U77" si="310">IF(ISNUMBER(U$27),E77*U$27,0)</f>
        <v>0</v>
      </c>
      <c r="V77" s="199">
        <f t="shared" ref="V77" si="311">IF(ISNUMBER(V$27),F77*V$27,0)</f>
        <v>0</v>
      </c>
      <c r="W77" s="199">
        <f t="shared" ref="W77" si="312">IF(ISNUMBER(W$27),G77*W$27,0)</f>
        <v>0</v>
      </c>
      <c r="X77" s="199">
        <f t="shared" ref="X77" si="313">IF(ISNUMBER(X$27),H77*X$27,0)</f>
        <v>0</v>
      </c>
      <c r="Y77" s="199">
        <f t="shared" ref="Y77" si="314">IF(ISNUMBER(Y$27),I77*Y$27,0)</f>
        <v>0</v>
      </c>
      <c r="Z77" s="199">
        <f t="shared" ref="Z77" si="315">IF(ISNUMBER(Z$27),J77*Z$27,0)</f>
        <v>0</v>
      </c>
      <c r="AA77" s="199">
        <f t="shared" ref="AA77" si="316">IF(ISNUMBER(AA$27),K77*AA$27,0)</f>
        <v>0</v>
      </c>
      <c r="AB77" s="199">
        <f t="shared" ref="AB77" si="317">IF(ISNUMBER(AB$27),L77*AB$27,0)</f>
        <v>0</v>
      </c>
      <c r="AC77" s="199">
        <f t="shared" ref="AC77" si="318">IF(ISNUMBER(AC$27),M77*AC$27,0)</f>
        <v>0</v>
      </c>
      <c r="AD77" s="199">
        <f t="shared" ref="AD77" si="319">IF(ISNUMBER(AD$27),N77*AD$27,0)</f>
        <v>0</v>
      </c>
      <c r="AE77" s="198">
        <f t="shared" si="199"/>
        <v>0</v>
      </c>
      <c r="AF77" s="62"/>
    </row>
    <row r="78" spans="1:32" x14ac:dyDescent="0.2">
      <c r="A78" s="296"/>
      <c r="B78" s="54" t="s">
        <v>57</v>
      </c>
      <c r="C78" s="197">
        <f>+SUM(C66:C77)</f>
        <v>0</v>
      </c>
      <c r="D78" s="197">
        <f t="shared" ref="D78:N78" si="320">+SUM(D66:D77)</f>
        <v>0</v>
      </c>
      <c r="E78" s="197">
        <f t="shared" si="320"/>
        <v>0</v>
      </c>
      <c r="F78" s="197">
        <f t="shared" si="320"/>
        <v>0</v>
      </c>
      <c r="G78" s="197">
        <f t="shared" si="320"/>
        <v>0</v>
      </c>
      <c r="H78" s="197">
        <f t="shared" si="320"/>
        <v>0</v>
      </c>
      <c r="I78" s="197">
        <f t="shared" si="320"/>
        <v>0</v>
      </c>
      <c r="J78" s="197">
        <f t="shared" si="320"/>
        <v>0</v>
      </c>
      <c r="K78" s="197">
        <f t="shared" si="320"/>
        <v>0</v>
      </c>
      <c r="L78" s="197">
        <f t="shared" si="320"/>
        <v>0</v>
      </c>
      <c r="M78" s="197">
        <f t="shared" si="320"/>
        <v>0</v>
      </c>
      <c r="N78" s="197">
        <f t="shared" si="320"/>
        <v>0</v>
      </c>
      <c r="O78" s="198"/>
      <c r="Q78" s="296"/>
      <c r="R78" s="54" t="s">
        <v>57</v>
      </c>
      <c r="S78" s="197"/>
      <c r="T78" s="197"/>
      <c r="U78" s="197"/>
      <c r="V78" s="197"/>
      <c r="W78" s="197"/>
      <c r="X78" s="197"/>
      <c r="Y78" s="197"/>
      <c r="Z78" s="197"/>
      <c r="AA78" s="197"/>
      <c r="AB78" s="197"/>
      <c r="AC78" s="197"/>
      <c r="AD78" s="197"/>
      <c r="AE78" s="198">
        <f>SUM(AE66:AE77)</f>
        <v>0</v>
      </c>
      <c r="AF78" s="200">
        <f>AE78*44/12</f>
        <v>0</v>
      </c>
    </row>
    <row r="79" spans="1:32" x14ac:dyDescent="0.2">
      <c r="S79" s="50"/>
      <c r="T79" s="50"/>
      <c r="U79" s="50"/>
      <c r="V79" s="50"/>
      <c r="W79" s="50"/>
      <c r="X79" s="50"/>
      <c r="Y79" s="50"/>
      <c r="Z79" s="50"/>
      <c r="AA79" s="50"/>
      <c r="AB79" s="50"/>
      <c r="AC79" s="50"/>
      <c r="AD79" s="50"/>
      <c r="AE79" s="50"/>
    </row>
    <row r="80" spans="1:32" ht="14.15" customHeight="1" x14ac:dyDescent="0.2">
      <c r="A80" s="293" t="str">
        <f>'MPS(input_RL_Opt2)'!A80</f>
        <v>Year 2022</v>
      </c>
      <c r="B80" s="293"/>
      <c r="C80" s="261" t="str">
        <f>'MPS(input_RL_Opt2)'!C80:O80</f>
        <v>Land use category in year 2022</v>
      </c>
      <c r="D80" s="261"/>
      <c r="E80" s="261"/>
      <c r="F80" s="261"/>
      <c r="G80" s="261"/>
      <c r="H80" s="261"/>
      <c r="I80" s="261"/>
      <c r="J80" s="261"/>
      <c r="K80" s="261"/>
      <c r="L80" s="261"/>
      <c r="M80" s="261"/>
      <c r="N80" s="261"/>
      <c r="O80" s="261"/>
      <c r="Q80" s="293" t="str">
        <f>'MPS(input_RL_Opt2)'!Q80</f>
        <v>Year 2022</v>
      </c>
      <c r="R80" s="293"/>
      <c r="S80" s="261" t="str">
        <f>'MPS(input_RL_Opt2)'!S80:AE80</f>
        <v>Land use category in year 2022</v>
      </c>
      <c r="T80" s="261"/>
      <c r="U80" s="261"/>
      <c r="V80" s="261"/>
      <c r="W80" s="261"/>
      <c r="X80" s="261"/>
      <c r="Y80" s="261"/>
      <c r="Z80" s="261"/>
      <c r="AA80" s="261"/>
      <c r="AB80" s="261"/>
      <c r="AC80" s="261"/>
      <c r="AD80" s="261"/>
      <c r="AE80" s="261"/>
      <c r="AF80" s="62"/>
    </row>
    <row r="81" spans="1:32" ht="42" x14ac:dyDescent="0.2">
      <c r="A81" s="293"/>
      <c r="B81" s="293"/>
      <c r="C81" s="54" t="s">
        <v>46</v>
      </c>
      <c r="D81" s="54" t="s">
        <v>47</v>
      </c>
      <c r="E81" s="55" t="s">
        <v>48</v>
      </c>
      <c r="F81" s="54" t="s">
        <v>49</v>
      </c>
      <c r="G81" s="54" t="s">
        <v>50</v>
      </c>
      <c r="H81" s="54" t="s">
        <v>51</v>
      </c>
      <c r="I81" s="54" t="s">
        <v>52</v>
      </c>
      <c r="J81" s="54" t="s">
        <v>53</v>
      </c>
      <c r="K81" s="54" t="s">
        <v>54</v>
      </c>
      <c r="L81" s="54" t="s">
        <v>55</v>
      </c>
      <c r="M81" s="54" t="s">
        <v>56</v>
      </c>
      <c r="N81" s="54" t="s">
        <v>39</v>
      </c>
      <c r="O81" s="172" t="s">
        <v>57</v>
      </c>
      <c r="Q81" s="293"/>
      <c r="R81" s="293"/>
      <c r="S81" s="54" t="s">
        <v>46</v>
      </c>
      <c r="T81" s="54" t="s">
        <v>47</v>
      </c>
      <c r="U81" s="55" t="s">
        <v>48</v>
      </c>
      <c r="V81" s="54" t="s">
        <v>49</v>
      </c>
      <c r="W81" s="54" t="s">
        <v>50</v>
      </c>
      <c r="X81" s="54" t="s">
        <v>51</v>
      </c>
      <c r="Y81" s="54" t="s">
        <v>52</v>
      </c>
      <c r="Z81" s="54" t="s">
        <v>53</v>
      </c>
      <c r="AA81" s="54" t="s">
        <v>54</v>
      </c>
      <c r="AB81" s="54" t="s">
        <v>55</v>
      </c>
      <c r="AC81" s="54" t="s">
        <v>56</v>
      </c>
      <c r="AD81" s="54" t="s">
        <v>39</v>
      </c>
      <c r="AE81" s="172" t="s">
        <v>57</v>
      </c>
      <c r="AF81" s="62"/>
    </row>
    <row r="82" spans="1:32" ht="14.15" customHeight="1" x14ac:dyDescent="0.2">
      <c r="A82" s="294" t="str">
        <f>'MPS(input_RL_Opt2)'!A82</f>
        <v>Land use category in year 2021</v>
      </c>
      <c r="B82" s="54" t="s">
        <v>46</v>
      </c>
      <c r="C82" s="197">
        <f>$C78*C$16</f>
        <v>0</v>
      </c>
      <c r="D82" s="197">
        <f t="shared" ref="D82:N82" si="321">$C78*D$16</f>
        <v>0</v>
      </c>
      <c r="E82" s="197">
        <f t="shared" si="321"/>
        <v>0</v>
      </c>
      <c r="F82" s="197">
        <f t="shared" si="321"/>
        <v>0</v>
      </c>
      <c r="G82" s="197">
        <f t="shared" si="321"/>
        <v>0</v>
      </c>
      <c r="H82" s="197">
        <f t="shared" si="321"/>
        <v>0</v>
      </c>
      <c r="I82" s="197">
        <f t="shared" si="321"/>
        <v>0</v>
      </c>
      <c r="J82" s="197">
        <f t="shared" si="321"/>
        <v>0</v>
      </c>
      <c r="K82" s="197">
        <f t="shared" si="321"/>
        <v>0</v>
      </c>
      <c r="L82" s="197">
        <f t="shared" si="321"/>
        <v>0</v>
      </c>
      <c r="M82" s="197">
        <f t="shared" si="321"/>
        <v>0</v>
      </c>
      <c r="N82" s="197">
        <f t="shared" si="321"/>
        <v>0</v>
      </c>
      <c r="O82" s="198">
        <f>SUM(C82:N82)</f>
        <v>0</v>
      </c>
      <c r="Q82" s="294" t="str">
        <f>'MPS(input_RL_Opt2)'!Q82</f>
        <v>Land use category in year 2021</v>
      </c>
      <c r="R82" s="54" t="s">
        <v>46</v>
      </c>
      <c r="S82" s="199">
        <f>IF(ISNUMBER(S$16),C82*S$16,0)</f>
        <v>0</v>
      </c>
      <c r="T82" s="199">
        <f t="shared" ref="T82" si="322">IF(ISNUMBER(T$16),D82*T$16,0)</f>
        <v>0</v>
      </c>
      <c r="U82" s="199">
        <f t="shared" ref="U82" si="323">IF(ISNUMBER(U$16),E82*U$16,0)</f>
        <v>0</v>
      </c>
      <c r="V82" s="199">
        <f t="shared" ref="V82" si="324">IF(ISNUMBER(V$16),F82*V$16,0)</f>
        <v>0</v>
      </c>
      <c r="W82" s="199">
        <f t="shared" ref="W82" si="325">IF(ISNUMBER(W$16),G82*W$16,0)</f>
        <v>0</v>
      </c>
      <c r="X82" s="199">
        <f t="shared" ref="X82" si="326">IF(ISNUMBER(X$16),H82*X$16,0)</f>
        <v>0</v>
      </c>
      <c r="Y82" s="199">
        <f t="shared" ref="Y82" si="327">IF(ISNUMBER(Y$16),I82*Y$16,0)</f>
        <v>0</v>
      </c>
      <c r="Z82" s="199">
        <f t="shared" ref="Z82" si="328">IF(ISNUMBER(Z$16),J82*Z$16,0)</f>
        <v>0</v>
      </c>
      <c r="AA82" s="199">
        <f t="shared" ref="AA82" si="329">IF(ISNUMBER(AA$16),K82*AA$16,0)</f>
        <v>0</v>
      </c>
      <c r="AB82" s="199">
        <f t="shared" ref="AB82" si="330">IF(ISNUMBER(AB$16),L82*AB$16,0)</f>
        <v>0</v>
      </c>
      <c r="AC82" s="199">
        <f t="shared" ref="AC82" si="331">IF(ISNUMBER(AC$16),M82*AC$16,0)</f>
        <v>0</v>
      </c>
      <c r="AD82" s="199">
        <f t="shared" ref="AD82" si="332">IF(ISNUMBER(AD$16),N82*AD$16,0)</f>
        <v>0</v>
      </c>
      <c r="AE82" s="198">
        <f>SUMIF(S82:AD82,"&gt;0",S82:AD82)</f>
        <v>0</v>
      </c>
      <c r="AF82" s="62"/>
    </row>
    <row r="83" spans="1:32" ht="28" x14ac:dyDescent="0.2">
      <c r="A83" s="295"/>
      <c r="B83" s="54" t="s">
        <v>47</v>
      </c>
      <c r="C83" s="197">
        <f>$D78*C$17</f>
        <v>0</v>
      </c>
      <c r="D83" s="197">
        <f t="shared" ref="D83:N83" si="333">$D78*D$17</f>
        <v>0</v>
      </c>
      <c r="E83" s="197">
        <f t="shared" si="333"/>
        <v>0</v>
      </c>
      <c r="F83" s="197">
        <f t="shared" si="333"/>
        <v>0</v>
      </c>
      <c r="G83" s="197">
        <f t="shared" si="333"/>
        <v>0</v>
      </c>
      <c r="H83" s="197">
        <f t="shared" si="333"/>
        <v>0</v>
      </c>
      <c r="I83" s="197">
        <f t="shared" si="333"/>
        <v>0</v>
      </c>
      <c r="J83" s="197">
        <f t="shared" si="333"/>
        <v>0</v>
      </c>
      <c r="K83" s="197">
        <f t="shared" si="333"/>
        <v>0</v>
      </c>
      <c r="L83" s="197">
        <f t="shared" si="333"/>
        <v>0</v>
      </c>
      <c r="M83" s="197">
        <f t="shared" si="333"/>
        <v>0</v>
      </c>
      <c r="N83" s="197">
        <f t="shared" si="333"/>
        <v>0</v>
      </c>
      <c r="O83" s="198">
        <f t="shared" ref="O83:O93" si="334">SUM(C83:N83)</f>
        <v>0</v>
      </c>
      <c r="Q83" s="295"/>
      <c r="R83" s="54" t="s">
        <v>47</v>
      </c>
      <c r="S83" s="199">
        <f>IF(ISNUMBER(S$17),C83*S$17,0)</f>
        <v>0</v>
      </c>
      <c r="T83" s="199">
        <f t="shared" ref="T83" si="335">IF(ISNUMBER(T$17),D83*T$17,0)</f>
        <v>0</v>
      </c>
      <c r="U83" s="199">
        <f t="shared" ref="U83" si="336">IF(ISNUMBER(U$17),E83*U$17,0)</f>
        <v>0</v>
      </c>
      <c r="V83" s="199">
        <f t="shared" ref="V83" si="337">IF(ISNUMBER(V$17),F83*V$17,0)</f>
        <v>0</v>
      </c>
      <c r="W83" s="199">
        <f t="shared" ref="W83" si="338">IF(ISNUMBER(W$17),G83*W$17,0)</f>
        <v>0</v>
      </c>
      <c r="X83" s="199">
        <f t="shared" ref="X83" si="339">IF(ISNUMBER(X$17),H83*X$17,0)</f>
        <v>0</v>
      </c>
      <c r="Y83" s="199">
        <f t="shared" ref="Y83" si="340">IF(ISNUMBER(Y$17),I83*Y$17,0)</f>
        <v>0</v>
      </c>
      <c r="Z83" s="199">
        <f t="shared" ref="Z83" si="341">IF(ISNUMBER(Z$17),J83*Z$17,0)</f>
        <v>0</v>
      </c>
      <c r="AA83" s="199">
        <f t="shared" ref="AA83" si="342">IF(ISNUMBER(AA$17),K83*AA$17,0)</f>
        <v>0</v>
      </c>
      <c r="AB83" s="199">
        <f t="shared" ref="AB83" si="343">IF(ISNUMBER(AB$17),L83*AB$17,0)</f>
        <v>0</v>
      </c>
      <c r="AC83" s="199">
        <f t="shared" ref="AC83" si="344">IF(ISNUMBER(AC$17),M83*AC$17,0)</f>
        <v>0</v>
      </c>
      <c r="AD83" s="199">
        <f t="shared" ref="AD83" si="345">IF(ISNUMBER(AD$17),N83*AD$17,0)</f>
        <v>0</v>
      </c>
      <c r="AE83" s="198">
        <f t="shared" ref="AE83:AE93" si="346">SUMIF(S83:AD83,"&gt;0",S83:AD83)</f>
        <v>0</v>
      </c>
      <c r="AF83" s="62"/>
    </row>
    <row r="84" spans="1:32" x14ac:dyDescent="0.2">
      <c r="A84" s="295"/>
      <c r="B84" s="55" t="s">
        <v>48</v>
      </c>
      <c r="C84" s="197">
        <f>$E78*C$18</f>
        <v>0</v>
      </c>
      <c r="D84" s="197">
        <f t="shared" ref="D84:N84" si="347">$E78*D$18</f>
        <v>0</v>
      </c>
      <c r="E84" s="197">
        <f t="shared" si="347"/>
        <v>0</v>
      </c>
      <c r="F84" s="197">
        <f t="shared" si="347"/>
        <v>0</v>
      </c>
      <c r="G84" s="197">
        <f t="shared" si="347"/>
        <v>0</v>
      </c>
      <c r="H84" s="197">
        <f t="shared" si="347"/>
        <v>0</v>
      </c>
      <c r="I84" s="197">
        <f t="shared" si="347"/>
        <v>0</v>
      </c>
      <c r="J84" s="197">
        <f t="shared" si="347"/>
        <v>0</v>
      </c>
      <c r="K84" s="197">
        <f t="shared" si="347"/>
        <v>0</v>
      </c>
      <c r="L84" s="197">
        <f t="shared" si="347"/>
        <v>0</v>
      </c>
      <c r="M84" s="197">
        <f t="shared" si="347"/>
        <v>0</v>
      </c>
      <c r="N84" s="197">
        <f t="shared" si="347"/>
        <v>0</v>
      </c>
      <c r="O84" s="198">
        <f t="shared" si="334"/>
        <v>0</v>
      </c>
      <c r="Q84" s="295"/>
      <c r="R84" s="55" t="s">
        <v>48</v>
      </c>
      <c r="S84" s="199">
        <f>IF(ISNUMBER(S$18),C84*S$18,0)</f>
        <v>0</v>
      </c>
      <c r="T84" s="199">
        <f t="shared" ref="T84" si="348">IF(ISNUMBER(T$18),D84*T$18,0)</f>
        <v>0</v>
      </c>
      <c r="U84" s="199">
        <f t="shared" ref="U84" si="349">IF(ISNUMBER(U$18),E84*U$18,0)</f>
        <v>0</v>
      </c>
      <c r="V84" s="199">
        <f t="shared" ref="V84" si="350">IF(ISNUMBER(V$18),F84*V$18,0)</f>
        <v>0</v>
      </c>
      <c r="W84" s="199">
        <f t="shared" ref="W84" si="351">IF(ISNUMBER(W$18),G84*W$18,0)</f>
        <v>0</v>
      </c>
      <c r="X84" s="199">
        <f t="shared" ref="X84" si="352">IF(ISNUMBER(X$18),H84*X$18,0)</f>
        <v>0</v>
      </c>
      <c r="Y84" s="199">
        <f t="shared" ref="Y84" si="353">IF(ISNUMBER(Y$18),I84*Y$18,0)</f>
        <v>0</v>
      </c>
      <c r="Z84" s="199">
        <f t="shared" ref="Z84" si="354">IF(ISNUMBER(Z$18),J84*Z$18,0)</f>
        <v>0</v>
      </c>
      <c r="AA84" s="199">
        <f t="shared" ref="AA84" si="355">IF(ISNUMBER(AA$18),K84*AA$18,0)</f>
        <v>0</v>
      </c>
      <c r="AB84" s="199">
        <f t="shared" ref="AB84" si="356">IF(ISNUMBER(AB$18),L84*AB$18,0)</f>
        <v>0</v>
      </c>
      <c r="AC84" s="199">
        <f t="shared" ref="AC84" si="357">IF(ISNUMBER(AC$18),M84*AC$18,0)</f>
        <v>0</v>
      </c>
      <c r="AD84" s="199">
        <f t="shared" ref="AD84" si="358">IF(ISNUMBER(AD$18),N84*AD$18,0)</f>
        <v>0</v>
      </c>
      <c r="AE84" s="198">
        <f t="shared" si="346"/>
        <v>0</v>
      </c>
      <c r="AF84" s="62"/>
    </row>
    <row r="85" spans="1:32" x14ac:dyDescent="0.2">
      <c r="A85" s="295"/>
      <c r="B85" s="54" t="s">
        <v>49</v>
      </c>
      <c r="C85" s="197">
        <f>$F78*C$19</f>
        <v>0</v>
      </c>
      <c r="D85" s="197">
        <f t="shared" ref="D85:N85" si="359">$F78*D$19</f>
        <v>0</v>
      </c>
      <c r="E85" s="197">
        <f t="shared" si="359"/>
        <v>0</v>
      </c>
      <c r="F85" s="197">
        <f t="shared" si="359"/>
        <v>0</v>
      </c>
      <c r="G85" s="197">
        <f t="shared" si="359"/>
        <v>0</v>
      </c>
      <c r="H85" s="197">
        <f t="shared" si="359"/>
        <v>0</v>
      </c>
      <c r="I85" s="197">
        <f t="shared" si="359"/>
        <v>0</v>
      </c>
      <c r="J85" s="197">
        <f t="shared" si="359"/>
        <v>0</v>
      </c>
      <c r="K85" s="197">
        <f t="shared" si="359"/>
        <v>0</v>
      </c>
      <c r="L85" s="197">
        <f t="shared" si="359"/>
        <v>0</v>
      </c>
      <c r="M85" s="197">
        <f t="shared" si="359"/>
        <v>0</v>
      </c>
      <c r="N85" s="197">
        <f t="shared" si="359"/>
        <v>0</v>
      </c>
      <c r="O85" s="198">
        <f t="shared" si="334"/>
        <v>0</v>
      </c>
      <c r="Q85" s="295"/>
      <c r="R85" s="54" t="s">
        <v>49</v>
      </c>
      <c r="S85" s="199">
        <f>IF(ISNUMBER(S$19),C85*S$19,0)</f>
        <v>0</v>
      </c>
      <c r="T85" s="199">
        <f t="shared" ref="T85" si="360">IF(ISNUMBER(T$19),D85*T$19,0)</f>
        <v>0</v>
      </c>
      <c r="U85" s="199">
        <f t="shared" ref="U85" si="361">IF(ISNUMBER(U$19),E85*U$19,0)</f>
        <v>0</v>
      </c>
      <c r="V85" s="199">
        <f t="shared" ref="V85" si="362">IF(ISNUMBER(V$19),F85*V$19,0)</f>
        <v>0</v>
      </c>
      <c r="W85" s="199">
        <f t="shared" ref="W85" si="363">IF(ISNUMBER(W$19),G85*W$19,0)</f>
        <v>0</v>
      </c>
      <c r="X85" s="199">
        <f t="shared" ref="X85" si="364">IF(ISNUMBER(X$19),H85*X$19,0)</f>
        <v>0</v>
      </c>
      <c r="Y85" s="199">
        <f t="shared" ref="Y85" si="365">IF(ISNUMBER(Y$19),I85*Y$19,0)</f>
        <v>0</v>
      </c>
      <c r="Z85" s="199">
        <f t="shared" ref="Z85" si="366">IF(ISNUMBER(Z$19),J85*Z$19,0)</f>
        <v>0</v>
      </c>
      <c r="AA85" s="199">
        <f t="shared" ref="AA85" si="367">IF(ISNUMBER(AA$19),K85*AA$19,0)</f>
        <v>0</v>
      </c>
      <c r="AB85" s="199">
        <f t="shared" ref="AB85" si="368">IF(ISNUMBER(AB$19),L85*AB$19,0)</f>
        <v>0</v>
      </c>
      <c r="AC85" s="199">
        <f t="shared" ref="AC85" si="369">IF(ISNUMBER(AC$19),M85*AC$19,0)</f>
        <v>0</v>
      </c>
      <c r="AD85" s="199">
        <f t="shared" ref="AD85" si="370">IF(ISNUMBER(AD$19),N85*AD$19,0)</f>
        <v>0</v>
      </c>
      <c r="AE85" s="198">
        <f t="shared" si="346"/>
        <v>0</v>
      </c>
      <c r="AF85" s="62"/>
    </row>
    <row r="86" spans="1:32" x14ac:dyDescent="0.2">
      <c r="A86" s="295"/>
      <c r="B86" s="172" t="s">
        <v>50</v>
      </c>
      <c r="C86" s="197">
        <f>$G78*C$20</f>
        <v>0</v>
      </c>
      <c r="D86" s="197">
        <f t="shared" ref="D86:N86" si="371">$G78*D$20</f>
        <v>0</v>
      </c>
      <c r="E86" s="197">
        <f t="shared" si="371"/>
        <v>0</v>
      </c>
      <c r="F86" s="197">
        <f t="shared" si="371"/>
        <v>0</v>
      </c>
      <c r="G86" s="197">
        <f t="shared" si="371"/>
        <v>0</v>
      </c>
      <c r="H86" s="197">
        <f t="shared" si="371"/>
        <v>0</v>
      </c>
      <c r="I86" s="197">
        <f t="shared" si="371"/>
        <v>0</v>
      </c>
      <c r="J86" s="197">
        <f t="shared" si="371"/>
        <v>0</v>
      </c>
      <c r="K86" s="197">
        <f t="shared" si="371"/>
        <v>0</v>
      </c>
      <c r="L86" s="197">
        <f t="shared" si="371"/>
        <v>0</v>
      </c>
      <c r="M86" s="197">
        <f t="shared" si="371"/>
        <v>0</v>
      </c>
      <c r="N86" s="197">
        <f t="shared" si="371"/>
        <v>0</v>
      </c>
      <c r="O86" s="198">
        <f t="shared" si="334"/>
        <v>0</v>
      </c>
      <c r="Q86" s="295"/>
      <c r="R86" s="172" t="s">
        <v>50</v>
      </c>
      <c r="S86" s="199">
        <f>IF(ISNUMBER(S$20),C86*S$20,0)</f>
        <v>0</v>
      </c>
      <c r="T86" s="199">
        <f t="shared" ref="T86" si="372">IF(ISNUMBER(T$20),D86*T$20,0)</f>
        <v>0</v>
      </c>
      <c r="U86" s="199">
        <f t="shared" ref="U86" si="373">IF(ISNUMBER(U$20),E86*U$20,0)</f>
        <v>0</v>
      </c>
      <c r="V86" s="199">
        <f t="shared" ref="V86" si="374">IF(ISNUMBER(V$20),F86*V$20,0)</f>
        <v>0</v>
      </c>
      <c r="W86" s="199">
        <f t="shared" ref="W86" si="375">IF(ISNUMBER(W$20),G86*W$20,0)</f>
        <v>0</v>
      </c>
      <c r="X86" s="199">
        <f t="shared" ref="X86" si="376">IF(ISNUMBER(X$20),H86*X$20,0)</f>
        <v>0</v>
      </c>
      <c r="Y86" s="199">
        <f t="shared" ref="Y86" si="377">IF(ISNUMBER(Y$20),I86*Y$20,0)</f>
        <v>0</v>
      </c>
      <c r="Z86" s="199">
        <f t="shared" ref="Z86" si="378">IF(ISNUMBER(Z$20),J86*Z$20,0)</f>
        <v>0</v>
      </c>
      <c r="AA86" s="199">
        <f t="shared" ref="AA86" si="379">IF(ISNUMBER(AA$20),K86*AA$20,0)</f>
        <v>0</v>
      </c>
      <c r="AB86" s="199">
        <f t="shared" ref="AB86" si="380">IF(ISNUMBER(AB$20),L86*AB$20,0)</f>
        <v>0</v>
      </c>
      <c r="AC86" s="199">
        <f t="shared" ref="AC86" si="381">IF(ISNUMBER(AC$20),M86*AC$20,0)</f>
        <v>0</v>
      </c>
      <c r="AD86" s="199">
        <f t="shared" ref="AD86" si="382">IF(ISNUMBER(AD$20),N86*AD$20,0)</f>
        <v>0</v>
      </c>
      <c r="AE86" s="198">
        <f t="shared" si="346"/>
        <v>0</v>
      </c>
      <c r="AF86" s="62"/>
    </row>
    <row r="87" spans="1:32" x14ac:dyDescent="0.2">
      <c r="A87" s="295"/>
      <c r="B87" s="172" t="s">
        <v>51</v>
      </c>
      <c r="C87" s="197">
        <f>$H78*C$21</f>
        <v>0</v>
      </c>
      <c r="D87" s="197">
        <f t="shared" ref="D87:N87" si="383">$H78*D$21</f>
        <v>0</v>
      </c>
      <c r="E87" s="197">
        <f t="shared" si="383"/>
        <v>0</v>
      </c>
      <c r="F87" s="197">
        <f t="shared" si="383"/>
        <v>0</v>
      </c>
      <c r="G87" s="197">
        <f t="shared" si="383"/>
        <v>0</v>
      </c>
      <c r="H87" s="197">
        <f t="shared" si="383"/>
        <v>0</v>
      </c>
      <c r="I87" s="197">
        <f t="shared" si="383"/>
        <v>0</v>
      </c>
      <c r="J87" s="197">
        <f t="shared" si="383"/>
        <v>0</v>
      </c>
      <c r="K87" s="197">
        <f t="shared" si="383"/>
        <v>0</v>
      </c>
      <c r="L87" s="197">
        <f t="shared" si="383"/>
        <v>0</v>
      </c>
      <c r="M87" s="197">
        <f t="shared" si="383"/>
        <v>0</v>
      </c>
      <c r="N87" s="197">
        <f t="shared" si="383"/>
        <v>0</v>
      </c>
      <c r="O87" s="198">
        <f t="shared" si="334"/>
        <v>0</v>
      </c>
      <c r="Q87" s="295"/>
      <c r="R87" s="172" t="s">
        <v>51</v>
      </c>
      <c r="S87" s="199">
        <f>IF(ISNUMBER(S$21),C87*S$21,0)</f>
        <v>0</v>
      </c>
      <c r="T87" s="199">
        <f t="shared" ref="T87" si="384">IF(ISNUMBER(T$21),D87*T$21,0)</f>
        <v>0</v>
      </c>
      <c r="U87" s="199">
        <f t="shared" ref="U87" si="385">IF(ISNUMBER(U$21),E87*U$21,0)</f>
        <v>0</v>
      </c>
      <c r="V87" s="199">
        <f t="shared" ref="V87" si="386">IF(ISNUMBER(V$21),F87*V$21,0)</f>
        <v>0</v>
      </c>
      <c r="W87" s="199">
        <f t="shared" ref="W87" si="387">IF(ISNUMBER(W$21),G87*W$21,0)</f>
        <v>0</v>
      </c>
      <c r="X87" s="199">
        <f t="shared" ref="X87" si="388">IF(ISNUMBER(X$21),H87*X$21,0)</f>
        <v>0</v>
      </c>
      <c r="Y87" s="199">
        <f t="shared" ref="Y87" si="389">IF(ISNUMBER(Y$21),I87*Y$21,0)</f>
        <v>0</v>
      </c>
      <c r="Z87" s="199">
        <f t="shared" ref="Z87" si="390">IF(ISNUMBER(Z$21),J87*Z$21,0)</f>
        <v>0</v>
      </c>
      <c r="AA87" s="199">
        <f t="shared" ref="AA87" si="391">IF(ISNUMBER(AA$21),K87*AA$21,0)</f>
        <v>0</v>
      </c>
      <c r="AB87" s="199">
        <f t="shared" ref="AB87" si="392">IF(ISNUMBER(AB$21),L87*AB$21,0)</f>
        <v>0</v>
      </c>
      <c r="AC87" s="199">
        <f t="shared" ref="AC87" si="393">IF(ISNUMBER(AC$21),M87*AC$21,0)</f>
        <v>0</v>
      </c>
      <c r="AD87" s="199">
        <f t="shared" ref="AD87" si="394">IF(ISNUMBER(AD$21),N87*AD$21,0)</f>
        <v>0</v>
      </c>
      <c r="AE87" s="198">
        <f t="shared" si="346"/>
        <v>0</v>
      </c>
      <c r="AF87" s="62"/>
    </row>
    <row r="88" spans="1:32" x14ac:dyDescent="0.2">
      <c r="A88" s="295"/>
      <c r="B88" s="172" t="s">
        <v>52</v>
      </c>
      <c r="C88" s="197">
        <f>$I78*C$22</f>
        <v>0</v>
      </c>
      <c r="D88" s="197">
        <f t="shared" ref="D88:N88" si="395">$I78*D$22</f>
        <v>0</v>
      </c>
      <c r="E88" s="197">
        <f t="shared" si="395"/>
        <v>0</v>
      </c>
      <c r="F88" s="197">
        <f t="shared" si="395"/>
        <v>0</v>
      </c>
      <c r="G88" s="197">
        <f t="shared" si="395"/>
        <v>0</v>
      </c>
      <c r="H88" s="197">
        <f t="shared" si="395"/>
        <v>0</v>
      </c>
      <c r="I88" s="197">
        <f t="shared" si="395"/>
        <v>0</v>
      </c>
      <c r="J88" s="197">
        <f t="shared" si="395"/>
        <v>0</v>
      </c>
      <c r="K88" s="197">
        <f t="shared" si="395"/>
        <v>0</v>
      </c>
      <c r="L88" s="197">
        <f t="shared" si="395"/>
        <v>0</v>
      </c>
      <c r="M88" s="197">
        <f t="shared" si="395"/>
        <v>0</v>
      </c>
      <c r="N88" s="197">
        <f t="shared" si="395"/>
        <v>0</v>
      </c>
      <c r="O88" s="198">
        <f t="shared" si="334"/>
        <v>0</v>
      </c>
      <c r="Q88" s="295"/>
      <c r="R88" s="172" t="s">
        <v>52</v>
      </c>
      <c r="S88" s="199">
        <f>IF(ISNUMBER(S$22),C88*S$22,0)</f>
        <v>0</v>
      </c>
      <c r="T88" s="199">
        <f t="shared" ref="T88" si="396">IF(ISNUMBER(T$22),D88*T$22,0)</f>
        <v>0</v>
      </c>
      <c r="U88" s="199">
        <f t="shared" ref="U88" si="397">IF(ISNUMBER(U$22),E88*U$22,0)</f>
        <v>0</v>
      </c>
      <c r="V88" s="199">
        <f t="shared" ref="V88" si="398">IF(ISNUMBER(V$22),F88*V$22,0)</f>
        <v>0</v>
      </c>
      <c r="W88" s="199">
        <f t="shared" ref="W88" si="399">IF(ISNUMBER(W$22),G88*W$22,0)</f>
        <v>0</v>
      </c>
      <c r="X88" s="199">
        <f t="shared" ref="X88" si="400">IF(ISNUMBER(X$22),H88*X$22,0)</f>
        <v>0</v>
      </c>
      <c r="Y88" s="199">
        <f t="shared" ref="Y88" si="401">IF(ISNUMBER(Y$22),I88*Y$22,0)</f>
        <v>0</v>
      </c>
      <c r="Z88" s="199">
        <f t="shared" ref="Z88" si="402">IF(ISNUMBER(Z$22),J88*Z$22,0)</f>
        <v>0</v>
      </c>
      <c r="AA88" s="199">
        <f t="shared" ref="AA88" si="403">IF(ISNUMBER(AA$22),K88*AA$22,0)</f>
        <v>0</v>
      </c>
      <c r="AB88" s="199">
        <f t="shared" ref="AB88" si="404">IF(ISNUMBER(AB$22),L88*AB$22,0)</f>
        <v>0</v>
      </c>
      <c r="AC88" s="199">
        <f t="shared" ref="AC88" si="405">IF(ISNUMBER(AC$22),M88*AC$22,0)</f>
        <v>0</v>
      </c>
      <c r="AD88" s="199">
        <f t="shared" ref="AD88" si="406">IF(ISNUMBER(AD$22),N88*AD$22,0)</f>
        <v>0</v>
      </c>
      <c r="AE88" s="198">
        <f t="shared" si="346"/>
        <v>0</v>
      </c>
      <c r="AF88" s="62"/>
    </row>
    <row r="89" spans="1:32" x14ac:dyDescent="0.2">
      <c r="A89" s="295"/>
      <c r="B89" s="172" t="s">
        <v>53</v>
      </c>
      <c r="C89" s="197">
        <f>$J78*C$23</f>
        <v>0</v>
      </c>
      <c r="D89" s="197">
        <f t="shared" ref="D89:N89" si="407">$J78*D$23</f>
        <v>0</v>
      </c>
      <c r="E89" s="197">
        <f t="shared" si="407"/>
        <v>0</v>
      </c>
      <c r="F89" s="197">
        <f t="shared" si="407"/>
        <v>0</v>
      </c>
      <c r="G89" s="197">
        <f t="shared" si="407"/>
        <v>0</v>
      </c>
      <c r="H89" s="197">
        <f t="shared" si="407"/>
        <v>0</v>
      </c>
      <c r="I89" s="197">
        <f t="shared" si="407"/>
        <v>0</v>
      </c>
      <c r="J89" s="197">
        <f t="shared" si="407"/>
        <v>0</v>
      </c>
      <c r="K89" s="197">
        <f t="shared" si="407"/>
        <v>0</v>
      </c>
      <c r="L89" s="197">
        <f t="shared" si="407"/>
        <v>0</v>
      </c>
      <c r="M89" s="197">
        <f t="shared" si="407"/>
        <v>0</v>
      </c>
      <c r="N89" s="197">
        <f t="shared" si="407"/>
        <v>0</v>
      </c>
      <c r="O89" s="198">
        <f t="shared" si="334"/>
        <v>0</v>
      </c>
      <c r="Q89" s="295"/>
      <c r="R89" s="172" t="s">
        <v>53</v>
      </c>
      <c r="S89" s="199">
        <f>IF(ISNUMBER(S$23),C89*S$23,0)</f>
        <v>0</v>
      </c>
      <c r="T89" s="199">
        <f t="shared" ref="T89" si="408">IF(ISNUMBER(T$23),D89*T$23,0)</f>
        <v>0</v>
      </c>
      <c r="U89" s="199">
        <f t="shared" ref="U89" si="409">IF(ISNUMBER(U$23),E89*U$23,0)</f>
        <v>0</v>
      </c>
      <c r="V89" s="199">
        <f t="shared" ref="V89" si="410">IF(ISNUMBER(V$23),F89*V$23,0)</f>
        <v>0</v>
      </c>
      <c r="W89" s="199">
        <f t="shared" ref="W89" si="411">IF(ISNUMBER(W$23),G89*W$23,0)</f>
        <v>0</v>
      </c>
      <c r="X89" s="199">
        <f t="shared" ref="X89" si="412">IF(ISNUMBER(X$23),H89*X$23,0)</f>
        <v>0</v>
      </c>
      <c r="Y89" s="199">
        <f t="shared" ref="Y89" si="413">IF(ISNUMBER(Y$23),I89*Y$23,0)</f>
        <v>0</v>
      </c>
      <c r="Z89" s="199">
        <f t="shared" ref="Z89" si="414">IF(ISNUMBER(Z$23),J89*Z$23,0)</f>
        <v>0</v>
      </c>
      <c r="AA89" s="199">
        <f t="shared" ref="AA89" si="415">IF(ISNUMBER(AA$23),K89*AA$23,0)</f>
        <v>0</v>
      </c>
      <c r="AB89" s="199">
        <f t="shared" ref="AB89" si="416">IF(ISNUMBER(AB$23),L89*AB$23,0)</f>
        <v>0</v>
      </c>
      <c r="AC89" s="199">
        <f t="shared" ref="AC89" si="417">IF(ISNUMBER(AC$23),M89*AC$23,0)</f>
        <v>0</v>
      </c>
      <c r="AD89" s="199">
        <f t="shared" ref="AD89" si="418">IF(ISNUMBER(AD$23),N89*AD$23,0)</f>
        <v>0</v>
      </c>
      <c r="AE89" s="198">
        <f t="shared" si="346"/>
        <v>0</v>
      </c>
      <c r="AF89" s="62"/>
    </row>
    <row r="90" spans="1:32" x14ac:dyDescent="0.2">
      <c r="A90" s="295"/>
      <c r="B90" s="172" t="s">
        <v>54</v>
      </c>
      <c r="C90" s="197">
        <f>$K78*C$24</f>
        <v>0</v>
      </c>
      <c r="D90" s="197">
        <f t="shared" ref="D90:N90" si="419">$K78*D$24</f>
        <v>0</v>
      </c>
      <c r="E90" s="197">
        <f t="shared" si="419"/>
        <v>0</v>
      </c>
      <c r="F90" s="197">
        <f t="shared" si="419"/>
        <v>0</v>
      </c>
      <c r="G90" s="197">
        <f t="shared" si="419"/>
        <v>0</v>
      </c>
      <c r="H90" s="197">
        <f t="shared" si="419"/>
        <v>0</v>
      </c>
      <c r="I90" s="197">
        <f t="shared" si="419"/>
        <v>0</v>
      </c>
      <c r="J90" s="197">
        <f t="shared" si="419"/>
        <v>0</v>
      </c>
      <c r="K90" s="197">
        <f t="shared" si="419"/>
        <v>0</v>
      </c>
      <c r="L90" s="197">
        <f t="shared" si="419"/>
        <v>0</v>
      </c>
      <c r="M90" s="197">
        <f t="shared" si="419"/>
        <v>0</v>
      </c>
      <c r="N90" s="197">
        <f t="shared" si="419"/>
        <v>0</v>
      </c>
      <c r="O90" s="198">
        <f t="shared" si="334"/>
        <v>0</v>
      </c>
      <c r="Q90" s="295"/>
      <c r="R90" s="172" t="s">
        <v>54</v>
      </c>
      <c r="S90" s="199">
        <f>IF(ISNUMBER(S$24),C90*S$24,0)</f>
        <v>0</v>
      </c>
      <c r="T90" s="199">
        <f t="shared" ref="T90" si="420">IF(ISNUMBER(T$24),D90*T$24,0)</f>
        <v>0</v>
      </c>
      <c r="U90" s="199">
        <f t="shared" ref="U90" si="421">IF(ISNUMBER(U$24),E90*U$24,0)</f>
        <v>0</v>
      </c>
      <c r="V90" s="199">
        <f t="shared" ref="V90" si="422">IF(ISNUMBER(V$24),F90*V$24,0)</f>
        <v>0</v>
      </c>
      <c r="W90" s="199">
        <f t="shared" ref="W90" si="423">IF(ISNUMBER(W$24),G90*W$24,0)</f>
        <v>0</v>
      </c>
      <c r="X90" s="199">
        <f t="shared" ref="X90" si="424">IF(ISNUMBER(X$24),H90*X$24,0)</f>
        <v>0</v>
      </c>
      <c r="Y90" s="199">
        <f t="shared" ref="Y90" si="425">IF(ISNUMBER(Y$24),I90*Y$24,0)</f>
        <v>0</v>
      </c>
      <c r="Z90" s="199">
        <f t="shared" ref="Z90" si="426">IF(ISNUMBER(Z$24),J90*Z$24,0)</f>
        <v>0</v>
      </c>
      <c r="AA90" s="199">
        <f t="shared" ref="AA90" si="427">IF(ISNUMBER(AA$24),K90*AA$24,0)</f>
        <v>0</v>
      </c>
      <c r="AB90" s="199">
        <f t="shared" ref="AB90" si="428">IF(ISNUMBER(AB$24),L90*AB$24,0)</f>
        <v>0</v>
      </c>
      <c r="AC90" s="199">
        <f t="shared" ref="AC90" si="429">IF(ISNUMBER(AC$24),M90*AC$24,0)</f>
        <v>0</v>
      </c>
      <c r="AD90" s="199">
        <f t="shared" ref="AD90" si="430">IF(ISNUMBER(AD$24),N90*AD$24,0)</f>
        <v>0</v>
      </c>
      <c r="AE90" s="198">
        <f t="shared" si="346"/>
        <v>0</v>
      </c>
      <c r="AF90" s="62"/>
    </row>
    <row r="91" spans="1:32" x14ac:dyDescent="0.2">
      <c r="A91" s="295"/>
      <c r="B91" s="172" t="s">
        <v>55</v>
      </c>
      <c r="C91" s="197">
        <f>$L78*C$25</f>
        <v>0</v>
      </c>
      <c r="D91" s="197">
        <f t="shared" ref="D91:N91" si="431">$L78*D$25</f>
        <v>0</v>
      </c>
      <c r="E91" s="197">
        <f t="shared" si="431"/>
        <v>0</v>
      </c>
      <c r="F91" s="197">
        <f t="shared" si="431"/>
        <v>0</v>
      </c>
      <c r="G91" s="197">
        <f t="shared" si="431"/>
        <v>0</v>
      </c>
      <c r="H91" s="197">
        <f t="shared" si="431"/>
        <v>0</v>
      </c>
      <c r="I91" s="197">
        <f t="shared" si="431"/>
        <v>0</v>
      </c>
      <c r="J91" s="197">
        <f t="shared" si="431"/>
        <v>0</v>
      </c>
      <c r="K91" s="197">
        <f t="shared" si="431"/>
        <v>0</v>
      </c>
      <c r="L91" s="197">
        <f t="shared" si="431"/>
        <v>0</v>
      </c>
      <c r="M91" s="197">
        <f t="shared" si="431"/>
        <v>0</v>
      </c>
      <c r="N91" s="197">
        <f t="shared" si="431"/>
        <v>0</v>
      </c>
      <c r="O91" s="198">
        <f t="shared" si="334"/>
        <v>0</v>
      </c>
      <c r="Q91" s="295"/>
      <c r="R91" s="172" t="s">
        <v>55</v>
      </c>
      <c r="S91" s="199">
        <f>IF(ISNUMBER(S$25),C91*S$25,0)</f>
        <v>0</v>
      </c>
      <c r="T91" s="199">
        <f t="shared" ref="T91" si="432">IF(ISNUMBER(T$25),D91*T$25,0)</f>
        <v>0</v>
      </c>
      <c r="U91" s="199">
        <f t="shared" ref="U91" si="433">IF(ISNUMBER(U$25),E91*U$25,0)</f>
        <v>0</v>
      </c>
      <c r="V91" s="199">
        <f t="shared" ref="V91" si="434">IF(ISNUMBER(V$25),F91*V$25,0)</f>
        <v>0</v>
      </c>
      <c r="W91" s="199">
        <f t="shared" ref="W91" si="435">IF(ISNUMBER(W$25),G91*W$25,0)</f>
        <v>0</v>
      </c>
      <c r="X91" s="199">
        <f t="shared" ref="X91" si="436">IF(ISNUMBER(X$25),H91*X$25,0)</f>
        <v>0</v>
      </c>
      <c r="Y91" s="199">
        <f t="shared" ref="Y91" si="437">IF(ISNUMBER(Y$25),I91*Y$25,0)</f>
        <v>0</v>
      </c>
      <c r="Z91" s="199">
        <f t="shared" ref="Z91" si="438">IF(ISNUMBER(Z$25),J91*Z$25,0)</f>
        <v>0</v>
      </c>
      <c r="AA91" s="199">
        <f t="shared" ref="AA91" si="439">IF(ISNUMBER(AA$25),K91*AA$25,0)</f>
        <v>0</v>
      </c>
      <c r="AB91" s="199">
        <f t="shared" ref="AB91" si="440">IF(ISNUMBER(AB$25),L91*AB$25,0)</f>
        <v>0</v>
      </c>
      <c r="AC91" s="199">
        <f t="shared" ref="AC91" si="441">IF(ISNUMBER(AC$25),M91*AC$25,0)</f>
        <v>0</v>
      </c>
      <c r="AD91" s="199">
        <f t="shared" ref="AD91" si="442">IF(ISNUMBER(AD$25),N91*AD$25,0)</f>
        <v>0</v>
      </c>
      <c r="AE91" s="198">
        <f t="shared" si="346"/>
        <v>0</v>
      </c>
      <c r="AF91" s="62"/>
    </row>
    <row r="92" spans="1:32" x14ac:dyDescent="0.2">
      <c r="A92" s="295"/>
      <c r="B92" s="172" t="s">
        <v>56</v>
      </c>
      <c r="C92" s="197">
        <f>$M78*C$26</f>
        <v>0</v>
      </c>
      <c r="D92" s="197">
        <f t="shared" ref="D92:N92" si="443">$M78*D$26</f>
        <v>0</v>
      </c>
      <c r="E92" s="197">
        <f t="shared" si="443"/>
        <v>0</v>
      </c>
      <c r="F92" s="197">
        <f t="shared" si="443"/>
        <v>0</v>
      </c>
      <c r="G92" s="197">
        <f t="shared" si="443"/>
        <v>0</v>
      </c>
      <c r="H92" s="197">
        <f t="shared" si="443"/>
        <v>0</v>
      </c>
      <c r="I92" s="197">
        <f t="shared" si="443"/>
        <v>0</v>
      </c>
      <c r="J92" s="197">
        <f t="shared" si="443"/>
        <v>0</v>
      </c>
      <c r="K92" s="197">
        <f t="shared" si="443"/>
        <v>0</v>
      </c>
      <c r="L92" s="197">
        <f t="shared" si="443"/>
        <v>0</v>
      </c>
      <c r="M92" s="197">
        <f t="shared" si="443"/>
        <v>0</v>
      </c>
      <c r="N92" s="197">
        <f t="shared" si="443"/>
        <v>0</v>
      </c>
      <c r="O92" s="198">
        <f t="shared" si="334"/>
        <v>0</v>
      </c>
      <c r="Q92" s="295"/>
      <c r="R92" s="172" t="s">
        <v>56</v>
      </c>
      <c r="S92" s="199">
        <f>IF(ISNUMBER(S$26),C92*S$26,0)</f>
        <v>0</v>
      </c>
      <c r="T92" s="199">
        <f t="shared" ref="T92" si="444">IF(ISNUMBER(T$26),D92*T$26,0)</f>
        <v>0</v>
      </c>
      <c r="U92" s="199">
        <f t="shared" ref="U92" si="445">IF(ISNUMBER(U$26),E92*U$26,0)</f>
        <v>0</v>
      </c>
      <c r="V92" s="199">
        <f t="shared" ref="V92" si="446">IF(ISNUMBER(V$26),F92*V$26,0)</f>
        <v>0</v>
      </c>
      <c r="W92" s="199">
        <f t="shared" ref="W92" si="447">IF(ISNUMBER(W$26),G92*W$26,0)</f>
        <v>0</v>
      </c>
      <c r="X92" s="199">
        <f t="shared" ref="X92" si="448">IF(ISNUMBER(X$26),H92*X$26,0)</f>
        <v>0</v>
      </c>
      <c r="Y92" s="199">
        <f t="shared" ref="Y92" si="449">IF(ISNUMBER(Y$26),I92*Y$26,0)</f>
        <v>0</v>
      </c>
      <c r="Z92" s="199">
        <f t="shared" ref="Z92" si="450">IF(ISNUMBER(Z$26),J92*Z$26,0)</f>
        <v>0</v>
      </c>
      <c r="AA92" s="199">
        <f t="shared" ref="AA92" si="451">IF(ISNUMBER(AA$26),K92*AA$26,0)</f>
        <v>0</v>
      </c>
      <c r="AB92" s="199">
        <f t="shared" ref="AB92" si="452">IF(ISNUMBER(AB$26),L92*AB$26,0)</f>
        <v>0</v>
      </c>
      <c r="AC92" s="199">
        <f t="shared" ref="AC92" si="453">IF(ISNUMBER(AC$26),M92*AC$26,0)</f>
        <v>0</v>
      </c>
      <c r="AD92" s="199">
        <f t="shared" ref="AD92" si="454">IF(ISNUMBER(AD$26),N92*AD$26,0)</f>
        <v>0</v>
      </c>
      <c r="AE92" s="198">
        <f t="shared" si="346"/>
        <v>0</v>
      </c>
      <c r="AF92" s="62"/>
    </row>
    <row r="93" spans="1:32" x14ac:dyDescent="0.2">
      <c r="A93" s="295"/>
      <c r="B93" s="172" t="s">
        <v>147</v>
      </c>
      <c r="C93" s="197">
        <f>$N78*C$27</f>
        <v>0</v>
      </c>
      <c r="D93" s="197">
        <f t="shared" ref="D93:N93" si="455">$N78*D$27</f>
        <v>0</v>
      </c>
      <c r="E93" s="197">
        <f t="shared" si="455"/>
        <v>0</v>
      </c>
      <c r="F93" s="197">
        <f t="shared" si="455"/>
        <v>0</v>
      </c>
      <c r="G93" s="197">
        <f t="shared" si="455"/>
        <v>0</v>
      </c>
      <c r="H93" s="197">
        <f t="shared" si="455"/>
        <v>0</v>
      </c>
      <c r="I93" s="197">
        <f t="shared" si="455"/>
        <v>0</v>
      </c>
      <c r="J93" s="197">
        <f t="shared" si="455"/>
        <v>0</v>
      </c>
      <c r="K93" s="197">
        <f t="shared" si="455"/>
        <v>0</v>
      </c>
      <c r="L93" s="197">
        <f t="shared" si="455"/>
        <v>0</v>
      </c>
      <c r="M93" s="197">
        <f t="shared" si="455"/>
        <v>0</v>
      </c>
      <c r="N93" s="197">
        <f t="shared" si="455"/>
        <v>0</v>
      </c>
      <c r="O93" s="198">
        <f t="shared" si="334"/>
        <v>0</v>
      </c>
      <c r="Q93" s="295"/>
      <c r="R93" s="172" t="s">
        <v>147</v>
      </c>
      <c r="S93" s="199">
        <f>IF(ISNUMBER(S$27),C93*S$27,0)</f>
        <v>0</v>
      </c>
      <c r="T93" s="199">
        <f t="shared" ref="T93" si="456">IF(ISNUMBER(T$27),D93*T$27,0)</f>
        <v>0</v>
      </c>
      <c r="U93" s="199">
        <f t="shared" ref="U93" si="457">IF(ISNUMBER(U$27),E93*U$27,0)</f>
        <v>0</v>
      </c>
      <c r="V93" s="199">
        <f t="shared" ref="V93" si="458">IF(ISNUMBER(V$27),F93*V$27,0)</f>
        <v>0</v>
      </c>
      <c r="W93" s="199">
        <f t="shared" ref="W93" si="459">IF(ISNUMBER(W$27),G93*W$27,0)</f>
        <v>0</v>
      </c>
      <c r="X93" s="199">
        <f t="shared" ref="X93" si="460">IF(ISNUMBER(X$27),H93*X$27,0)</f>
        <v>0</v>
      </c>
      <c r="Y93" s="199">
        <f t="shared" ref="Y93" si="461">IF(ISNUMBER(Y$27),I93*Y$27,0)</f>
        <v>0</v>
      </c>
      <c r="Z93" s="199">
        <f t="shared" ref="Z93" si="462">IF(ISNUMBER(Z$27),J93*Z$27,0)</f>
        <v>0</v>
      </c>
      <c r="AA93" s="199">
        <f t="shared" ref="AA93" si="463">IF(ISNUMBER(AA$27),K93*AA$27,0)</f>
        <v>0</v>
      </c>
      <c r="AB93" s="199">
        <f t="shared" ref="AB93" si="464">IF(ISNUMBER(AB$27),L93*AB$27,0)</f>
        <v>0</v>
      </c>
      <c r="AC93" s="199">
        <f t="shared" ref="AC93" si="465">IF(ISNUMBER(AC$27),M93*AC$27,0)</f>
        <v>0</v>
      </c>
      <c r="AD93" s="199">
        <f t="shared" ref="AD93" si="466">IF(ISNUMBER(AD$27),N93*AD$27,0)</f>
        <v>0</v>
      </c>
      <c r="AE93" s="198">
        <f t="shared" si="346"/>
        <v>0</v>
      </c>
      <c r="AF93" s="62"/>
    </row>
    <row r="94" spans="1:32" x14ac:dyDescent="0.2">
      <c r="A94" s="296"/>
      <c r="B94" s="54" t="s">
        <v>57</v>
      </c>
      <c r="C94" s="197">
        <f>+SUM(C82:C93)</f>
        <v>0</v>
      </c>
      <c r="D94" s="197">
        <f t="shared" ref="D94:N94" si="467">+SUM(D82:D93)</f>
        <v>0</v>
      </c>
      <c r="E94" s="197">
        <f t="shared" si="467"/>
        <v>0</v>
      </c>
      <c r="F94" s="197">
        <f t="shared" si="467"/>
        <v>0</v>
      </c>
      <c r="G94" s="197">
        <f t="shared" si="467"/>
        <v>0</v>
      </c>
      <c r="H94" s="197">
        <f t="shared" si="467"/>
        <v>0</v>
      </c>
      <c r="I94" s="197">
        <f t="shared" si="467"/>
        <v>0</v>
      </c>
      <c r="J94" s="197">
        <f t="shared" si="467"/>
        <v>0</v>
      </c>
      <c r="K94" s="197">
        <f t="shared" si="467"/>
        <v>0</v>
      </c>
      <c r="L94" s="197">
        <f t="shared" si="467"/>
        <v>0</v>
      </c>
      <c r="M94" s="197">
        <f t="shared" si="467"/>
        <v>0</v>
      </c>
      <c r="N94" s="197">
        <f t="shared" si="467"/>
        <v>0</v>
      </c>
      <c r="O94" s="198"/>
      <c r="Q94" s="296"/>
      <c r="R94" s="54" t="s">
        <v>57</v>
      </c>
      <c r="S94" s="197"/>
      <c r="T94" s="197"/>
      <c r="U94" s="197"/>
      <c r="V94" s="197"/>
      <c r="W94" s="197"/>
      <c r="X94" s="197"/>
      <c r="Y94" s="197"/>
      <c r="Z94" s="197"/>
      <c r="AA94" s="197"/>
      <c r="AB94" s="197"/>
      <c r="AC94" s="197"/>
      <c r="AD94" s="197"/>
      <c r="AE94" s="198">
        <f>SUM(AE82:AE93)</f>
        <v>0</v>
      </c>
      <c r="AF94" s="200">
        <f>AE94*44/12</f>
        <v>0</v>
      </c>
    </row>
    <row r="95" spans="1:32" x14ac:dyDescent="0.2">
      <c r="S95" s="50"/>
      <c r="T95" s="50"/>
      <c r="U95" s="50"/>
      <c r="V95" s="50"/>
      <c r="W95" s="50"/>
      <c r="X95" s="50"/>
      <c r="Y95" s="50"/>
      <c r="Z95" s="50"/>
      <c r="AA95" s="50"/>
      <c r="AB95" s="50"/>
      <c r="AC95" s="50"/>
      <c r="AD95" s="50"/>
      <c r="AE95" s="50"/>
    </row>
    <row r="96" spans="1:32" ht="14.15" customHeight="1" x14ac:dyDescent="0.2">
      <c r="A96" s="293" t="str">
        <f>'MPS(input_RL_Opt2)'!A96</f>
        <v>Year 2023</v>
      </c>
      <c r="B96" s="293"/>
      <c r="C96" s="261" t="str">
        <f>'MPS(input_RL_Opt2)'!C96:O96</f>
        <v>Land use category in year 2023</v>
      </c>
      <c r="D96" s="261"/>
      <c r="E96" s="261"/>
      <c r="F96" s="261"/>
      <c r="G96" s="261"/>
      <c r="H96" s="261"/>
      <c r="I96" s="261"/>
      <c r="J96" s="261"/>
      <c r="K96" s="261"/>
      <c r="L96" s="261"/>
      <c r="M96" s="261"/>
      <c r="N96" s="261"/>
      <c r="O96" s="261"/>
      <c r="Q96" s="293" t="str">
        <f>'MPS(input_RL_Opt2)'!Q96</f>
        <v>Year 2023</v>
      </c>
      <c r="R96" s="293"/>
      <c r="S96" s="261" t="str">
        <f>'MPS(input_RL_Opt2)'!S96:AE96</f>
        <v>Land use category in year 2023</v>
      </c>
      <c r="T96" s="261"/>
      <c r="U96" s="261"/>
      <c r="V96" s="261"/>
      <c r="W96" s="261"/>
      <c r="X96" s="261"/>
      <c r="Y96" s="261"/>
      <c r="Z96" s="261"/>
      <c r="AA96" s="261"/>
      <c r="AB96" s="261"/>
      <c r="AC96" s="261"/>
      <c r="AD96" s="261"/>
      <c r="AE96" s="261"/>
      <c r="AF96" s="62"/>
    </row>
    <row r="97" spans="1:32" ht="42" x14ac:dyDescent="0.2">
      <c r="A97" s="293"/>
      <c r="B97" s="293"/>
      <c r="C97" s="54" t="s">
        <v>46</v>
      </c>
      <c r="D97" s="54" t="s">
        <v>47</v>
      </c>
      <c r="E97" s="55" t="s">
        <v>48</v>
      </c>
      <c r="F97" s="54" t="s">
        <v>49</v>
      </c>
      <c r="G97" s="54" t="s">
        <v>50</v>
      </c>
      <c r="H97" s="54" t="s">
        <v>51</v>
      </c>
      <c r="I97" s="54" t="s">
        <v>52</v>
      </c>
      <c r="J97" s="54" t="s">
        <v>53</v>
      </c>
      <c r="K97" s="54" t="s">
        <v>54</v>
      </c>
      <c r="L97" s="54" t="s">
        <v>55</v>
      </c>
      <c r="M97" s="54" t="s">
        <v>56</v>
      </c>
      <c r="N97" s="54" t="s">
        <v>39</v>
      </c>
      <c r="O97" s="172" t="s">
        <v>57</v>
      </c>
      <c r="Q97" s="293"/>
      <c r="R97" s="293"/>
      <c r="S97" s="54" t="s">
        <v>46</v>
      </c>
      <c r="T97" s="54" t="s">
        <v>47</v>
      </c>
      <c r="U97" s="55" t="s">
        <v>48</v>
      </c>
      <c r="V97" s="54" t="s">
        <v>49</v>
      </c>
      <c r="W97" s="54" t="s">
        <v>50</v>
      </c>
      <c r="X97" s="54" t="s">
        <v>51</v>
      </c>
      <c r="Y97" s="54" t="s">
        <v>52</v>
      </c>
      <c r="Z97" s="54" t="s">
        <v>53</v>
      </c>
      <c r="AA97" s="54" t="s">
        <v>54</v>
      </c>
      <c r="AB97" s="54" t="s">
        <v>55</v>
      </c>
      <c r="AC97" s="54" t="s">
        <v>56</v>
      </c>
      <c r="AD97" s="54" t="s">
        <v>39</v>
      </c>
      <c r="AE97" s="172" t="s">
        <v>57</v>
      </c>
      <c r="AF97" s="62"/>
    </row>
    <row r="98" spans="1:32" ht="14.15" customHeight="1" x14ac:dyDescent="0.2">
      <c r="A98" s="294" t="str">
        <f>'MPS(input_RL_Opt2)'!A98</f>
        <v>Land use category in year 2022</v>
      </c>
      <c r="B98" s="54" t="s">
        <v>46</v>
      </c>
      <c r="C98" s="197">
        <f>$C94*C$16</f>
        <v>0</v>
      </c>
      <c r="D98" s="197">
        <f t="shared" ref="D98:N98" si="468">$C94*D$16</f>
        <v>0</v>
      </c>
      <c r="E98" s="197">
        <f t="shared" si="468"/>
        <v>0</v>
      </c>
      <c r="F98" s="197">
        <f t="shared" si="468"/>
        <v>0</v>
      </c>
      <c r="G98" s="197">
        <f t="shared" si="468"/>
        <v>0</v>
      </c>
      <c r="H98" s="197">
        <f t="shared" si="468"/>
        <v>0</v>
      </c>
      <c r="I98" s="197">
        <f t="shared" si="468"/>
        <v>0</v>
      </c>
      <c r="J98" s="197">
        <f t="shared" si="468"/>
        <v>0</v>
      </c>
      <c r="K98" s="197">
        <f t="shared" si="468"/>
        <v>0</v>
      </c>
      <c r="L98" s="197">
        <f t="shared" si="468"/>
        <v>0</v>
      </c>
      <c r="M98" s="197">
        <f t="shared" si="468"/>
        <v>0</v>
      </c>
      <c r="N98" s="197">
        <f t="shared" si="468"/>
        <v>0</v>
      </c>
      <c r="O98" s="198">
        <f>SUM(C98:N98)</f>
        <v>0</v>
      </c>
      <c r="Q98" s="294" t="str">
        <f>'MPS(input_RL_Opt2)'!Q98</f>
        <v>Land use category in year 2022</v>
      </c>
      <c r="R98" s="54" t="s">
        <v>46</v>
      </c>
      <c r="S98" s="199">
        <f>IF(ISNUMBER(S$16),C98*S$16,0)</f>
        <v>0</v>
      </c>
      <c r="T98" s="199">
        <f t="shared" ref="T98" si="469">IF(ISNUMBER(T$16),D98*T$16,0)</f>
        <v>0</v>
      </c>
      <c r="U98" s="199">
        <f t="shared" ref="U98" si="470">IF(ISNUMBER(U$16),E98*U$16,0)</f>
        <v>0</v>
      </c>
      <c r="V98" s="199">
        <f t="shared" ref="V98" si="471">IF(ISNUMBER(V$16),F98*V$16,0)</f>
        <v>0</v>
      </c>
      <c r="W98" s="199">
        <f t="shared" ref="W98" si="472">IF(ISNUMBER(W$16),G98*W$16,0)</f>
        <v>0</v>
      </c>
      <c r="X98" s="199">
        <f t="shared" ref="X98" si="473">IF(ISNUMBER(X$16),H98*X$16,0)</f>
        <v>0</v>
      </c>
      <c r="Y98" s="199">
        <f t="shared" ref="Y98" si="474">IF(ISNUMBER(Y$16),I98*Y$16,0)</f>
        <v>0</v>
      </c>
      <c r="Z98" s="199">
        <f t="shared" ref="Z98" si="475">IF(ISNUMBER(Z$16),J98*Z$16,0)</f>
        <v>0</v>
      </c>
      <c r="AA98" s="199">
        <f t="shared" ref="AA98" si="476">IF(ISNUMBER(AA$16),K98*AA$16,0)</f>
        <v>0</v>
      </c>
      <c r="AB98" s="199">
        <f t="shared" ref="AB98" si="477">IF(ISNUMBER(AB$16),L98*AB$16,0)</f>
        <v>0</v>
      </c>
      <c r="AC98" s="199">
        <f t="shared" ref="AC98" si="478">IF(ISNUMBER(AC$16),M98*AC$16,0)</f>
        <v>0</v>
      </c>
      <c r="AD98" s="199">
        <f t="shared" ref="AD98" si="479">IF(ISNUMBER(AD$16),N98*AD$16,0)</f>
        <v>0</v>
      </c>
      <c r="AE98" s="198">
        <f>SUMIF(S98:AD98,"&gt;0",S98:AD98)</f>
        <v>0</v>
      </c>
      <c r="AF98" s="62"/>
    </row>
    <row r="99" spans="1:32" ht="28" x14ac:dyDescent="0.2">
      <c r="A99" s="295"/>
      <c r="B99" s="54" t="s">
        <v>47</v>
      </c>
      <c r="C99" s="197">
        <f>$D94*C$17</f>
        <v>0</v>
      </c>
      <c r="D99" s="197">
        <f t="shared" ref="D99:N99" si="480">$D94*D$17</f>
        <v>0</v>
      </c>
      <c r="E99" s="197">
        <f t="shared" si="480"/>
        <v>0</v>
      </c>
      <c r="F99" s="197">
        <f t="shared" si="480"/>
        <v>0</v>
      </c>
      <c r="G99" s="197">
        <f t="shared" si="480"/>
        <v>0</v>
      </c>
      <c r="H99" s="197">
        <f t="shared" si="480"/>
        <v>0</v>
      </c>
      <c r="I99" s="197">
        <f t="shared" si="480"/>
        <v>0</v>
      </c>
      <c r="J99" s="197">
        <f t="shared" si="480"/>
        <v>0</v>
      </c>
      <c r="K99" s="197">
        <f t="shared" si="480"/>
        <v>0</v>
      </c>
      <c r="L99" s="197">
        <f t="shared" si="480"/>
        <v>0</v>
      </c>
      <c r="M99" s="197">
        <f t="shared" si="480"/>
        <v>0</v>
      </c>
      <c r="N99" s="197">
        <f t="shared" si="480"/>
        <v>0</v>
      </c>
      <c r="O99" s="198">
        <f t="shared" ref="O99:O109" si="481">SUM(C99:N99)</f>
        <v>0</v>
      </c>
      <c r="Q99" s="295"/>
      <c r="R99" s="54" t="s">
        <v>47</v>
      </c>
      <c r="S99" s="199">
        <f>IF(ISNUMBER(S$17),C99*S$17,0)</f>
        <v>0</v>
      </c>
      <c r="T99" s="199">
        <f t="shared" ref="T99" si="482">IF(ISNUMBER(T$17),D99*T$17,0)</f>
        <v>0</v>
      </c>
      <c r="U99" s="199">
        <f t="shared" ref="U99" si="483">IF(ISNUMBER(U$17),E99*U$17,0)</f>
        <v>0</v>
      </c>
      <c r="V99" s="199">
        <f t="shared" ref="V99" si="484">IF(ISNUMBER(V$17),F99*V$17,0)</f>
        <v>0</v>
      </c>
      <c r="W99" s="199">
        <f t="shared" ref="W99" si="485">IF(ISNUMBER(W$17),G99*W$17,0)</f>
        <v>0</v>
      </c>
      <c r="X99" s="199">
        <f t="shared" ref="X99" si="486">IF(ISNUMBER(X$17),H99*X$17,0)</f>
        <v>0</v>
      </c>
      <c r="Y99" s="199">
        <f t="shared" ref="Y99" si="487">IF(ISNUMBER(Y$17),I99*Y$17,0)</f>
        <v>0</v>
      </c>
      <c r="Z99" s="199">
        <f t="shared" ref="Z99" si="488">IF(ISNUMBER(Z$17),J99*Z$17,0)</f>
        <v>0</v>
      </c>
      <c r="AA99" s="199">
        <f t="shared" ref="AA99" si="489">IF(ISNUMBER(AA$17),K99*AA$17,0)</f>
        <v>0</v>
      </c>
      <c r="AB99" s="199">
        <f t="shared" ref="AB99" si="490">IF(ISNUMBER(AB$17),L99*AB$17,0)</f>
        <v>0</v>
      </c>
      <c r="AC99" s="199">
        <f t="shared" ref="AC99" si="491">IF(ISNUMBER(AC$17),M99*AC$17,0)</f>
        <v>0</v>
      </c>
      <c r="AD99" s="199">
        <f t="shared" ref="AD99" si="492">IF(ISNUMBER(AD$17),N99*AD$17,0)</f>
        <v>0</v>
      </c>
      <c r="AE99" s="198">
        <f t="shared" ref="AE99:AE109" si="493">SUMIF(S99:AD99,"&gt;0",S99:AD99)</f>
        <v>0</v>
      </c>
      <c r="AF99" s="62"/>
    </row>
    <row r="100" spans="1:32" x14ac:dyDescent="0.2">
      <c r="A100" s="295"/>
      <c r="B100" s="55" t="s">
        <v>48</v>
      </c>
      <c r="C100" s="197">
        <f>$E94*C$18</f>
        <v>0</v>
      </c>
      <c r="D100" s="197">
        <f t="shared" ref="D100:N100" si="494">$E94*D$18</f>
        <v>0</v>
      </c>
      <c r="E100" s="197">
        <f t="shared" si="494"/>
        <v>0</v>
      </c>
      <c r="F100" s="197">
        <f t="shared" si="494"/>
        <v>0</v>
      </c>
      <c r="G100" s="197">
        <f t="shared" si="494"/>
        <v>0</v>
      </c>
      <c r="H100" s="197">
        <f t="shared" si="494"/>
        <v>0</v>
      </c>
      <c r="I100" s="197">
        <f t="shared" si="494"/>
        <v>0</v>
      </c>
      <c r="J100" s="197">
        <f t="shared" si="494"/>
        <v>0</v>
      </c>
      <c r="K100" s="197">
        <f t="shared" si="494"/>
        <v>0</v>
      </c>
      <c r="L100" s="197">
        <f t="shared" si="494"/>
        <v>0</v>
      </c>
      <c r="M100" s="197">
        <f t="shared" si="494"/>
        <v>0</v>
      </c>
      <c r="N100" s="197">
        <f t="shared" si="494"/>
        <v>0</v>
      </c>
      <c r="O100" s="198">
        <f t="shared" si="481"/>
        <v>0</v>
      </c>
      <c r="Q100" s="295"/>
      <c r="R100" s="55" t="s">
        <v>48</v>
      </c>
      <c r="S100" s="199">
        <f>IF(ISNUMBER(S$18),C100*S$18,0)</f>
        <v>0</v>
      </c>
      <c r="T100" s="199">
        <f t="shared" ref="T100" si="495">IF(ISNUMBER(T$18),D100*T$18,0)</f>
        <v>0</v>
      </c>
      <c r="U100" s="199">
        <f t="shared" ref="U100" si="496">IF(ISNUMBER(U$18),E100*U$18,0)</f>
        <v>0</v>
      </c>
      <c r="V100" s="199">
        <f t="shared" ref="V100" si="497">IF(ISNUMBER(V$18),F100*V$18,0)</f>
        <v>0</v>
      </c>
      <c r="W100" s="199">
        <f t="shared" ref="W100" si="498">IF(ISNUMBER(W$18),G100*W$18,0)</f>
        <v>0</v>
      </c>
      <c r="X100" s="199">
        <f t="shared" ref="X100" si="499">IF(ISNUMBER(X$18),H100*X$18,0)</f>
        <v>0</v>
      </c>
      <c r="Y100" s="199">
        <f t="shared" ref="Y100" si="500">IF(ISNUMBER(Y$18),I100*Y$18,0)</f>
        <v>0</v>
      </c>
      <c r="Z100" s="199">
        <f t="shared" ref="Z100" si="501">IF(ISNUMBER(Z$18),J100*Z$18,0)</f>
        <v>0</v>
      </c>
      <c r="AA100" s="199">
        <f t="shared" ref="AA100" si="502">IF(ISNUMBER(AA$18),K100*AA$18,0)</f>
        <v>0</v>
      </c>
      <c r="AB100" s="199">
        <f t="shared" ref="AB100" si="503">IF(ISNUMBER(AB$18),L100*AB$18,0)</f>
        <v>0</v>
      </c>
      <c r="AC100" s="199">
        <f t="shared" ref="AC100" si="504">IF(ISNUMBER(AC$18),M100*AC$18,0)</f>
        <v>0</v>
      </c>
      <c r="AD100" s="199">
        <f t="shared" ref="AD100" si="505">IF(ISNUMBER(AD$18),N100*AD$18,0)</f>
        <v>0</v>
      </c>
      <c r="AE100" s="198">
        <f t="shared" si="493"/>
        <v>0</v>
      </c>
      <c r="AF100" s="62"/>
    </row>
    <row r="101" spans="1:32" x14ac:dyDescent="0.2">
      <c r="A101" s="295"/>
      <c r="B101" s="54" t="s">
        <v>49</v>
      </c>
      <c r="C101" s="197">
        <f>$F94*C$19</f>
        <v>0</v>
      </c>
      <c r="D101" s="197">
        <f t="shared" ref="D101:N101" si="506">$F94*D$19</f>
        <v>0</v>
      </c>
      <c r="E101" s="197">
        <f t="shared" si="506"/>
        <v>0</v>
      </c>
      <c r="F101" s="197">
        <f t="shared" si="506"/>
        <v>0</v>
      </c>
      <c r="G101" s="197">
        <f t="shared" si="506"/>
        <v>0</v>
      </c>
      <c r="H101" s="197">
        <f t="shared" si="506"/>
        <v>0</v>
      </c>
      <c r="I101" s="197">
        <f t="shared" si="506"/>
        <v>0</v>
      </c>
      <c r="J101" s="197">
        <f t="shared" si="506"/>
        <v>0</v>
      </c>
      <c r="K101" s="197">
        <f t="shared" si="506"/>
        <v>0</v>
      </c>
      <c r="L101" s="197">
        <f t="shared" si="506"/>
        <v>0</v>
      </c>
      <c r="M101" s="197">
        <f t="shared" si="506"/>
        <v>0</v>
      </c>
      <c r="N101" s="197">
        <f t="shared" si="506"/>
        <v>0</v>
      </c>
      <c r="O101" s="198">
        <f t="shared" si="481"/>
        <v>0</v>
      </c>
      <c r="Q101" s="295"/>
      <c r="R101" s="54" t="s">
        <v>49</v>
      </c>
      <c r="S101" s="199">
        <f>IF(ISNUMBER(S$19),C101*S$19,0)</f>
        <v>0</v>
      </c>
      <c r="T101" s="199">
        <f t="shared" ref="T101" si="507">IF(ISNUMBER(T$19),D101*T$19,0)</f>
        <v>0</v>
      </c>
      <c r="U101" s="199">
        <f t="shared" ref="U101" si="508">IF(ISNUMBER(U$19),E101*U$19,0)</f>
        <v>0</v>
      </c>
      <c r="V101" s="199">
        <f t="shared" ref="V101" si="509">IF(ISNUMBER(V$19),F101*V$19,0)</f>
        <v>0</v>
      </c>
      <c r="W101" s="199">
        <f t="shared" ref="W101" si="510">IF(ISNUMBER(W$19),G101*W$19,0)</f>
        <v>0</v>
      </c>
      <c r="X101" s="199">
        <f t="shared" ref="X101" si="511">IF(ISNUMBER(X$19),H101*X$19,0)</f>
        <v>0</v>
      </c>
      <c r="Y101" s="199">
        <f t="shared" ref="Y101" si="512">IF(ISNUMBER(Y$19),I101*Y$19,0)</f>
        <v>0</v>
      </c>
      <c r="Z101" s="199">
        <f t="shared" ref="Z101" si="513">IF(ISNUMBER(Z$19),J101*Z$19,0)</f>
        <v>0</v>
      </c>
      <c r="AA101" s="199">
        <f t="shared" ref="AA101" si="514">IF(ISNUMBER(AA$19),K101*AA$19,0)</f>
        <v>0</v>
      </c>
      <c r="AB101" s="199">
        <f t="shared" ref="AB101" si="515">IF(ISNUMBER(AB$19),L101*AB$19,0)</f>
        <v>0</v>
      </c>
      <c r="AC101" s="199">
        <f t="shared" ref="AC101" si="516">IF(ISNUMBER(AC$19),M101*AC$19,0)</f>
        <v>0</v>
      </c>
      <c r="AD101" s="199">
        <f t="shared" ref="AD101" si="517">IF(ISNUMBER(AD$19),N101*AD$19,0)</f>
        <v>0</v>
      </c>
      <c r="AE101" s="198">
        <f t="shared" si="493"/>
        <v>0</v>
      </c>
      <c r="AF101" s="62"/>
    </row>
    <row r="102" spans="1:32" x14ac:dyDescent="0.2">
      <c r="A102" s="295"/>
      <c r="B102" s="172" t="s">
        <v>50</v>
      </c>
      <c r="C102" s="197">
        <f>$G94*C$20</f>
        <v>0</v>
      </c>
      <c r="D102" s="197">
        <f t="shared" ref="D102:N102" si="518">$G94*D$20</f>
        <v>0</v>
      </c>
      <c r="E102" s="197">
        <f t="shared" si="518"/>
        <v>0</v>
      </c>
      <c r="F102" s="197">
        <f t="shared" si="518"/>
        <v>0</v>
      </c>
      <c r="G102" s="197">
        <f t="shared" si="518"/>
        <v>0</v>
      </c>
      <c r="H102" s="197">
        <f t="shared" si="518"/>
        <v>0</v>
      </c>
      <c r="I102" s="197">
        <f t="shared" si="518"/>
        <v>0</v>
      </c>
      <c r="J102" s="197">
        <f t="shared" si="518"/>
        <v>0</v>
      </c>
      <c r="K102" s="197">
        <f t="shared" si="518"/>
        <v>0</v>
      </c>
      <c r="L102" s="197">
        <f t="shared" si="518"/>
        <v>0</v>
      </c>
      <c r="M102" s="197">
        <f t="shared" si="518"/>
        <v>0</v>
      </c>
      <c r="N102" s="197">
        <f t="shared" si="518"/>
        <v>0</v>
      </c>
      <c r="O102" s="198">
        <f t="shared" si="481"/>
        <v>0</v>
      </c>
      <c r="Q102" s="295"/>
      <c r="R102" s="172" t="s">
        <v>50</v>
      </c>
      <c r="S102" s="199">
        <f>IF(ISNUMBER(S$20),C102*S$20,0)</f>
        <v>0</v>
      </c>
      <c r="T102" s="199">
        <f t="shared" ref="T102" si="519">IF(ISNUMBER(T$20),D102*T$20,0)</f>
        <v>0</v>
      </c>
      <c r="U102" s="199">
        <f t="shared" ref="U102" si="520">IF(ISNUMBER(U$20),E102*U$20,0)</f>
        <v>0</v>
      </c>
      <c r="V102" s="199">
        <f t="shared" ref="V102" si="521">IF(ISNUMBER(V$20),F102*V$20,0)</f>
        <v>0</v>
      </c>
      <c r="W102" s="199">
        <f t="shared" ref="W102" si="522">IF(ISNUMBER(W$20),G102*W$20,0)</f>
        <v>0</v>
      </c>
      <c r="X102" s="199">
        <f t="shared" ref="X102" si="523">IF(ISNUMBER(X$20),H102*X$20,0)</f>
        <v>0</v>
      </c>
      <c r="Y102" s="199">
        <f t="shared" ref="Y102" si="524">IF(ISNUMBER(Y$20),I102*Y$20,0)</f>
        <v>0</v>
      </c>
      <c r="Z102" s="199">
        <f t="shared" ref="Z102" si="525">IF(ISNUMBER(Z$20),J102*Z$20,0)</f>
        <v>0</v>
      </c>
      <c r="AA102" s="199">
        <f t="shared" ref="AA102" si="526">IF(ISNUMBER(AA$20),K102*AA$20,0)</f>
        <v>0</v>
      </c>
      <c r="AB102" s="199">
        <f t="shared" ref="AB102" si="527">IF(ISNUMBER(AB$20),L102*AB$20,0)</f>
        <v>0</v>
      </c>
      <c r="AC102" s="199">
        <f t="shared" ref="AC102" si="528">IF(ISNUMBER(AC$20),M102*AC$20,0)</f>
        <v>0</v>
      </c>
      <c r="AD102" s="199">
        <f t="shared" ref="AD102" si="529">IF(ISNUMBER(AD$20),N102*AD$20,0)</f>
        <v>0</v>
      </c>
      <c r="AE102" s="198">
        <f t="shared" si="493"/>
        <v>0</v>
      </c>
      <c r="AF102" s="62"/>
    </row>
    <row r="103" spans="1:32" x14ac:dyDescent="0.2">
      <c r="A103" s="295"/>
      <c r="B103" s="172" t="s">
        <v>51</v>
      </c>
      <c r="C103" s="197">
        <f>$H94*C$21</f>
        <v>0</v>
      </c>
      <c r="D103" s="197">
        <f t="shared" ref="D103:N103" si="530">$H94*D$21</f>
        <v>0</v>
      </c>
      <c r="E103" s="197">
        <f t="shared" si="530"/>
        <v>0</v>
      </c>
      <c r="F103" s="197">
        <f t="shared" si="530"/>
        <v>0</v>
      </c>
      <c r="G103" s="197">
        <f t="shared" si="530"/>
        <v>0</v>
      </c>
      <c r="H103" s="197">
        <f t="shared" si="530"/>
        <v>0</v>
      </c>
      <c r="I103" s="197">
        <f t="shared" si="530"/>
        <v>0</v>
      </c>
      <c r="J103" s="197">
        <f t="shared" si="530"/>
        <v>0</v>
      </c>
      <c r="K103" s="197">
        <f t="shared" si="530"/>
        <v>0</v>
      </c>
      <c r="L103" s="197">
        <f t="shared" si="530"/>
        <v>0</v>
      </c>
      <c r="M103" s="197">
        <f t="shared" si="530"/>
        <v>0</v>
      </c>
      <c r="N103" s="197">
        <f t="shared" si="530"/>
        <v>0</v>
      </c>
      <c r="O103" s="198">
        <f t="shared" si="481"/>
        <v>0</v>
      </c>
      <c r="Q103" s="295"/>
      <c r="R103" s="172" t="s">
        <v>51</v>
      </c>
      <c r="S103" s="199">
        <f>IF(ISNUMBER(S$21),C103*S$21,0)</f>
        <v>0</v>
      </c>
      <c r="T103" s="199">
        <f t="shared" ref="T103" si="531">IF(ISNUMBER(T$21),D103*T$21,0)</f>
        <v>0</v>
      </c>
      <c r="U103" s="199">
        <f t="shared" ref="U103" si="532">IF(ISNUMBER(U$21),E103*U$21,0)</f>
        <v>0</v>
      </c>
      <c r="V103" s="199">
        <f t="shared" ref="V103" si="533">IF(ISNUMBER(V$21),F103*V$21,0)</f>
        <v>0</v>
      </c>
      <c r="W103" s="199">
        <f t="shared" ref="W103" si="534">IF(ISNUMBER(W$21),G103*W$21,0)</f>
        <v>0</v>
      </c>
      <c r="X103" s="199">
        <f t="shared" ref="X103" si="535">IF(ISNUMBER(X$21),H103*X$21,0)</f>
        <v>0</v>
      </c>
      <c r="Y103" s="199">
        <f t="shared" ref="Y103" si="536">IF(ISNUMBER(Y$21),I103*Y$21,0)</f>
        <v>0</v>
      </c>
      <c r="Z103" s="199">
        <f t="shared" ref="Z103" si="537">IF(ISNUMBER(Z$21),J103*Z$21,0)</f>
        <v>0</v>
      </c>
      <c r="AA103" s="199">
        <f t="shared" ref="AA103" si="538">IF(ISNUMBER(AA$21),K103*AA$21,0)</f>
        <v>0</v>
      </c>
      <c r="AB103" s="199">
        <f t="shared" ref="AB103" si="539">IF(ISNUMBER(AB$21),L103*AB$21,0)</f>
        <v>0</v>
      </c>
      <c r="AC103" s="199">
        <f t="shared" ref="AC103" si="540">IF(ISNUMBER(AC$21),M103*AC$21,0)</f>
        <v>0</v>
      </c>
      <c r="AD103" s="199">
        <f t="shared" ref="AD103" si="541">IF(ISNUMBER(AD$21),N103*AD$21,0)</f>
        <v>0</v>
      </c>
      <c r="AE103" s="198">
        <f t="shared" si="493"/>
        <v>0</v>
      </c>
      <c r="AF103" s="62"/>
    </row>
    <row r="104" spans="1:32" x14ac:dyDescent="0.2">
      <c r="A104" s="295"/>
      <c r="B104" s="172" t="s">
        <v>52</v>
      </c>
      <c r="C104" s="197">
        <f>$I94*C$22</f>
        <v>0</v>
      </c>
      <c r="D104" s="197">
        <f t="shared" ref="D104:N104" si="542">$I94*D$22</f>
        <v>0</v>
      </c>
      <c r="E104" s="197">
        <f t="shared" si="542"/>
        <v>0</v>
      </c>
      <c r="F104" s="197">
        <f t="shared" si="542"/>
        <v>0</v>
      </c>
      <c r="G104" s="197">
        <f t="shared" si="542"/>
        <v>0</v>
      </c>
      <c r="H104" s="197">
        <f t="shared" si="542"/>
        <v>0</v>
      </c>
      <c r="I104" s="197">
        <f t="shared" si="542"/>
        <v>0</v>
      </c>
      <c r="J104" s="197">
        <f t="shared" si="542"/>
        <v>0</v>
      </c>
      <c r="K104" s="197">
        <f t="shared" si="542"/>
        <v>0</v>
      </c>
      <c r="L104" s="197">
        <f t="shared" si="542"/>
        <v>0</v>
      </c>
      <c r="M104" s="197">
        <f t="shared" si="542"/>
        <v>0</v>
      </c>
      <c r="N104" s="197">
        <f t="shared" si="542"/>
        <v>0</v>
      </c>
      <c r="O104" s="198">
        <f t="shared" si="481"/>
        <v>0</v>
      </c>
      <c r="Q104" s="295"/>
      <c r="R104" s="172" t="s">
        <v>52</v>
      </c>
      <c r="S104" s="199">
        <f>IF(ISNUMBER(S$22),C104*S$22,0)</f>
        <v>0</v>
      </c>
      <c r="T104" s="199">
        <f t="shared" ref="T104" si="543">IF(ISNUMBER(T$22),D104*T$22,0)</f>
        <v>0</v>
      </c>
      <c r="U104" s="199">
        <f t="shared" ref="U104" si="544">IF(ISNUMBER(U$22),E104*U$22,0)</f>
        <v>0</v>
      </c>
      <c r="V104" s="199">
        <f t="shared" ref="V104" si="545">IF(ISNUMBER(V$22),F104*V$22,0)</f>
        <v>0</v>
      </c>
      <c r="W104" s="199">
        <f t="shared" ref="W104" si="546">IF(ISNUMBER(W$22),G104*W$22,0)</f>
        <v>0</v>
      </c>
      <c r="X104" s="199">
        <f t="shared" ref="X104" si="547">IF(ISNUMBER(X$22),H104*X$22,0)</f>
        <v>0</v>
      </c>
      <c r="Y104" s="199">
        <f t="shared" ref="Y104" si="548">IF(ISNUMBER(Y$22),I104*Y$22,0)</f>
        <v>0</v>
      </c>
      <c r="Z104" s="199">
        <f t="shared" ref="Z104" si="549">IF(ISNUMBER(Z$22),J104*Z$22,0)</f>
        <v>0</v>
      </c>
      <c r="AA104" s="199">
        <f t="shared" ref="AA104" si="550">IF(ISNUMBER(AA$22),K104*AA$22,0)</f>
        <v>0</v>
      </c>
      <c r="AB104" s="199">
        <f t="shared" ref="AB104" si="551">IF(ISNUMBER(AB$22),L104*AB$22,0)</f>
        <v>0</v>
      </c>
      <c r="AC104" s="199">
        <f t="shared" ref="AC104" si="552">IF(ISNUMBER(AC$22),M104*AC$22,0)</f>
        <v>0</v>
      </c>
      <c r="AD104" s="199">
        <f t="shared" ref="AD104" si="553">IF(ISNUMBER(AD$22),N104*AD$22,0)</f>
        <v>0</v>
      </c>
      <c r="AE104" s="198">
        <f t="shared" si="493"/>
        <v>0</v>
      </c>
      <c r="AF104" s="62"/>
    </row>
    <row r="105" spans="1:32" x14ac:dyDescent="0.2">
      <c r="A105" s="295"/>
      <c r="B105" s="172" t="s">
        <v>53</v>
      </c>
      <c r="C105" s="197">
        <f>$J94*C$23</f>
        <v>0</v>
      </c>
      <c r="D105" s="197">
        <f t="shared" ref="D105:N105" si="554">$J94*D$23</f>
        <v>0</v>
      </c>
      <c r="E105" s="197">
        <f t="shared" si="554"/>
        <v>0</v>
      </c>
      <c r="F105" s="197">
        <f t="shared" si="554"/>
        <v>0</v>
      </c>
      <c r="G105" s="197">
        <f t="shared" si="554"/>
        <v>0</v>
      </c>
      <c r="H105" s="197">
        <f t="shared" si="554"/>
        <v>0</v>
      </c>
      <c r="I105" s="197">
        <f t="shared" si="554"/>
        <v>0</v>
      </c>
      <c r="J105" s="197">
        <f t="shared" si="554"/>
        <v>0</v>
      </c>
      <c r="K105" s="197">
        <f t="shared" si="554"/>
        <v>0</v>
      </c>
      <c r="L105" s="197">
        <f t="shared" si="554"/>
        <v>0</v>
      </c>
      <c r="M105" s="197">
        <f t="shared" si="554"/>
        <v>0</v>
      </c>
      <c r="N105" s="197">
        <f t="shared" si="554"/>
        <v>0</v>
      </c>
      <c r="O105" s="198">
        <f t="shared" si="481"/>
        <v>0</v>
      </c>
      <c r="Q105" s="295"/>
      <c r="R105" s="172" t="s">
        <v>53</v>
      </c>
      <c r="S105" s="199">
        <f>IF(ISNUMBER(S$23),C105*S$23,0)</f>
        <v>0</v>
      </c>
      <c r="T105" s="199">
        <f t="shared" ref="T105" si="555">IF(ISNUMBER(T$23),D105*T$23,0)</f>
        <v>0</v>
      </c>
      <c r="U105" s="199">
        <f t="shared" ref="U105" si="556">IF(ISNUMBER(U$23),E105*U$23,0)</f>
        <v>0</v>
      </c>
      <c r="V105" s="199">
        <f t="shared" ref="V105" si="557">IF(ISNUMBER(V$23),F105*V$23,0)</f>
        <v>0</v>
      </c>
      <c r="W105" s="199">
        <f t="shared" ref="W105" si="558">IF(ISNUMBER(W$23),G105*W$23,0)</f>
        <v>0</v>
      </c>
      <c r="X105" s="199">
        <f t="shared" ref="X105" si="559">IF(ISNUMBER(X$23),H105*X$23,0)</f>
        <v>0</v>
      </c>
      <c r="Y105" s="199">
        <f t="shared" ref="Y105" si="560">IF(ISNUMBER(Y$23),I105*Y$23,0)</f>
        <v>0</v>
      </c>
      <c r="Z105" s="199">
        <f t="shared" ref="Z105" si="561">IF(ISNUMBER(Z$23),J105*Z$23,0)</f>
        <v>0</v>
      </c>
      <c r="AA105" s="199">
        <f t="shared" ref="AA105" si="562">IF(ISNUMBER(AA$23),K105*AA$23,0)</f>
        <v>0</v>
      </c>
      <c r="AB105" s="199">
        <f t="shared" ref="AB105" si="563">IF(ISNUMBER(AB$23),L105*AB$23,0)</f>
        <v>0</v>
      </c>
      <c r="AC105" s="199">
        <f t="shared" ref="AC105" si="564">IF(ISNUMBER(AC$23),M105*AC$23,0)</f>
        <v>0</v>
      </c>
      <c r="AD105" s="199">
        <f t="shared" ref="AD105" si="565">IF(ISNUMBER(AD$23),N105*AD$23,0)</f>
        <v>0</v>
      </c>
      <c r="AE105" s="198">
        <f t="shared" si="493"/>
        <v>0</v>
      </c>
      <c r="AF105" s="62"/>
    </row>
    <row r="106" spans="1:32" x14ac:dyDescent="0.2">
      <c r="A106" s="295"/>
      <c r="B106" s="172" t="s">
        <v>54</v>
      </c>
      <c r="C106" s="197">
        <f>$K94*C$24</f>
        <v>0</v>
      </c>
      <c r="D106" s="197">
        <f t="shared" ref="D106:N106" si="566">$K94*D$24</f>
        <v>0</v>
      </c>
      <c r="E106" s="197">
        <f t="shared" si="566"/>
        <v>0</v>
      </c>
      <c r="F106" s="197">
        <f t="shared" si="566"/>
        <v>0</v>
      </c>
      <c r="G106" s="197">
        <f t="shared" si="566"/>
        <v>0</v>
      </c>
      <c r="H106" s="197">
        <f t="shared" si="566"/>
        <v>0</v>
      </c>
      <c r="I106" s="197">
        <f t="shared" si="566"/>
        <v>0</v>
      </c>
      <c r="J106" s="197">
        <f t="shared" si="566"/>
        <v>0</v>
      </c>
      <c r="K106" s="197">
        <f t="shared" si="566"/>
        <v>0</v>
      </c>
      <c r="L106" s="197">
        <f t="shared" si="566"/>
        <v>0</v>
      </c>
      <c r="M106" s="197">
        <f t="shared" si="566"/>
        <v>0</v>
      </c>
      <c r="N106" s="197">
        <f t="shared" si="566"/>
        <v>0</v>
      </c>
      <c r="O106" s="198">
        <f t="shared" si="481"/>
        <v>0</v>
      </c>
      <c r="Q106" s="295"/>
      <c r="R106" s="172" t="s">
        <v>54</v>
      </c>
      <c r="S106" s="199">
        <f>IF(ISNUMBER(S$24),C106*S$24,0)</f>
        <v>0</v>
      </c>
      <c r="T106" s="199">
        <f t="shared" ref="T106" si="567">IF(ISNUMBER(T$24),D106*T$24,0)</f>
        <v>0</v>
      </c>
      <c r="U106" s="199">
        <f t="shared" ref="U106" si="568">IF(ISNUMBER(U$24),E106*U$24,0)</f>
        <v>0</v>
      </c>
      <c r="V106" s="199">
        <f t="shared" ref="V106" si="569">IF(ISNUMBER(V$24),F106*V$24,0)</f>
        <v>0</v>
      </c>
      <c r="W106" s="199">
        <f t="shared" ref="W106" si="570">IF(ISNUMBER(W$24),G106*W$24,0)</f>
        <v>0</v>
      </c>
      <c r="X106" s="199">
        <f t="shared" ref="X106" si="571">IF(ISNUMBER(X$24),H106*X$24,0)</f>
        <v>0</v>
      </c>
      <c r="Y106" s="199">
        <f t="shared" ref="Y106" si="572">IF(ISNUMBER(Y$24),I106*Y$24,0)</f>
        <v>0</v>
      </c>
      <c r="Z106" s="199">
        <f t="shared" ref="Z106" si="573">IF(ISNUMBER(Z$24),J106*Z$24,0)</f>
        <v>0</v>
      </c>
      <c r="AA106" s="199">
        <f t="shared" ref="AA106" si="574">IF(ISNUMBER(AA$24),K106*AA$24,0)</f>
        <v>0</v>
      </c>
      <c r="AB106" s="199">
        <f t="shared" ref="AB106" si="575">IF(ISNUMBER(AB$24),L106*AB$24,0)</f>
        <v>0</v>
      </c>
      <c r="AC106" s="199">
        <f t="shared" ref="AC106" si="576">IF(ISNUMBER(AC$24),M106*AC$24,0)</f>
        <v>0</v>
      </c>
      <c r="AD106" s="199">
        <f t="shared" ref="AD106" si="577">IF(ISNUMBER(AD$24),N106*AD$24,0)</f>
        <v>0</v>
      </c>
      <c r="AE106" s="198">
        <f t="shared" si="493"/>
        <v>0</v>
      </c>
      <c r="AF106" s="62"/>
    </row>
    <row r="107" spans="1:32" x14ac:dyDescent="0.2">
      <c r="A107" s="295"/>
      <c r="B107" s="172" t="s">
        <v>55</v>
      </c>
      <c r="C107" s="197">
        <f>$L94*C$25</f>
        <v>0</v>
      </c>
      <c r="D107" s="197">
        <f t="shared" ref="D107:N107" si="578">$L94*D$25</f>
        <v>0</v>
      </c>
      <c r="E107" s="197">
        <f t="shared" si="578"/>
        <v>0</v>
      </c>
      <c r="F107" s="197">
        <f t="shared" si="578"/>
        <v>0</v>
      </c>
      <c r="G107" s="197">
        <f t="shared" si="578"/>
        <v>0</v>
      </c>
      <c r="H107" s="197">
        <f t="shared" si="578"/>
        <v>0</v>
      </c>
      <c r="I107" s="197">
        <f t="shared" si="578"/>
        <v>0</v>
      </c>
      <c r="J107" s="197">
        <f t="shared" si="578"/>
        <v>0</v>
      </c>
      <c r="K107" s="197">
        <f t="shared" si="578"/>
        <v>0</v>
      </c>
      <c r="L107" s="197">
        <f t="shared" si="578"/>
        <v>0</v>
      </c>
      <c r="M107" s="197">
        <f t="shared" si="578"/>
        <v>0</v>
      </c>
      <c r="N107" s="197">
        <f t="shared" si="578"/>
        <v>0</v>
      </c>
      <c r="O107" s="198">
        <f t="shared" si="481"/>
        <v>0</v>
      </c>
      <c r="Q107" s="295"/>
      <c r="R107" s="172" t="s">
        <v>55</v>
      </c>
      <c r="S107" s="199">
        <f>IF(ISNUMBER(S$25),C107*S$25,0)</f>
        <v>0</v>
      </c>
      <c r="T107" s="199">
        <f t="shared" ref="T107" si="579">IF(ISNUMBER(T$25),D107*T$25,0)</f>
        <v>0</v>
      </c>
      <c r="U107" s="199">
        <f t="shared" ref="U107" si="580">IF(ISNUMBER(U$25),E107*U$25,0)</f>
        <v>0</v>
      </c>
      <c r="V107" s="199">
        <f t="shared" ref="V107" si="581">IF(ISNUMBER(V$25),F107*V$25,0)</f>
        <v>0</v>
      </c>
      <c r="W107" s="199">
        <f t="shared" ref="W107" si="582">IF(ISNUMBER(W$25),G107*W$25,0)</f>
        <v>0</v>
      </c>
      <c r="X107" s="199">
        <f t="shared" ref="X107" si="583">IF(ISNUMBER(X$25),H107*X$25,0)</f>
        <v>0</v>
      </c>
      <c r="Y107" s="199">
        <f t="shared" ref="Y107" si="584">IF(ISNUMBER(Y$25),I107*Y$25,0)</f>
        <v>0</v>
      </c>
      <c r="Z107" s="199">
        <f t="shared" ref="Z107" si="585">IF(ISNUMBER(Z$25),J107*Z$25,0)</f>
        <v>0</v>
      </c>
      <c r="AA107" s="199">
        <f t="shared" ref="AA107" si="586">IF(ISNUMBER(AA$25),K107*AA$25,0)</f>
        <v>0</v>
      </c>
      <c r="AB107" s="199">
        <f t="shared" ref="AB107" si="587">IF(ISNUMBER(AB$25),L107*AB$25,0)</f>
        <v>0</v>
      </c>
      <c r="AC107" s="199">
        <f t="shared" ref="AC107" si="588">IF(ISNUMBER(AC$25),M107*AC$25,0)</f>
        <v>0</v>
      </c>
      <c r="AD107" s="199">
        <f t="shared" ref="AD107" si="589">IF(ISNUMBER(AD$25),N107*AD$25,0)</f>
        <v>0</v>
      </c>
      <c r="AE107" s="198">
        <f t="shared" si="493"/>
        <v>0</v>
      </c>
      <c r="AF107" s="62"/>
    </row>
    <row r="108" spans="1:32" x14ac:dyDescent="0.2">
      <c r="A108" s="295"/>
      <c r="B108" s="172" t="s">
        <v>56</v>
      </c>
      <c r="C108" s="197">
        <f>$M94*C$26</f>
        <v>0</v>
      </c>
      <c r="D108" s="197">
        <f t="shared" ref="D108:N108" si="590">$M94*D$26</f>
        <v>0</v>
      </c>
      <c r="E108" s="197">
        <f t="shared" si="590"/>
        <v>0</v>
      </c>
      <c r="F108" s="197">
        <f t="shared" si="590"/>
        <v>0</v>
      </c>
      <c r="G108" s="197">
        <f t="shared" si="590"/>
        <v>0</v>
      </c>
      <c r="H108" s="197">
        <f t="shared" si="590"/>
        <v>0</v>
      </c>
      <c r="I108" s="197">
        <f t="shared" si="590"/>
        <v>0</v>
      </c>
      <c r="J108" s="197">
        <f t="shared" si="590"/>
        <v>0</v>
      </c>
      <c r="K108" s="197">
        <f t="shared" si="590"/>
        <v>0</v>
      </c>
      <c r="L108" s="197">
        <f t="shared" si="590"/>
        <v>0</v>
      </c>
      <c r="M108" s="197">
        <f t="shared" si="590"/>
        <v>0</v>
      </c>
      <c r="N108" s="197">
        <f t="shared" si="590"/>
        <v>0</v>
      </c>
      <c r="O108" s="198">
        <f t="shared" si="481"/>
        <v>0</v>
      </c>
      <c r="Q108" s="295"/>
      <c r="R108" s="172" t="s">
        <v>56</v>
      </c>
      <c r="S108" s="199">
        <f>IF(ISNUMBER(S$26),C108*S$26,0)</f>
        <v>0</v>
      </c>
      <c r="T108" s="199">
        <f t="shared" ref="T108" si="591">IF(ISNUMBER(T$26),D108*T$26,0)</f>
        <v>0</v>
      </c>
      <c r="U108" s="199">
        <f t="shared" ref="U108" si="592">IF(ISNUMBER(U$26),E108*U$26,0)</f>
        <v>0</v>
      </c>
      <c r="V108" s="199">
        <f t="shared" ref="V108" si="593">IF(ISNUMBER(V$26),F108*V$26,0)</f>
        <v>0</v>
      </c>
      <c r="W108" s="199">
        <f t="shared" ref="W108" si="594">IF(ISNUMBER(W$26),G108*W$26,0)</f>
        <v>0</v>
      </c>
      <c r="X108" s="199">
        <f t="shared" ref="X108" si="595">IF(ISNUMBER(X$26),H108*X$26,0)</f>
        <v>0</v>
      </c>
      <c r="Y108" s="199">
        <f t="shared" ref="Y108" si="596">IF(ISNUMBER(Y$26),I108*Y$26,0)</f>
        <v>0</v>
      </c>
      <c r="Z108" s="199">
        <f t="shared" ref="Z108" si="597">IF(ISNUMBER(Z$26),J108*Z$26,0)</f>
        <v>0</v>
      </c>
      <c r="AA108" s="199">
        <f t="shared" ref="AA108" si="598">IF(ISNUMBER(AA$26),K108*AA$26,0)</f>
        <v>0</v>
      </c>
      <c r="AB108" s="199">
        <f t="shared" ref="AB108" si="599">IF(ISNUMBER(AB$26),L108*AB$26,0)</f>
        <v>0</v>
      </c>
      <c r="AC108" s="199">
        <f t="shared" ref="AC108" si="600">IF(ISNUMBER(AC$26),M108*AC$26,0)</f>
        <v>0</v>
      </c>
      <c r="AD108" s="199">
        <f t="shared" ref="AD108" si="601">IF(ISNUMBER(AD$26),N108*AD$26,0)</f>
        <v>0</v>
      </c>
      <c r="AE108" s="198">
        <f t="shared" si="493"/>
        <v>0</v>
      </c>
      <c r="AF108" s="62"/>
    </row>
    <row r="109" spans="1:32" x14ac:dyDescent="0.2">
      <c r="A109" s="295"/>
      <c r="B109" s="172" t="s">
        <v>147</v>
      </c>
      <c r="C109" s="197">
        <f>$N94*C$27</f>
        <v>0</v>
      </c>
      <c r="D109" s="197">
        <f t="shared" ref="D109:N109" si="602">$N94*D$27</f>
        <v>0</v>
      </c>
      <c r="E109" s="197">
        <f t="shared" si="602"/>
        <v>0</v>
      </c>
      <c r="F109" s="197">
        <f t="shared" si="602"/>
        <v>0</v>
      </c>
      <c r="G109" s="197">
        <f t="shared" si="602"/>
        <v>0</v>
      </c>
      <c r="H109" s="197">
        <f t="shared" si="602"/>
        <v>0</v>
      </c>
      <c r="I109" s="197">
        <f t="shared" si="602"/>
        <v>0</v>
      </c>
      <c r="J109" s="197">
        <f t="shared" si="602"/>
        <v>0</v>
      </c>
      <c r="K109" s="197">
        <f t="shared" si="602"/>
        <v>0</v>
      </c>
      <c r="L109" s="197">
        <f t="shared" si="602"/>
        <v>0</v>
      </c>
      <c r="M109" s="197">
        <f t="shared" si="602"/>
        <v>0</v>
      </c>
      <c r="N109" s="197">
        <f t="shared" si="602"/>
        <v>0</v>
      </c>
      <c r="O109" s="198">
        <f t="shared" si="481"/>
        <v>0</v>
      </c>
      <c r="Q109" s="295"/>
      <c r="R109" s="172" t="s">
        <v>147</v>
      </c>
      <c r="S109" s="199">
        <f>IF(ISNUMBER(S$27),C109*S$27,0)</f>
        <v>0</v>
      </c>
      <c r="T109" s="199">
        <f t="shared" ref="T109" si="603">IF(ISNUMBER(T$27),D109*T$27,0)</f>
        <v>0</v>
      </c>
      <c r="U109" s="199">
        <f t="shared" ref="U109" si="604">IF(ISNUMBER(U$27),E109*U$27,0)</f>
        <v>0</v>
      </c>
      <c r="V109" s="199">
        <f t="shared" ref="V109" si="605">IF(ISNUMBER(V$27),F109*V$27,0)</f>
        <v>0</v>
      </c>
      <c r="W109" s="199">
        <f t="shared" ref="W109" si="606">IF(ISNUMBER(W$27),G109*W$27,0)</f>
        <v>0</v>
      </c>
      <c r="X109" s="199">
        <f t="shared" ref="X109" si="607">IF(ISNUMBER(X$27),H109*X$27,0)</f>
        <v>0</v>
      </c>
      <c r="Y109" s="199">
        <f t="shared" ref="Y109" si="608">IF(ISNUMBER(Y$27),I109*Y$27,0)</f>
        <v>0</v>
      </c>
      <c r="Z109" s="199">
        <f t="shared" ref="Z109" si="609">IF(ISNUMBER(Z$27),J109*Z$27,0)</f>
        <v>0</v>
      </c>
      <c r="AA109" s="199">
        <f t="shared" ref="AA109" si="610">IF(ISNUMBER(AA$27),K109*AA$27,0)</f>
        <v>0</v>
      </c>
      <c r="AB109" s="199">
        <f t="shared" ref="AB109" si="611">IF(ISNUMBER(AB$27),L109*AB$27,0)</f>
        <v>0</v>
      </c>
      <c r="AC109" s="199">
        <f t="shared" ref="AC109" si="612">IF(ISNUMBER(AC$27),M109*AC$27,0)</f>
        <v>0</v>
      </c>
      <c r="AD109" s="199">
        <f t="shared" ref="AD109" si="613">IF(ISNUMBER(AD$27),N109*AD$27,0)</f>
        <v>0</v>
      </c>
      <c r="AE109" s="198">
        <f t="shared" si="493"/>
        <v>0</v>
      </c>
      <c r="AF109" s="62"/>
    </row>
    <row r="110" spans="1:32" x14ac:dyDescent="0.2">
      <c r="A110" s="296"/>
      <c r="B110" s="54" t="s">
        <v>57</v>
      </c>
      <c r="C110" s="197">
        <f>+SUM(C98:C109)</f>
        <v>0</v>
      </c>
      <c r="D110" s="197">
        <f t="shared" ref="D110:N110" si="614">+SUM(D98:D109)</f>
        <v>0</v>
      </c>
      <c r="E110" s="197">
        <f t="shared" si="614"/>
        <v>0</v>
      </c>
      <c r="F110" s="197">
        <f t="shared" si="614"/>
        <v>0</v>
      </c>
      <c r="G110" s="197">
        <f t="shared" si="614"/>
        <v>0</v>
      </c>
      <c r="H110" s="197">
        <f t="shared" si="614"/>
        <v>0</v>
      </c>
      <c r="I110" s="197">
        <f t="shared" si="614"/>
        <v>0</v>
      </c>
      <c r="J110" s="197">
        <f t="shared" si="614"/>
        <v>0</v>
      </c>
      <c r="K110" s="197">
        <f t="shared" si="614"/>
        <v>0</v>
      </c>
      <c r="L110" s="197">
        <f t="shared" si="614"/>
        <v>0</v>
      </c>
      <c r="M110" s="197">
        <f t="shared" si="614"/>
        <v>0</v>
      </c>
      <c r="N110" s="197">
        <f t="shared" si="614"/>
        <v>0</v>
      </c>
      <c r="O110" s="198"/>
      <c r="Q110" s="296"/>
      <c r="R110" s="54" t="s">
        <v>57</v>
      </c>
      <c r="S110" s="197"/>
      <c r="T110" s="197"/>
      <c r="U110" s="197"/>
      <c r="V110" s="197"/>
      <c r="W110" s="197"/>
      <c r="X110" s="197"/>
      <c r="Y110" s="197"/>
      <c r="Z110" s="197"/>
      <c r="AA110" s="197"/>
      <c r="AB110" s="197"/>
      <c r="AC110" s="197"/>
      <c r="AD110" s="197"/>
      <c r="AE110" s="198">
        <f>SUM(AE98:AE109)</f>
        <v>0</v>
      </c>
      <c r="AF110" s="200">
        <f>AE110*44/12</f>
        <v>0</v>
      </c>
    </row>
    <row r="111" spans="1:32" x14ac:dyDescent="0.2">
      <c r="S111" s="50"/>
      <c r="T111" s="50"/>
      <c r="U111" s="50"/>
      <c r="V111" s="50"/>
      <c r="W111" s="50"/>
      <c r="X111" s="50"/>
      <c r="Y111" s="50"/>
      <c r="Z111" s="50"/>
      <c r="AA111" s="50"/>
      <c r="AB111" s="50"/>
      <c r="AC111" s="50"/>
      <c r="AD111" s="50"/>
      <c r="AE111" s="50"/>
    </row>
    <row r="112" spans="1:32" ht="14.15" customHeight="1" x14ac:dyDescent="0.2">
      <c r="A112" s="293" t="str">
        <f>'MPS(input_RL_Opt2)'!A112</f>
        <v>Year 2024</v>
      </c>
      <c r="B112" s="293"/>
      <c r="C112" s="261" t="str">
        <f>'MPS(input_RL_Opt2)'!C112:O112</f>
        <v>Land use category in year 2024</v>
      </c>
      <c r="D112" s="261"/>
      <c r="E112" s="261"/>
      <c r="F112" s="261"/>
      <c r="G112" s="261"/>
      <c r="H112" s="261"/>
      <c r="I112" s="261"/>
      <c r="J112" s="261"/>
      <c r="K112" s="261"/>
      <c r="L112" s="261"/>
      <c r="M112" s="261"/>
      <c r="N112" s="261"/>
      <c r="O112" s="261"/>
      <c r="Q112" s="293" t="str">
        <f>'MPS(input_RL_Opt2)'!Q112</f>
        <v>Year 2024</v>
      </c>
      <c r="R112" s="293"/>
      <c r="S112" s="261" t="str">
        <f>'MPS(input_RL_Opt2)'!S112:AE112</f>
        <v>Land use category in year 2024</v>
      </c>
      <c r="T112" s="261"/>
      <c r="U112" s="261"/>
      <c r="V112" s="261"/>
      <c r="W112" s="261"/>
      <c r="X112" s="261"/>
      <c r="Y112" s="261"/>
      <c r="Z112" s="261"/>
      <c r="AA112" s="261"/>
      <c r="AB112" s="261"/>
      <c r="AC112" s="261"/>
      <c r="AD112" s="261"/>
      <c r="AE112" s="261"/>
      <c r="AF112" s="62"/>
    </row>
    <row r="113" spans="1:32" ht="42" x14ac:dyDescent="0.2">
      <c r="A113" s="293"/>
      <c r="B113" s="293"/>
      <c r="C113" s="54" t="s">
        <v>46</v>
      </c>
      <c r="D113" s="54" t="s">
        <v>47</v>
      </c>
      <c r="E113" s="55" t="s">
        <v>48</v>
      </c>
      <c r="F113" s="54" t="s">
        <v>49</v>
      </c>
      <c r="G113" s="54" t="s">
        <v>50</v>
      </c>
      <c r="H113" s="54" t="s">
        <v>51</v>
      </c>
      <c r="I113" s="54" t="s">
        <v>52</v>
      </c>
      <c r="J113" s="54" t="s">
        <v>53</v>
      </c>
      <c r="K113" s="54" t="s">
        <v>54</v>
      </c>
      <c r="L113" s="54" t="s">
        <v>55</v>
      </c>
      <c r="M113" s="54" t="s">
        <v>56</v>
      </c>
      <c r="N113" s="54" t="s">
        <v>39</v>
      </c>
      <c r="O113" s="172" t="s">
        <v>57</v>
      </c>
      <c r="Q113" s="293"/>
      <c r="R113" s="293"/>
      <c r="S113" s="54" t="s">
        <v>46</v>
      </c>
      <c r="T113" s="54" t="s">
        <v>47</v>
      </c>
      <c r="U113" s="55" t="s">
        <v>48</v>
      </c>
      <c r="V113" s="54" t="s">
        <v>49</v>
      </c>
      <c r="W113" s="54" t="s">
        <v>50</v>
      </c>
      <c r="X113" s="54" t="s">
        <v>51</v>
      </c>
      <c r="Y113" s="54" t="s">
        <v>52</v>
      </c>
      <c r="Z113" s="54" t="s">
        <v>53</v>
      </c>
      <c r="AA113" s="54" t="s">
        <v>54</v>
      </c>
      <c r="AB113" s="54" t="s">
        <v>55</v>
      </c>
      <c r="AC113" s="54" t="s">
        <v>56</v>
      </c>
      <c r="AD113" s="54" t="s">
        <v>39</v>
      </c>
      <c r="AE113" s="172" t="s">
        <v>57</v>
      </c>
      <c r="AF113" s="62"/>
    </row>
    <row r="114" spans="1:32" ht="14.15" customHeight="1" x14ac:dyDescent="0.2">
      <c r="A114" s="294" t="str">
        <f>'MPS(input_RL_Opt2)'!A114</f>
        <v>Land use category in year 2023</v>
      </c>
      <c r="B114" s="54" t="s">
        <v>46</v>
      </c>
      <c r="C114" s="197">
        <f>$C110*C$16</f>
        <v>0</v>
      </c>
      <c r="D114" s="197">
        <f t="shared" ref="D114:N114" si="615">$C110*D$16</f>
        <v>0</v>
      </c>
      <c r="E114" s="197">
        <f t="shared" si="615"/>
        <v>0</v>
      </c>
      <c r="F114" s="197">
        <f t="shared" si="615"/>
        <v>0</v>
      </c>
      <c r="G114" s="197">
        <f t="shared" si="615"/>
        <v>0</v>
      </c>
      <c r="H114" s="197">
        <f t="shared" si="615"/>
        <v>0</v>
      </c>
      <c r="I114" s="197">
        <f t="shared" si="615"/>
        <v>0</v>
      </c>
      <c r="J114" s="197">
        <f t="shared" si="615"/>
        <v>0</v>
      </c>
      <c r="K114" s="197">
        <f t="shared" si="615"/>
        <v>0</v>
      </c>
      <c r="L114" s="197">
        <f t="shared" si="615"/>
        <v>0</v>
      </c>
      <c r="M114" s="197">
        <f t="shared" si="615"/>
        <v>0</v>
      </c>
      <c r="N114" s="197">
        <f t="shared" si="615"/>
        <v>0</v>
      </c>
      <c r="O114" s="198">
        <f>SUM(C114:N114)</f>
        <v>0</v>
      </c>
      <c r="Q114" s="294" t="str">
        <f>'MPS(input_RL_Opt2)'!Q114</f>
        <v>Land use category in year 2023</v>
      </c>
      <c r="R114" s="54" t="s">
        <v>46</v>
      </c>
      <c r="S114" s="199">
        <f>IF(ISNUMBER(S$16),C114*S$16,0)</f>
        <v>0</v>
      </c>
      <c r="T114" s="199">
        <f t="shared" ref="T114" si="616">IF(ISNUMBER(T$16),D114*T$16,0)</f>
        <v>0</v>
      </c>
      <c r="U114" s="199">
        <f t="shared" ref="U114" si="617">IF(ISNUMBER(U$16),E114*U$16,0)</f>
        <v>0</v>
      </c>
      <c r="V114" s="199">
        <f t="shared" ref="V114" si="618">IF(ISNUMBER(V$16),F114*V$16,0)</f>
        <v>0</v>
      </c>
      <c r="W114" s="199">
        <f t="shared" ref="W114" si="619">IF(ISNUMBER(W$16),G114*W$16,0)</f>
        <v>0</v>
      </c>
      <c r="X114" s="199">
        <f t="shared" ref="X114" si="620">IF(ISNUMBER(X$16),H114*X$16,0)</f>
        <v>0</v>
      </c>
      <c r="Y114" s="199">
        <f t="shared" ref="Y114" si="621">IF(ISNUMBER(Y$16),I114*Y$16,0)</f>
        <v>0</v>
      </c>
      <c r="Z114" s="199">
        <f t="shared" ref="Z114" si="622">IF(ISNUMBER(Z$16),J114*Z$16,0)</f>
        <v>0</v>
      </c>
      <c r="AA114" s="199">
        <f t="shared" ref="AA114" si="623">IF(ISNUMBER(AA$16),K114*AA$16,0)</f>
        <v>0</v>
      </c>
      <c r="AB114" s="199">
        <f t="shared" ref="AB114" si="624">IF(ISNUMBER(AB$16),L114*AB$16,0)</f>
        <v>0</v>
      </c>
      <c r="AC114" s="199">
        <f t="shared" ref="AC114" si="625">IF(ISNUMBER(AC$16),M114*AC$16,0)</f>
        <v>0</v>
      </c>
      <c r="AD114" s="199">
        <f t="shared" ref="AD114" si="626">IF(ISNUMBER(AD$16),N114*AD$16,0)</f>
        <v>0</v>
      </c>
      <c r="AE114" s="198">
        <f>SUMIF(S114:AD114,"&gt;0",S114:AD114)</f>
        <v>0</v>
      </c>
      <c r="AF114" s="62"/>
    </row>
    <row r="115" spans="1:32" ht="28" x14ac:dyDescent="0.2">
      <c r="A115" s="295"/>
      <c r="B115" s="54" t="s">
        <v>47</v>
      </c>
      <c r="C115" s="197">
        <f>$D110*C$17</f>
        <v>0</v>
      </c>
      <c r="D115" s="197">
        <f t="shared" ref="D115:N115" si="627">$D110*D$17</f>
        <v>0</v>
      </c>
      <c r="E115" s="197">
        <f t="shared" si="627"/>
        <v>0</v>
      </c>
      <c r="F115" s="197">
        <f t="shared" si="627"/>
        <v>0</v>
      </c>
      <c r="G115" s="197">
        <f t="shared" si="627"/>
        <v>0</v>
      </c>
      <c r="H115" s="197">
        <f t="shared" si="627"/>
        <v>0</v>
      </c>
      <c r="I115" s="197">
        <f t="shared" si="627"/>
        <v>0</v>
      </c>
      <c r="J115" s="197">
        <f t="shared" si="627"/>
        <v>0</v>
      </c>
      <c r="K115" s="197">
        <f t="shared" si="627"/>
        <v>0</v>
      </c>
      <c r="L115" s="197">
        <f t="shared" si="627"/>
        <v>0</v>
      </c>
      <c r="M115" s="197">
        <f t="shared" si="627"/>
        <v>0</v>
      </c>
      <c r="N115" s="197">
        <f t="shared" si="627"/>
        <v>0</v>
      </c>
      <c r="O115" s="198">
        <f t="shared" ref="O115:O125" si="628">SUM(C115:N115)</f>
        <v>0</v>
      </c>
      <c r="Q115" s="295"/>
      <c r="R115" s="54" t="s">
        <v>47</v>
      </c>
      <c r="S115" s="199">
        <f>IF(ISNUMBER(S$17),C115*S$17,0)</f>
        <v>0</v>
      </c>
      <c r="T115" s="199">
        <f t="shared" ref="T115" si="629">IF(ISNUMBER(T$17),D115*T$17,0)</f>
        <v>0</v>
      </c>
      <c r="U115" s="199">
        <f t="shared" ref="U115" si="630">IF(ISNUMBER(U$17),E115*U$17,0)</f>
        <v>0</v>
      </c>
      <c r="V115" s="199">
        <f t="shared" ref="V115" si="631">IF(ISNUMBER(V$17),F115*V$17,0)</f>
        <v>0</v>
      </c>
      <c r="W115" s="199">
        <f t="shared" ref="W115" si="632">IF(ISNUMBER(W$17),G115*W$17,0)</f>
        <v>0</v>
      </c>
      <c r="X115" s="199">
        <f t="shared" ref="X115" si="633">IF(ISNUMBER(X$17),H115*X$17,0)</f>
        <v>0</v>
      </c>
      <c r="Y115" s="199">
        <f t="shared" ref="Y115" si="634">IF(ISNUMBER(Y$17),I115*Y$17,0)</f>
        <v>0</v>
      </c>
      <c r="Z115" s="199">
        <f t="shared" ref="Z115" si="635">IF(ISNUMBER(Z$17),J115*Z$17,0)</f>
        <v>0</v>
      </c>
      <c r="AA115" s="199">
        <f t="shared" ref="AA115" si="636">IF(ISNUMBER(AA$17),K115*AA$17,0)</f>
        <v>0</v>
      </c>
      <c r="AB115" s="199">
        <f t="shared" ref="AB115" si="637">IF(ISNUMBER(AB$17),L115*AB$17,0)</f>
        <v>0</v>
      </c>
      <c r="AC115" s="199">
        <f t="shared" ref="AC115" si="638">IF(ISNUMBER(AC$17),M115*AC$17,0)</f>
        <v>0</v>
      </c>
      <c r="AD115" s="199">
        <f t="shared" ref="AD115" si="639">IF(ISNUMBER(AD$17),N115*AD$17,0)</f>
        <v>0</v>
      </c>
      <c r="AE115" s="198">
        <f t="shared" ref="AE115:AE125" si="640">SUMIF(S115:AD115,"&gt;0",S115:AD115)</f>
        <v>0</v>
      </c>
      <c r="AF115" s="62"/>
    </row>
    <row r="116" spans="1:32" x14ac:dyDescent="0.2">
      <c r="A116" s="295"/>
      <c r="B116" s="55" t="s">
        <v>48</v>
      </c>
      <c r="C116" s="197">
        <f>$E110*C$18</f>
        <v>0</v>
      </c>
      <c r="D116" s="197">
        <f t="shared" ref="D116:N116" si="641">$E110*D$18</f>
        <v>0</v>
      </c>
      <c r="E116" s="197">
        <f t="shared" si="641"/>
        <v>0</v>
      </c>
      <c r="F116" s="197">
        <f t="shared" si="641"/>
        <v>0</v>
      </c>
      <c r="G116" s="197">
        <f t="shared" si="641"/>
        <v>0</v>
      </c>
      <c r="H116" s="197">
        <f t="shared" si="641"/>
        <v>0</v>
      </c>
      <c r="I116" s="197">
        <f t="shared" si="641"/>
        <v>0</v>
      </c>
      <c r="J116" s="197">
        <f t="shared" si="641"/>
        <v>0</v>
      </c>
      <c r="K116" s="197">
        <f t="shared" si="641"/>
        <v>0</v>
      </c>
      <c r="L116" s="197">
        <f t="shared" si="641"/>
        <v>0</v>
      </c>
      <c r="M116" s="197">
        <f t="shared" si="641"/>
        <v>0</v>
      </c>
      <c r="N116" s="197">
        <f t="shared" si="641"/>
        <v>0</v>
      </c>
      <c r="O116" s="198">
        <f t="shared" si="628"/>
        <v>0</v>
      </c>
      <c r="Q116" s="295"/>
      <c r="R116" s="55" t="s">
        <v>48</v>
      </c>
      <c r="S116" s="199">
        <f>IF(ISNUMBER(S$18),C116*S$18,0)</f>
        <v>0</v>
      </c>
      <c r="T116" s="199">
        <f t="shared" ref="T116" si="642">IF(ISNUMBER(T$18),D116*T$18,0)</f>
        <v>0</v>
      </c>
      <c r="U116" s="199">
        <f t="shared" ref="U116" si="643">IF(ISNUMBER(U$18),E116*U$18,0)</f>
        <v>0</v>
      </c>
      <c r="V116" s="199">
        <f t="shared" ref="V116" si="644">IF(ISNUMBER(V$18),F116*V$18,0)</f>
        <v>0</v>
      </c>
      <c r="W116" s="199">
        <f t="shared" ref="W116" si="645">IF(ISNUMBER(W$18),G116*W$18,0)</f>
        <v>0</v>
      </c>
      <c r="X116" s="199">
        <f t="shared" ref="X116" si="646">IF(ISNUMBER(X$18),H116*X$18,0)</f>
        <v>0</v>
      </c>
      <c r="Y116" s="199">
        <f t="shared" ref="Y116" si="647">IF(ISNUMBER(Y$18),I116*Y$18,0)</f>
        <v>0</v>
      </c>
      <c r="Z116" s="199">
        <f t="shared" ref="Z116" si="648">IF(ISNUMBER(Z$18),J116*Z$18,0)</f>
        <v>0</v>
      </c>
      <c r="AA116" s="199">
        <f t="shared" ref="AA116" si="649">IF(ISNUMBER(AA$18),K116*AA$18,0)</f>
        <v>0</v>
      </c>
      <c r="AB116" s="199">
        <f t="shared" ref="AB116" si="650">IF(ISNUMBER(AB$18),L116*AB$18,0)</f>
        <v>0</v>
      </c>
      <c r="AC116" s="199">
        <f t="shared" ref="AC116" si="651">IF(ISNUMBER(AC$18),M116*AC$18,0)</f>
        <v>0</v>
      </c>
      <c r="AD116" s="199">
        <f t="shared" ref="AD116" si="652">IF(ISNUMBER(AD$18),N116*AD$18,0)</f>
        <v>0</v>
      </c>
      <c r="AE116" s="198">
        <f t="shared" si="640"/>
        <v>0</v>
      </c>
      <c r="AF116" s="62"/>
    </row>
    <row r="117" spans="1:32" x14ac:dyDescent="0.2">
      <c r="A117" s="295"/>
      <c r="B117" s="54" t="s">
        <v>49</v>
      </c>
      <c r="C117" s="197">
        <f>$F110*C$19</f>
        <v>0</v>
      </c>
      <c r="D117" s="197">
        <f t="shared" ref="D117:N117" si="653">$F110*D$19</f>
        <v>0</v>
      </c>
      <c r="E117" s="197">
        <f t="shared" si="653"/>
        <v>0</v>
      </c>
      <c r="F117" s="197">
        <f t="shared" si="653"/>
        <v>0</v>
      </c>
      <c r="G117" s="197">
        <f t="shared" si="653"/>
        <v>0</v>
      </c>
      <c r="H117" s="197">
        <f t="shared" si="653"/>
        <v>0</v>
      </c>
      <c r="I117" s="197">
        <f t="shared" si="653"/>
        <v>0</v>
      </c>
      <c r="J117" s="197">
        <f t="shared" si="653"/>
        <v>0</v>
      </c>
      <c r="K117" s="197">
        <f t="shared" si="653"/>
        <v>0</v>
      </c>
      <c r="L117" s="197">
        <f t="shared" si="653"/>
        <v>0</v>
      </c>
      <c r="M117" s="197">
        <f t="shared" si="653"/>
        <v>0</v>
      </c>
      <c r="N117" s="197">
        <f t="shared" si="653"/>
        <v>0</v>
      </c>
      <c r="O117" s="198">
        <f t="shared" si="628"/>
        <v>0</v>
      </c>
      <c r="Q117" s="295"/>
      <c r="R117" s="54" t="s">
        <v>49</v>
      </c>
      <c r="S117" s="199">
        <f>IF(ISNUMBER(S$19),C117*S$19,0)</f>
        <v>0</v>
      </c>
      <c r="T117" s="199">
        <f t="shared" ref="T117" si="654">IF(ISNUMBER(T$19),D117*T$19,0)</f>
        <v>0</v>
      </c>
      <c r="U117" s="199">
        <f t="shared" ref="U117" si="655">IF(ISNUMBER(U$19),E117*U$19,0)</f>
        <v>0</v>
      </c>
      <c r="V117" s="199">
        <f t="shared" ref="V117" si="656">IF(ISNUMBER(V$19),F117*V$19,0)</f>
        <v>0</v>
      </c>
      <c r="W117" s="199">
        <f t="shared" ref="W117" si="657">IF(ISNUMBER(W$19),G117*W$19,0)</f>
        <v>0</v>
      </c>
      <c r="X117" s="199">
        <f t="shared" ref="X117" si="658">IF(ISNUMBER(X$19),H117*X$19,0)</f>
        <v>0</v>
      </c>
      <c r="Y117" s="199">
        <f t="shared" ref="Y117" si="659">IF(ISNUMBER(Y$19),I117*Y$19,0)</f>
        <v>0</v>
      </c>
      <c r="Z117" s="199">
        <f t="shared" ref="Z117" si="660">IF(ISNUMBER(Z$19),J117*Z$19,0)</f>
        <v>0</v>
      </c>
      <c r="AA117" s="199">
        <f t="shared" ref="AA117" si="661">IF(ISNUMBER(AA$19),K117*AA$19,0)</f>
        <v>0</v>
      </c>
      <c r="AB117" s="199">
        <f t="shared" ref="AB117" si="662">IF(ISNUMBER(AB$19),L117*AB$19,0)</f>
        <v>0</v>
      </c>
      <c r="AC117" s="199">
        <f t="shared" ref="AC117" si="663">IF(ISNUMBER(AC$19),M117*AC$19,0)</f>
        <v>0</v>
      </c>
      <c r="AD117" s="199">
        <f t="shared" ref="AD117" si="664">IF(ISNUMBER(AD$19),N117*AD$19,0)</f>
        <v>0</v>
      </c>
      <c r="AE117" s="198">
        <f t="shared" si="640"/>
        <v>0</v>
      </c>
      <c r="AF117" s="62"/>
    </row>
    <row r="118" spans="1:32" x14ac:dyDescent="0.2">
      <c r="A118" s="295"/>
      <c r="B118" s="172" t="s">
        <v>50</v>
      </c>
      <c r="C118" s="197">
        <f>$G110*C$20</f>
        <v>0</v>
      </c>
      <c r="D118" s="197">
        <f t="shared" ref="D118:N118" si="665">$G110*D$20</f>
        <v>0</v>
      </c>
      <c r="E118" s="197">
        <f t="shared" si="665"/>
        <v>0</v>
      </c>
      <c r="F118" s="197">
        <f t="shared" si="665"/>
        <v>0</v>
      </c>
      <c r="G118" s="197">
        <f t="shared" si="665"/>
        <v>0</v>
      </c>
      <c r="H118" s="197">
        <f t="shared" si="665"/>
        <v>0</v>
      </c>
      <c r="I118" s="197">
        <f t="shared" si="665"/>
        <v>0</v>
      </c>
      <c r="J118" s="197">
        <f t="shared" si="665"/>
        <v>0</v>
      </c>
      <c r="K118" s="197">
        <f t="shared" si="665"/>
        <v>0</v>
      </c>
      <c r="L118" s="197">
        <f t="shared" si="665"/>
        <v>0</v>
      </c>
      <c r="M118" s="197">
        <f t="shared" si="665"/>
        <v>0</v>
      </c>
      <c r="N118" s="197">
        <f t="shared" si="665"/>
        <v>0</v>
      </c>
      <c r="O118" s="198">
        <f t="shared" si="628"/>
        <v>0</v>
      </c>
      <c r="Q118" s="295"/>
      <c r="R118" s="172" t="s">
        <v>50</v>
      </c>
      <c r="S118" s="199">
        <f>IF(ISNUMBER(S$20),C118*S$20,0)</f>
        <v>0</v>
      </c>
      <c r="T118" s="199">
        <f t="shared" ref="T118" si="666">IF(ISNUMBER(T$20),D118*T$20,0)</f>
        <v>0</v>
      </c>
      <c r="U118" s="199">
        <f t="shared" ref="U118" si="667">IF(ISNUMBER(U$20),E118*U$20,0)</f>
        <v>0</v>
      </c>
      <c r="V118" s="199">
        <f t="shared" ref="V118" si="668">IF(ISNUMBER(V$20),F118*V$20,0)</f>
        <v>0</v>
      </c>
      <c r="W118" s="199">
        <f t="shared" ref="W118" si="669">IF(ISNUMBER(W$20),G118*W$20,0)</f>
        <v>0</v>
      </c>
      <c r="X118" s="199">
        <f t="shared" ref="X118" si="670">IF(ISNUMBER(X$20),H118*X$20,0)</f>
        <v>0</v>
      </c>
      <c r="Y118" s="199">
        <f t="shared" ref="Y118" si="671">IF(ISNUMBER(Y$20),I118*Y$20,0)</f>
        <v>0</v>
      </c>
      <c r="Z118" s="199">
        <f t="shared" ref="Z118" si="672">IF(ISNUMBER(Z$20),J118*Z$20,0)</f>
        <v>0</v>
      </c>
      <c r="AA118" s="199">
        <f t="shared" ref="AA118" si="673">IF(ISNUMBER(AA$20),K118*AA$20,0)</f>
        <v>0</v>
      </c>
      <c r="AB118" s="199">
        <f t="shared" ref="AB118" si="674">IF(ISNUMBER(AB$20),L118*AB$20,0)</f>
        <v>0</v>
      </c>
      <c r="AC118" s="199">
        <f t="shared" ref="AC118" si="675">IF(ISNUMBER(AC$20),M118*AC$20,0)</f>
        <v>0</v>
      </c>
      <c r="AD118" s="199">
        <f t="shared" ref="AD118" si="676">IF(ISNUMBER(AD$20),N118*AD$20,0)</f>
        <v>0</v>
      </c>
      <c r="AE118" s="198">
        <f t="shared" si="640"/>
        <v>0</v>
      </c>
      <c r="AF118" s="62"/>
    </row>
    <row r="119" spans="1:32" x14ac:dyDescent="0.2">
      <c r="A119" s="295"/>
      <c r="B119" s="172" t="s">
        <v>51</v>
      </c>
      <c r="C119" s="197">
        <f>$H110*C$21</f>
        <v>0</v>
      </c>
      <c r="D119" s="197">
        <f t="shared" ref="D119:N119" si="677">$H110*D$21</f>
        <v>0</v>
      </c>
      <c r="E119" s="197">
        <f t="shared" si="677"/>
        <v>0</v>
      </c>
      <c r="F119" s="197">
        <f t="shared" si="677"/>
        <v>0</v>
      </c>
      <c r="G119" s="197">
        <f t="shared" si="677"/>
        <v>0</v>
      </c>
      <c r="H119" s="197">
        <f t="shared" si="677"/>
        <v>0</v>
      </c>
      <c r="I119" s="197">
        <f t="shared" si="677"/>
        <v>0</v>
      </c>
      <c r="J119" s="197">
        <f t="shared" si="677"/>
        <v>0</v>
      </c>
      <c r="K119" s="197">
        <f t="shared" si="677"/>
        <v>0</v>
      </c>
      <c r="L119" s="197">
        <f t="shared" si="677"/>
        <v>0</v>
      </c>
      <c r="M119" s="197">
        <f t="shared" si="677"/>
        <v>0</v>
      </c>
      <c r="N119" s="197">
        <f t="shared" si="677"/>
        <v>0</v>
      </c>
      <c r="O119" s="198">
        <f t="shared" si="628"/>
        <v>0</v>
      </c>
      <c r="Q119" s="295"/>
      <c r="R119" s="172" t="s">
        <v>51</v>
      </c>
      <c r="S119" s="199">
        <f>IF(ISNUMBER(S$21),C119*S$21,0)</f>
        <v>0</v>
      </c>
      <c r="T119" s="199">
        <f t="shared" ref="T119" si="678">IF(ISNUMBER(T$21),D119*T$21,0)</f>
        <v>0</v>
      </c>
      <c r="U119" s="199">
        <f t="shared" ref="U119" si="679">IF(ISNUMBER(U$21),E119*U$21,0)</f>
        <v>0</v>
      </c>
      <c r="V119" s="199">
        <f t="shared" ref="V119" si="680">IF(ISNUMBER(V$21),F119*V$21,0)</f>
        <v>0</v>
      </c>
      <c r="W119" s="199">
        <f t="shared" ref="W119" si="681">IF(ISNUMBER(W$21),G119*W$21,0)</f>
        <v>0</v>
      </c>
      <c r="X119" s="199">
        <f t="shared" ref="X119" si="682">IF(ISNUMBER(X$21),H119*X$21,0)</f>
        <v>0</v>
      </c>
      <c r="Y119" s="199">
        <f t="shared" ref="Y119" si="683">IF(ISNUMBER(Y$21),I119*Y$21,0)</f>
        <v>0</v>
      </c>
      <c r="Z119" s="199">
        <f t="shared" ref="Z119" si="684">IF(ISNUMBER(Z$21),J119*Z$21,0)</f>
        <v>0</v>
      </c>
      <c r="AA119" s="199">
        <f t="shared" ref="AA119" si="685">IF(ISNUMBER(AA$21),K119*AA$21,0)</f>
        <v>0</v>
      </c>
      <c r="AB119" s="199">
        <f t="shared" ref="AB119" si="686">IF(ISNUMBER(AB$21),L119*AB$21,0)</f>
        <v>0</v>
      </c>
      <c r="AC119" s="199">
        <f t="shared" ref="AC119" si="687">IF(ISNUMBER(AC$21),M119*AC$21,0)</f>
        <v>0</v>
      </c>
      <c r="AD119" s="199">
        <f t="shared" ref="AD119" si="688">IF(ISNUMBER(AD$21),N119*AD$21,0)</f>
        <v>0</v>
      </c>
      <c r="AE119" s="198">
        <f t="shared" si="640"/>
        <v>0</v>
      </c>
      <c r="AF119" s="62"/>
    </row>
    <row r="120" spans="1:32" x14ac:dyDescent="0.2">
      <c r="A120" s="295"/>
      <c r="B120" s="172" t="s">
        <v>52</v>
      </c>
      <c r="C120" s="197">
        <f>$I110*C$22</f>
        <v>0</v>
      </c>
      <c r="D120" s="197">
        <f t="shared" ref="D120:N120" si="689">$I110*D$22</f>
        <v>0</v>
      </c>
      <c r="E120" s="197">
        <f t="shared" si="689"/>
        <v>0</v>
      </c>
      <c r="F120" s="197">
        <f t="shared" si="689"/>
        <v>0</v>
      </c>
      <c r="G120" s="197">
        <f t="shared" si="689"/>
        <v>0</v>
      </c>
      <c r="H120" s="197">
        <f t="shared" si="689"/>
        <v>0</v>
      </c>
      <c r="I120" s="197">
        <f t="shared" si="689"/>
        <v>0</v>
      </c>
      <c r="J120" s="197">
        <f t="shared" si="689"/>
        <v>0</v>
      </c>
      <c r="K120" s="197">
        <f t="shared" si="689"/>
        <v>0</v>
      </c>
      <c r="L120" s="197">
        <f t="shared" si="689"/>
        <v>0</v>
      </c>
      <c r="M120" s="197">
        <f t="shared" si="689"/>
        <v>0</v>
      </c>
      <c r="N120" s="197">
        <f t="shared" si="689"/>
        <v>0</v>
      </c>
      <c r="O120" s="198">
        <f t="shared" si="628"/>
        <v>0</v>
      </c>
      <c r="Q120" s="295"/>
      <c r="R120" s="172" t="s">
        <v>52</v>
      </c>
      <c r="S120" s="199">
        <f>IF(ISNUMBER(S$22),C120*S$22,0)</f>
        <v>0</v>
      </c>
      <c r="T120" s="199">
        <f t="shared" ref="T120" si="690">IF(ISNUMBER(T$22),D120*T$22,0)</f>
        <v>0</v>
      </c>
      <c r="U120" s="199">
        <f t="shared" ref="U120" si="691">IF(ISNUMBER(U$22),E120*U$22,0)</f>
        <v>0</v>
      </c>
      <c r="V120" s="199">
        <f t="shared" ref="V120" si="692">IF(ISNUMBER(V$22),F120*V$22,0)</f>
        <v>0</v>
      </c>
      <c r="W120" s="199">
        <f t="shared" ref="W120" si="693">IF(ISNUMBER(W$22),G120*W$22,0)</f>
        <v>0</v>
      </c>
      <c r="X120" s="199">
        <f t="shared" ref="X120" si="694">IF(ISNUMBER(X$22),H120*X$22,0)</f>
        <v>0</v>
      </c>
      <c r="Y120" s="199">
        <f t="shared" ref="Y120" si="695">IF(ISNUMBER(Y$22),I120*Y$22,0)</f>
        <v>0</v>
      </c>
      <c r="Z120" s="199">
        <f t="shared" ref="Z120" si="696">IF(ISNUMBER(Z$22),J120*Z$22,0)</f>
        <v>0</v>
      </c>
      <c r="AA120" s="199">
        <f t="shared" ref="AA120" si="697">IF(ISNUMBER(AA$22),K120*AA$22,0)</f>
        <v>0</v>
      </c>
      <c r="AB120" s="199">
        <f t="shared" ref="AB120" si="698">IF(ISNUMBER(AB$22),L120*AB$22,0)</f>
        <v>0</v>
      </c>
      <c r="AC120" s="199">
        <f t="shared" ref="AC120" si="699">IF(ISNUMBER(AC$22),M120*AC$22,0)</f>
        <v>0</v>
      </c>
      <c r="AD120" s="199">
        <f t="shared" ref="AD120" si="700">IF(ISNUMBER(AD$22),N120*AD$22,0)</f>
        <v>0</v>
      </c>
      <c r="AE120" s="198">
        <f t="shared" si="640"/>
        <v>0</v>
      </c>
      <c r="AF120" s="62"/>
    </row>
    <row r="121" spans="1:32" x14ac:dyDescent="0.2">
      <c r="A121" s="295"/>
      <c r="B121" s="172" t="s">
        <v>53</v>
      </c>
      <c r="C121" s="197">
        <f>$J110*C$23</f>
        <v>0</v>
      </c>
      <c r="D121" s="197">
        <f t="shared" ref="D121:N121" si="701">$J110*D$23</f>
        <v>0</v>
      </c>
      <c r="E121" s="197">
        <f t="shared" si="701"/>
        <v>0</v>
      </c>
      <c r="F121" s="197">
        <f t="shared" si="701"/>
        <v>0</v>
      </c>
      <c r="G121" s="197">
        <f t="shared" si="701"/>
        <v>0</v>
      </c>
      <c r="H121" s="197">
        <f t="shared" si="701"/>
        <v>0</v>
      </c>
      <c r="I121" s="197">
        <f t="shared" si="701"/>
        <v>0</v>
      </c>
      <c r="J121" s="197">
        <f t="shared" si="701"/>
        <v>0</v>
      </c>
      <c r="K121" s="197">
        <f t="shared" si="701"/>
        <v>0</v>
      </c>
      <c r="L121" s="197">
        <f t="shared" si="701"/>
        <v>0</v>
      </c>
      <c r="M121" s="197">
        <f t="shared" si="701"/>
        <v>0</v>
      </c>
      <c r="N121" s="197">
        <f t="shared" si="701"/>
        <v>0</v>
      </c>
      <c r="O121" s="198">
        <f t="shared" si="628"/>
        <v>0</v>
      </c>
      <c r="Q121" s="295"/>
      <c r="R121" s="172" t="s">
        <v>53</v>
      </c>
      <c r="S121" s="199">
        <f>IF(ISNUMBER(S$23),C121*S$23,0)</f>
        <v>0</v>
      </c>
      <c r="T121" s="199">
        <f t="shared" ref="T121" si="702">IF(ISNUMBER(T$23),D121*T$23,0)</f>
        <v>0</v>
      </c>
      <c r="U121" s="199">
        <f t="shared" ref="U121" si="703">IF(ISNUMBER(U$23),E121*U$23,0)</f>
        <v>0</v>
      </c>
      <c r="V121" s="199">
        <f t="shared" ref="V121" si="704">IF(ISNUMBER(V$23),F121*V$23,0)</f>
        <v>0</v>
      </c>
      <c r="W121" s="199">
        <f t="shared" ref="W121" si="705">IF(ISNUMBER(W$23),G121*W$23,0)</f>
        <v>0</v>
      </c>
      <c r="X121" s="199">
        <f t="shared" ref="X121" si="706">IF(ISNUMBER(X$23),H121*X$23,0)</f>
        <v>0</v>
      </c>
      <c r="Y121" s="199">
        <f t="shared" ref="Y121" si="707">IF(ISNUMBER(Y$23),I121*Y$23,0)</f>
        <v>0</v>
      </c>
      <c r="Z121" s="199">
        <f t="shared" ref="Z121" si="708">IF(ISNUMBER(Z$23),J121*Z$23,0)</f>
        <v>0</v>
      </c>
      <c r="AA121" s="199">
        <f t="shared" ref="AA121" si="709">IF(ISNUMBER(AA$23),K121*AA$23,0)</f>
        <v>0</v>
      </c>
      <c r="AB121" s="199">
        <f t="shared" ref="AB121" si="710">IF(ISNUMBER(AB$23),L121*AB$23,0)</f>
        <v>0</v>
      </c>
      <c r="AC121" s="199">
        <f t="shared" ref="AC121" si="711">IF(ISNUMBER(AC$23),M121*AC$23,0)</f>
        <v>0</v>
      </c>
      <c r="AD121" s="199">
        <f t="shared" ref="AD121" si="712">IF(ISNUMBER(AD$23),N121*AD$23,0)</f>
        <v>0</v>
      </c>
      <c r="AE121" s="198">
        <f t="shared" si="640"/>
        <v>0</v>
      </c>
      <c r="AF121" s="62"/>
    </row>
    <row r="122" spans="1:32" x14ac:dyDescent="0.2">
      <c r="A122" s="295"/>
      <c r="B122" s="172" t="s">
        <v>54</v>
      </c>
      <c r="C122" s="197">
        <f>$K110*C$24</f>
        <v>0</v>
      </c>
      <c r="D122" s="197">
        <f t="shared" ref="D122:N122" si="713">$K110*D$24</f>
        <v>0</v>
      </c>
      <c r="E122" s="197">
        <f t="shared" si="713"/>
        <v>0</v>
      </c>
      <c r="F122" s="197">
        <f t="shared" si="713"/>
        <v>0</v>
      </c>
      <c r="G122" s="197">
        <f t="shared" si="713"/>
        <v>0</v>
      </c>
      <c r="H122" s="197">
        <f t="shared" si="713"/>
        <v>0</v>
      </c>
      <c r="I122" s="197">
        <f t="shared" si="713"/>
        <v>0</v>
      </c>
      <c r="J122" s="197">
        <f t="shared" si="713"/>
        <v>0</v>
      </c>
      <c r="K122" s="197">
        <f t="shared" si="713"/>
        <v>0</v>
      </c>
      <c r="L122" s="197">
        <f t="shared" si="713"/>
        <v>0</v>
      </c>
      <c r="M122" s="197">
        <f t="shared" si="713"/>
        <v>0</v>
      </c>
      <c r="N122" s="197">
        <f t="shared" si="713"/>
        <v>0</v>
      </c>
      <c r="O122" s="198">
        <f t="shared" si="628"/>
        <v>0</v>
      </c>
      <c r="Q122" s="295"/>
      <c r="R122" s="172" t="s">
        <v>54</v>
      </c>
      <c r="S122" s="199">
        <f>IF(ISNUMBER(S$24),C122*S$24,0)</f>
        <v>0</v>
      </c>
      <c r="T122" s="199">
        <f t="shared" ref="T122" si="714">IF(ISNUMBER(T$24),D122*T$24,0)</f>
        <v>0</v>
      </c>
      <c r="U122" s="199">
        <f t="shared" ref="U122" si="715">IF(ISNUMBER(U$24),E122*U$24,0)</f>
        <v>0</v>
      </c>
      <c r="V122" s="199">
        <f t="shared" ref="V122" si="716">IF(ISNUMBER(V$24),F122*V$24,0)</f>
        <v>0</v>
      </c>
      <c r="W122" s="199">
        <f t="shared" ref="W122" si="717">IF(ISNUMBER(W$24),G122*W$24,0)</f>
        <v>0</v>
      </c>
      <c r="X122" s="199">
        <f t="shared" ref="X122" si="718">IF(ISNUMBER(X$24),H122*X$24,0)</f>
        <v>0</v>
      </c>
      <c r="Y122" s="199">
        <f t="shared" ref="Y122" si="719">IF(ISNUMBER(Y$24),I122*Y$24,0)</f>
        <v>0</v>
      </c>
      <c r="Z122" s="199">
        <f t="shared" ref="Z122" si="720">IF(ISNUMBER(Z$24),J122*Z$24,0)</f>
        <v>0</v>
      </c>
      <c r="AA122" s="199">
        <f t="shared" ref="AA122" si="721">IF(ISNUMBER(AA$24),K122*AA$24,0)</f>
        <v>0</v>
      </c>
      <c r="AB122" s="199">
        <f t="shared" ref="AB122" si="722">IF(ISNUMBER(AB$24),L122*AB$24,0)</f>
        <v>0</v>
      </c>
      <c r="AC122" s="199">
        <f t="shared" ref="AC122" si="723">IF(ISNUMBER(AC$24),M122*AC$24,0)</f>
        <v>0</v>
      </c>
      <c r="AD122" s="199">
        <f t="shared" ref="AD122" si="724">IF(ISNUMBER(AD$24),N122*AD$24,0)</f>
        <v>0</v>
      </c>
      <c r="AE122" s="198">
        <f t="shared" si="640"/>
        <v>0</v>
      </c>
      <c r="AF122" s="62"/>
    </row>
    <row r="123" spans="1:32" x14ac:dyDescent="0.2">
      <c r="A123" s="295"/>
      <c r="B123" s="172" t="s">
        <v>55</v>
      </c>
      <c r="C123" s="197">
        <f>$L110*C$25</f>
        <v>0</v>
      </c>
      <c r="D123" s="197">
        <f t="shared" ref="D123:N123" si="725">$L110*D$25</f>
        <v>0</v>
      </c>
      <c r="E123" s="197">
        <f t="shared" si="725"/>
        <v>0</v>
      </c>
      <c r="F123" s="197">
        <f t="shared" si="725"/>
        <v>0</v>
      </c>
      <c r="G123" s="197">
        <f t="shared" si="725"/>
        <v>0</v>
      </c>
      <c r="H123" s="197">
        <f t="shared" si="725"/>
        <v>0</v>
      </c>
      <c r="I123" s="197">
        <f t="shared" si="725"/>
        <v>0</v>
      </c>
      <c r="J123" s="197">
        <f t="shared" si="725"/>
        <v>0</v>
      </c>
      <c r="K123" s="197">
        <f t="shared" si="725"/>
        <v>0</v>
      </c>
      <c r="L123" s="197">
        <f t="shared" si="725"/>
        <v>0</v>
      </c>
      <c r="M123" s="197">
        <f t="shared" si="725"/>
        <v>0</v>
      </c>
      <c r="N123" s="197">
        <f t="shared" si="725"/>
        <v>0</v>
      </c>
      <c r="O123" s="198">
        <f t="shared" si="628"/>
        <v>0</v>
      </c>
      <c r="Q123" s="295"/>
      <c r="R123" s="172" t="s">
        <v>55</v>
      </c>
      <c r="S123" s="199">
        <f>IF(ISNUMBER(S$25),C123*S$25,0)</f>
        <v>0</v>
      </c>
      <c r="T123" s="199">
        <f t="shared" ref="T123" si="726">IF(ISNUMBER(T$25),D123*T$25,0)</f>
        <v>0</v>
      </c>
      <c r="U123" s="199">
        <f t="shared" ref="U123" si="727">IF(ISNUMBER(U$25),E123*U$25,0)</f>
        <v>0</v>
      </c>
      <c r="V123" s="199">
        <f t="shared" ref="V123" si="728">IF(ISNUMBER(V$25),F123*V$25,0)</f>
        <v>0</v>
      </c>
      <c r="W123" s="199">
        <f t="shared" ref="W123" si="729">IF(ISNUMBER(W$25),G123*W$25,0)</f>
        <v>0</v>
      </c>
      <c r="X123" s="199">
        <f t="shared" ref="X123" si="730">IF(ISNUMBER(X$25),H123*X$25,0)</f>
        <v>0</v>
      </c>
      <c r="Y123" s="199">
        <f t="shared" ref="Y123" si="731">IF(ISNUMBER(Y$25),I123*Y$25,0)</f>
        <v>0</v>
      </c>
      <c r="Z123" s="199">
        <f t="shared" ref="Z123" si="732">IF(ISNUMBER(Z$25),J123*Z$25,0)</f>
        <v>0</v>
      </c>
      <c r="AA123" s="199">
        <f t="shared" ref="AA123" si="733">IF(ISNUMBER(AA$25),K123*AA$25,0)</f>
        <v>0</v>
      </c>
      <c r="AB123" s="199">
        <f t="shared" ref="AB123" si="734">IF(ISNUMBER(AB$25),L123*AB$25,0)</f>
        <v>0</v>
      </c>
      <c r="AC123" s="199">
        <f t="shared" ref="AC123" si="735">IF(ISNUMBER(AC$25),M123*AC$25,0)</f>
        <v>0</v>
      </c>
      <c r="AD123" s="199">
        <f t="shared" ref="AD123" si="736">IF(ISNUMBER(AD$25),N123*AD$25,0)</f>
        <v>0</v>
      </c>
      <c r="AE123" s="198">
        <f t="shared" si="640"/>
        <v>0</v>
      </c>
      <c r="AF123" s="62"/>
    </row>
    <row r="124" spans="1:32" x14ac:dyDescent="0.2">
      <c r="A124" s="295"/>
      <c r="B124" s="172" t="s">
        <v>56</v>
      </c>
      <c r="C124" s="197">
        <f>$M110*C$26</f>
        <v>0</v>
      </c>
      <c r="D124" s="197">
        <f t="shared" ref="D124:N124" si="737">$M110*D$26</f>
        <v>0</v>
      </c>
      <c r="E124" s="197">
        <f t="shared" si="737"/>
        <v>0</v>
      </c>
      <c r="F124" s="197">
        <f t="shared" si="737"/>
        <v>0</v>
      </c>
      <c r="G124" s="197">
        <f t="shared" si="737"/>
        <v>0</v>
      </c>
      <c r="H124" s="197">
        <f t="shared" si="737"/>
        <v>0</v>
      </c>
      <c r="I124" s="197">
        <f t="shared" si="737"/>
        <v>0</v>
      </c>
      <c r="J124" s="197">
        <f t="shared" si="737"/>
        <v>0</v>
      </c>
      <c r="K124" s="197">
        <f t="shared" si="737"/>
        <v>0</v>
      </c>
      <c r="L124" s="197">
        <f t="shared" si="737"/>
        <v>0</v>
      </c>
      <c r="M124" s="197">
        <f t="shared" si="737"/>
        <v>0</v>
      </c>
      <c r="N124" s="197">
        <f t="shared" si="737"/>
        <v>0</v>
      </c>
      <c r="O124" s="198">
        <f t="shared" si="628"/>
        <v>0</v>
      </c>
      <c r="Q124" s="295"/>
      <c r="R124" s="172" t="s">
        <v>56</v>
      </c>
      <c r="S124" s="199">
        <f>IF(ISNUMBER(S$26),C124*S$26,0)</f>
        <v>0</v>
      </c>
      <c r="T124" s="199">
        <f t="shared" ref="T124" si="738">IF(ISNUMBER(T$26),D124*T$26,0)</f>
        <v>0</v>
      </c>
      <c r="U124" s="199">
        <f t="shared" ref="U124" si="739">IF(ISNUMBER(U$26),E124*U$26,0)</f>
        <v>0</v>
      </c>
      <c r="V124" s="199">
        <f t="shared" ref="V124" si="740">IF(ISNUMBER(V$26),F124*V$26,0)</f>
        <v>0</v>
      </c>
      <c r="W124" s="199">
        <f t="shared" ref="W124" si="741">IF(ISNUMBER(W$26),G124*W$26,0)</f>
        <v>0</v>
      </c>
      <c r="X124" s="199">
        <f t="shared" ref="X124" si="742">IF(ISNUMBER(X$26),H124*X$26,0)</f>
        <v>0</v>
      </c>
      <c r="Y124" s="199">
        <f t="shared" ref="Y124" si="743">IF(ISNUMBER(Y$26),I124*Y$26,0)</f>
        <v>0</v>
      </c>
      <c r="Z124" s="199">
        <f t="shared" ref="Z124" si="744">IF(ISNUMBER(Z$26),J124*Z$26,0)</f>
        <v>0</v>
      </c>
      <c r="AA124" s="199">
        <f t="shared" ref="AA124" si="745">IF(ISNUMBER(AA$26),K124*AA$26,0)</f>
        <v>0</v>
      </c>
      <c r="AB124" s="199">
        <f t="shared" ref="AB124" si="746">IF(ISNUMBER(AB$26),L124*AB$26,0)</f>
        <v>0</v>
      </c>
      <c r="AC124" s="199">
        <f t="shared" ref="AC124" si="747">IF(ISNUMBER(AC$26),M124*AC$26,0)</f>
        <v>0</v>
      </c>
      <c r="AD124" s="199">
        <f t="shared" ref="AD124" si="748">IF(ISNUMBER(AD$26),N124*AD$26,0)</f>
        <v>0</v>
      </c>
      <c r="AE124" s="198">
        <f t="shared" si="640"/>
        <v>0</v>
      </c>
      <c r="AF124" s="62"/>
    </row>
    <row r="125" spans="1:32" x14ac:dyDescent="0.2">
      <c r="A125" s="295"/>
      <c r="B125" s="172" t="s">
        <v>147</v>
      </c>
      <c r="C125" s="197">
        <f>$N110*C$27</f>
        <v>0</v>
      </c>
      <c r="D125" s="197">
        <f t="shared" ref="D125:N125" si="749">$N110*D$27</f>
        <v>0</v>
      </c>
      <c r="E125" s="197">
        <f t="shared" si="749"/>
        <v>0</v>
      </c>
      <c r="F125" s="197">
        <f t="shared" si="749"/>
        <v>0</v>
      </c>
      <c r="G125" s="197">
        <f t="shared" si="749"/>
        <v>0</v>
      </c>
      <c r="H125" s="197">
        <f t="shared" si="749"/>
        <v>0</v>
      </c>
      <c r="I125" s="197">
        <f t="shared" si="749"/>
        <v>0</v>
      </c>
      <c r="J125" s="197">
        <f t="shared" si="749"/>
        <v>0</v>
      </c>
      <c r="K125" s="197">
        <f t="shared" si="749"/>
        <v>0</v>
      </c>
      <c r="L125" s="197">
        <f t="shared" si="749"/>
        <v>0</v>
      </c>
      <c r="M125" s="197">
        <f t="shared" si="749"/>
        <v>0</v>
      </c>
      <c r="N125" s="197">
        <f t="shared" si="749"/>
        <v>0</v>
      </c>
      <c r="O125" s="198">
        <f t="shared" si="628"/>
        <v>0</v>
      </c>
      <c r="Q125" s="295"/>
      <c r="R125" s="172" t="s">
        <v>147</v>
      </c>
      <c r="S125" s="199">
        <f>IF(ISNUMBER(S$27),C125*S$27,0)</f>
        <v>0</v>
      </c>
      <c r="T125" s="199">
        <f t="shared" ref="T125" si="750">IF(ISNUMBER(T$27),D125*T$27,0)</f>
        <v>0</v>
      </c>
      <c r="U125" s="199">
        <f t="shared" ref="U125" si="751">IF(ISNUMBER(U$27),E125*U$27,0)</f>
        <v>0</v>
      </c>
      <c r="V125" s="199">
        <f t="shared" ref="V125" si="752">IF(ISNUMBER(V$27),F125*V$27,0)</f>
        <v>0</v>
      </c>
      <c r="W125" s="199">
        <f t="shared" ref="W125" si="753">IF(ISNUMBER(W$27),G125*W$27,0)</f>
        <v>0</v>
      </c>
      <c r="X125" s="199">
        <f t="shared" ref="X125" si="754">IF(ISNUMBER(X$27),H125*X$27,0)</f>
        <v>0</v>
      </c>
      <c r="Y125" s="199">
        <f t="shared" ref="Y125" si="755">IF(ISNUMBER(Y$27),I125*Y$27,0)</f>
        <v>0</v>
      </c>
      <c r="Z125" s="199">
        <f t="shared" ref="Z125" si="756">IF(ISNUMBER(Z$27),J125*Z$27,0)</f>
        <v>0</v>
      </c>
      <c r="AA125" s="199">
        <f t="shared" ref="AA125" si="757">IF(ISNUMBER(AA$27),K125*AA$27,0)</f>
        <v>0</v>
      </c>
      <c r="AB125" s="199">
        <f t="shared" ref="AB125" si="758">IF(ISNUMBER(AB$27),L125*AB$27,0)</f>
        <v>0</v>
      </c>
      <c r="AC125" s="199">
        <f t="shared" ref="AC125" si="759">IF(ISNUMBER(AC$27),M125*AC$27,0)</f>
        <v>0</v>
      </c>
      <c r="AD125" s="199">
        <f t="shared" ref="AD125" si="760">IF(ISNUMBER(AD$27),N125*AD$27,0)</f>
        <v>0</v>
      </c>
      <c r="AE125" s="198">
        <f t="shared" si="640"/>
        <v>0</v>
      </c>
      <c r="AF125" s="62"/>
    </row>
    <row r="126" spans="1:32" x14ac:dyDescent="0.2">
      <c r="A126" s="296"/>
      <c r="B126" s="54" t="s">
        <v>57</v>
      </c>
      <c r="C126" s="197">
        <f>+SUM(C114:C125)</f>
        <v>0</v>
      </c>
      <c r="D126" s="197">
        <f t="shared" ref="D126:N126" si="761">+SUM(D114:D125)</f>
        <v>0</v>
      </c>
      <c r="E126" s="197">
        <f t="shared" si="761"/>
        <v>0</v>
      </c>
      <c r="F126" s="197">
        <f t="shared" si="761"/>
        <v>0</v>
      </c>
      <c r="G126" s="197">
        <f t="shared" si="761"/>
        <v>0</v>
      </c>
      <c r="H126" s="197">
        <f t="shared" si="761"/>
        <v>0</v>
      </c>
      <c r="I126" s="197">
        <f t="shared" si="761"/>
        <v>0</v>
      </c>
      <c r="J126" s="197">
        <f t="shared" si="761"/>
        <v>0</v>
      </c>
      <c r="K126" s="197">
        <f t="shared" si="761"/>
        <v>0</v>
      </c>
      <c r="L126" s="197">
        <f t="shared" si="761"/>
        <v>0</v>
      </c>
      <c r="M126" s="197">
        <f t="shared" si="761"/>
        <v>0</v>
      </c>
      <c r="N126" s="197">
        <f t="shared" si="761"/>
        <v>0</v>
      </c>
      <c r="O126" s="198"/>
      <c r="Q126" s="296"/>
      <c r="R126" s="54" t="s">
        <v>57</v>
      </c>
      <c r="S126" s="197"/>
      <c r="T126" s="197"/>
      <c r="U126" s="197"/>
      <c r="V126" s="197"/>
      <c r="W126" s="197"/>
      <c r="X126" s="197"/>
      <c r="Y126" s="197"/>
      <c r="Z126" s="197"/>
      <c r="AA126" s="197"/>
      <c r="AB126" s="197"/>
      <c r="AC126" s="197"/>
      <c r="AD126" s="197"/>
      <c r="AE126" s="198">
        <f>SUM(AE114:AE125)</f>
        <v>0</v>
      </c>
      <c r="AF126" s="200">
        <f>AE126*44/12</f>
        <v>0</v>
      </c>
    </row>
    <row r="127" spans="1:32" x14ac:dyDescent="0.2">
      <c r="S127" s="50"/>
      <c r="T127" s="50"/>
      <c r="U127" s="50"/>
      <c r="V127" s="50"/>
      <c r="W127" s="50"/>
      <c r="X127" s="50"/>
      <c r="Y127" s="50"/>
      <c r="Z127" s="50"/>
      <c r="AA127" s="50"/>
      <c r="AB127" s="50"/>
      <c r="AC127" s="50"/>
      <c r="AD127" s="50"/>
      <c r="AE127" s="50"/>
    </row>
    <row r="128" spans="1:32" ht="14.15" customHeight="1" x14ac:dyDescent="0.2">
      <c r="A128" s="293" t="str">
        <f>'MPS(input_RL_Opt2)'!A128</f>
        <v>Year 2025</v>
      </c>
      <c r="B128" s="293"/>
      <c r="C128" s="261" t="str">
        <f>'MPS(input_RL_Opt2)'!C128:O128</f>
        <v>Land use category in year 2025</v>
      </c>
      <c r="D128" s="261"/>
      <c r="E128" s="261"/>
      <c r="F128" s="261"/>
      <c r="G128" s="261"/>
      <c r="H128" s="261"/>
      <c r="I128" s="261"/>
      <c r="J128" s="261"/>
      <c r="K128" s="261"/>
      <c r="L128" s="261"/>
      <c r="M128" s="261"/>
      <c r="N128" s="261"/>
      <c r="O128" s="261"/>
      <c r="Q128" s="293" t="str">
        <f>'MPS(input_RL_Opt2)'!Q128</f>
        <v>Year 2025</v>
      </c>
      <c r="R128" s="293"/>
      <c r="S128" s="261" t="str">
        <f>'MPS(input_RL_Opt2)'!S128:AE128</f>
        <v>Land use category in year 2025</v>
      </c>
      <c r="T128" s="261"/>
      <c r="U128" s="261"/>
      <c r="V128" s="261"/>
      <c r="W128" s="261"/>
      <c r="X128" s="261"/>
      <c r="Y128" s="261"/>
      <c r="Z128" s="261"/>
      <c r="AA128" s="261"/>
      <c r="AB128" s="261"/>
      <c r="AC128" s="261"/>
      <c r="AD128" s="261"/>
      <c r="AE128" s="261"/>
      <c r="AF128" s="62"/>
    </row>
    <row r="129" spans="1:32" ht="42" x14ac:dyDescent="0.2">
      <c r="A129" s="293"/>
      <c r="B129" s="293"/>
      <c r="C129" s="54" t="s">
        <v>46</v>
      </c>
      <c r="D129" s="54" t="s">
        <v>47</v>
      </c>
      <c r="E129" s="55" t="s">
        <v>48</v>
      </c>
      <c r="F129" s="54" t="s">
        <v>49</v>
      </c>
      <c r="G129" s="54" t="s">
        <v>50</v>
      </c>
      <c r="H129" s="54" t="s">
        <v>51</v>
      </c>
      <c r="I129" s="54" t="s">
        <v>52</v>
      </c>
      <c r="J129" s="54" t="s">
        <v>53</v>
      </c>
      <c r="K129" s="54" t="s">
        <v>54</v>
      </c>
      <c r="L129" s="54" t="s">
        <v>55</v>
      </c>
      <c r="M129" s="54" t="s">
        <v>56</v>
      </c>
      <c r="N129" s="54" t="s">
        <v>39</v>
      </c>
      <c r="O129" s="172" t="s">
        <v>57</v>
      </c>
      <c r="Q129" s="293"/>
      <c r="R129" s="293"/>
      <c r="S129" s="54" t="s">
        <v>46</v>
      </c>
      <c r="T129" s="54" t="s">
        <v>47</v>
      </c>
      <c r="U129" s="55" t="s">
        <v>48</v>
      </c>
      <c r="V129" s="54" t="s">
        <v>49</v>
      </c>
      <c r="W129" s="54" t="s">
        <v>50</v>
      </c>
      <c r="X129" s="54" t="s">
        <v>51</v>
      </c>
      <c r="Y129" s="54" t="s">
        <v>52</v>
      </c>
      <c r="Z129" s="54" t="s">
        <v>53</v>
      </c>
      <c r="AA129" s="54" t="s">
        <v>54</v>
      </c>
      <c r="AB129" s="54" t="s">
        <v>55</v>
      </c>
      <c r="AC129" s="54" t="s">
        <v>56</v>
      </c>
      <c r="AD129" s="54" t="s">
        <v>39</v>
      </c>
      <c r="AE129" s="172" t="s">
        <v>57</v>
      </c>
      <c r="AF129" s="62"/>
    </row>
    <row r="130" spans="1:32" ht="14.15" customHeight="1" x14ac:dyDescent="0.2">
      <c r="A130" s="294" t="str">
        <f>'MPS(input_RL_Opt2)'!A130</f>
        <v>Land use category in year 2024</v>
      </c>
      <c r="B130" s="54" t="s">
        <v>46</v>
      </c>
      <c r="C130" s="197">
        <f>$C126*C$16</f>
        <v>0</v>
      </c>
      <c r="D130" s="197">
        <f t="shared" ref="D130:N130" si="762">$C126*D$16</f>
        <v>0</v>
      </c>
      <c r="E130" s="197">
        <f t="shared" si="762"/>
        <v>0</v>
      </c>
      <c r="F130" s="197">
        <f t="shared" si="762"/>
        <v>0</v>
      </c>
      <c r="G130" s="197">
        <f t="shared" si="762"/>
        <v>0</v>
      </c>
      <c r="H130" s="197">
        <f t="shared" si="762"/>
        <v>0</v>
      </c>
      <c r="I130" s="197">
        <f t="shared" si="762"/>
        <v>0</v>
      </c>
      <c r="J130" s="197">
        <f t="shared" si="762"/>
        <v>0</v>
      </c>
      <c r="K130" s="197">
        <f t="shared" si="762"/>
        <v>0</v>
      </c>
      <c r="L130" s="197">
        <f t="shared" si="762"/>
        <v>0</v>
      </c>
      <c r="M130" s="197">
        <f t="shared" si="762"/>
        <v>0</v>
      </c>
      <c r="N130" s="197">
        <f t="shared" si="762"/>
        <v>0</v>
      </c>
      <c r="O130" s="198">
        <f>SUM(C130:N130)</f>
        <v>0</v>
      </c>
      <c r="Q130" s="294" t="str">
        <f>'MPS(input_RL_Opt2)'!Q130</f>
        <v>Land use category in year 2024</v>
      </c>
      <c r="R130" s="54" t="s">
        <v>46</v>
      </c>
      <c r="S130" s="199">
        <f>IF(ISNUMBER(S$16),C130*S$16,0)</f>
        <v>0</v>
      </c>
      <c r="T130" s="199">
        <f t="shared" ref="T130" si="763">IF(ISNUMBER(T$16),D130*T$16,0)</f>
        <v>0</v>
      </c>
      <c r="U130" s="199">
        <f t="shared" ref="U130" si="764">IF(ISNUMBER(U$16),E130*U$16,0)</f>
        <v>0</v>
      </c>
      <c r="V130" s="199">
        <f t="shared" ref="V130" si="765">IF(ISNUMBER(V$16),F130*V$16,0)</f>
        <v>0</v>
      </c>
      <c r="W130" s="199">
        <f t="shared" ref="W130" si="766">IF(ISNUMBER(W$16),G130*W$16,0)</f>
        <v>0</v>
      </c>
      <c r="X130" s="199">
        <f t="shared" ref="X130" si="767">IF(ISNUMBER(X$16),H130*X$16,0)</f>
        <v>0</v>
      </c>
      <c r="Y130" s="199">
        <f t="shared" ref="Y130" si="768">IF(ISNUMBER(Y$16),I130*Y$16,0)</f>
        <v>0</v>
      </c>
      <c r="Z130" s="199">
        <f t="shared" ref="Z130" si="769">IF(ISNUMBER(Z$16),J130*Z$16,0)</f>
        <v>0</v>
      </c>
      <c r="AA130" s="199">
        <f t="shared" ref="AA130" si="770">IF(ISNUMBER(AA$16),K130*AA$16,0)</f>
        <v>0</v>
      </c>
      <c r="AB130" s="199">
        <f t="shared" ref="AB130" si="771">IF(ISNUMBER(AB$16),L130*AB$16,0)</f>
        <v>0</v>
      </c>
      <c r="AC130" s="199">
        <f t="shared" ref="AC130" si="772">IF(ISNUMBER(AC$16),M130*AC$16,0)</f>
        <v>0</v>
      </c>
      <c r="AD130" s="199">
        <f t="shared" ref="AD130" si="773">IF(ISNUMBER(AD$16),N130*AD$16,0)</f>
        <v>0</v>
      </c>
      <c r="AE130" s="198">
        <f>SUMIF(S130:AD130,"&gt;0",S130:AD130)</f>
        <v>0</v>
      </c>
      <c r="AF130" s="62"/>
    </row>
    <row r="131" spans="1:32" ht="28" x14ac:dyDescent="0.2">
      <c r="A131" s="295"/>
      <c r="B131" s="54" t="s">
        <v>47</v>
      </c>
      <c r="C131" s="197">
        <f>$D126*C$17</f>
        <v>0</v>
      </c>
      <c r="D131" s="197">
        <f t="shared" ref="D131:N131" si="774">$D126*D$17</f>
        <v>0</v>
      </c>
      <c r="E131" s="197">
        <f t="shared" si="774"/>
        <v>0</v>
      </c>
      <c r="F131" s="197">
        <f t="shared" si="774"/>
        <v>0</v>
      </c>
      <c r="G131" s="197">
        <f t="shared" si="774"/>
        <v>0</v>
      </c>
      <c r="H131" s="197">
        <f t="shared" si="774"/>
        <v>0</v>
      </c>
      <c r="I131" s="197">
        <f t="shared" si="774"/>
        <v>0</v>
      </c>
      <c r="J131" s="197">
        <f t="shared" si="774"/>
        <v>0</v>
      </c>
      <c r="K131" s="197">
        <f t="shared" si="774"/>
        <v>0</v>
      </c>
      <c r="L131" s="197">
        <f t="shared" si="774"/>
        <v>0</v>
      </c>
      <c r="M131" s="197">
        <f t="shared" si="774"/>
        <v>0</v>
      </c>
      <c r="N131" s="197">
        <f t="shared" si="774"/>
        <v>0</v>
      </c>
      <c r="O131" s="198">
        <f t="shared" ref="O131:O141" si="775">SUM(C131:N131)</f>
        <v>0</v>
      </c>
      <c r="Q131" s="295"/>
      <c r="R131" s="54" t="s">
        <v>47</v>
      </c>
      <c r="S131" s="199">
        <f>IF(ISNUMBER(S$17),C131*S$17,0)</f>
        <v>0</v>
      </c>
      <c r="T131" s="199">
        <f t="shared" ref="T131" si="776">IF(ISNUMBER(T$17),D131*T$17,0)</f>
        <v>0</v>
      </c>
      <c r="U131" s="199">
        <f t="shared" ref="U131" si="777">IF(ISNUMBER(U$17),E131*U$17,0)</f>
        <v>0</v>
      </c>
      <c r="V131" s="199">
        <f t="shared" ref="V131" si="778">IF(ISNUMBER(V$17),F131*V$17,0)</f>
        <v>0</v>
      </c>
      <c r="W131" s="199">
        <f t="shared" ref="W131" si="779">IF(ISNUMBER(W$17),G131*W$17,0)</f>
        <v>0</v>
      </c>
      <c r="X131" s="199">
        <f t="shared" ref="X131" si="780">IF(ISNUMBER(X$17),H131*X$17,0)</f>
        <v>0</v>
      </c>
      <c r="Y131" s="199">
        <f t="shared" ref="Y131" si="781">IF(ISNUMBER(Y$17),I131*Y$17,0)</f>
        <v>0</v>
      </c>
      <c r="Z131" s="199">
        <f t="shared" ref="Z131" si="782">IF(ISNUMBER(Z$17),J131*Z$17,0)</f>
        <v>0</v>
      </c>
      <c r="AA131" s="199">
        <f t="shared" ref="AA131" si="783">IF(ISNUMBER(AA$17),K131*AA$17,0)</f>
        <v>0</v>
      </c>
      <c r="AB131" s="199">
        <f t="shared" ref="AB131" si="784">IF(ISNUMBER(AB$17),L131*AB$17,0)</f>
        <v>0</v>
      </c>
      <c r="AC131" s="199">
        <f t="shared" ref="AC131" si="785">IF(ISNUMBER(AC$17),M131*AC$17,0)</f>
        <v>0</v>
      </c>
      <c r="AD131" s="199">
        <f t="shared" ref="AD131" si="786">IF(ISNUMBER(AD$17),N131*AD$17,0)</f>
        <v>0</v>
      </c>
      <c r="AE131" s="198">
        <f t="shared" ref="AE131:AE141" si="787">SUMIF(S131:AD131,"&gt;0",S131:AD131)</f>
        <v>0</v>
      </c>
      <c r="AF131" s="62"/>
    </row>
    <row r="132" spans="1:32" x14ac:dyDescent="0.2">
      <c r="A132" s="295"/>
      <c r="B132" s="55" t="s">
        <v>48</v>
      </c>
      <c r="C132" s="197">
        <f>$E126*C$18</f>
        <v>0</v>
      </c>
      <c r="D132" s="197">
        <f t="shared" ref="D132:N132" si="788">$E126*D$18</f>
        <v>0</v>
      </c>
      <c r="E132" s="197">
        <f t="shared" si="788"/>
        <v>0</v>
      </c>
      <c r="F132" s="197">
        <f t="shared" si="788"/>
        <v>0</v>
      </c>
      <c r="G132" s="197">
        <f t="shared" si="788"/>
        <v>0</v>
      </c>
      <c r="H132" s="197">
        <f t="shared" si="788"/>
        <v>0</v>
      </c>
      <c r="I132" s="197">
        <f t="shared" si="788"/>
        <v>0</v>
      </c>
      <c r="J132" s="197">
        <f t="shared" si="788"/>
        <v>0</v>
      </c>
      <c r="K132" s="197">
        <f t="shared" si="788"/>
        <v>0</v>
      </c>
      <c r="L132" s="197">
        <f t="shared" si="788"/>
        <v>0</v>
      </c>
      <c r="M132" s="197">
        <f t="shared" si="788"/>
        <v>0</v>
      </c>
      <c r="N132" s="197">
        <f t="shared" si="788"/>
        <v>0</v>
      </c>
      <c r="O132" s="198">
        <f t="shared" si="775"/>
        <v>0</v>
      </c>
      <c r="Q132" s="295"/>
      <c r="R132" s="55" t="s">
        <v>48</v>
      </c>
      <c r="S132" s="199">
        <f>IF(ISNUMBER(S$18),C132*S$18,0)</f>
        <v>0</v>
      </c>
      <c r="T132" s="199">
        <f t="shared" ref="T132" si="789">IF(ISNUMBER(T$18),D132*T$18,0)</f>
        <v>0</v>
      </c>
      <c r="U132" s="199">
        <f t="shared" ref="U132" si="790">IF(ISNUMBER(U$18),E132*U$18,0)</f>
        <v>0</v>
      </c>
      <c r="V132" s="199">
        <f t="shared" ref="V132" si="791">IF(ISNUMBER(V$18),F132*V$18,0)</f>
        <v>0</v>
      </c>
      <c r="W132" s="199">
        <f t="shared" ref="W132" si="792">IF(ISNUMBER(W$18),G132*W$18,0)</f>
        <v>0</v>
      </c>
      <c r="X132" s="199">
        <f t="shared" ref="X132" si="793">IF(ISNUMBER(X$18),H132*X$18,0)</f>
        <v>0</v>
      </c>
      <c r="Y132" s="199">
        <f t="shared" ref="Y132" si="794">IF(ISNUMBER(Y$18),I132*Y$18,0)</f>
        <v>0</v>
      </c>
      <c r="Z132" s="199">
        <f t="shared" ref="Z132" si="795">IF(ISNUMBER(Z$18),J132*Z$18,0)</f>
        <v>0</v>
      </c>
      <c r="AA132" s="199">
        <f t="shared" ref="AA132" si="796">IF(ISNUMBER(AA$18),K132*AA$18,0)</f>
        <v>0</v>
      </c>
      <c r="AB132" s="199">
        <f t="shared" ref="AB132" si="797">IF(ISNUMBER(AB$18),L132*AB$18,0)</f>
        <v>0</v>
      </c>
      <c r="AC132" s="199">
        <f t="shared" ref="AC132" si="798">IF(ISNUMBER(AC$18),M132*AC$18,0)</f>
        <v>0</v>
      </c>
      <c r="AD132" s="199">
        <f t="shared" ref="AD132" si="799">IF(ISNUMBER(AD$18),N132*AD$18,0)</f>
        <v>0</v>
      </c>
      <c r="AE132" s="198">
        <f t="shared" si="787"/>
        <v>0</v>
      </c>
      <c r="AF132" s="62"/>
    </row>
    <row r="133" spans="1:32" x14ac:dyDescent="0.2">
      <c r="A133" s="295"/>
      <c r="B133" s="54" t="s">
        <v>49</v>
      </c>
      <c r="C133" s="197">
        <f>$F126*C$19</f>
        <v>0</v>
      </c>
      <c r="D133" s="197">
        <f t="shared" ref="D133:N133" si="800">$F126*D$19</f>
        <v>0</v>
      </c>
      <c r="E133" s="197">
        <f t="shared" si="800"/>
        <v>0</v>
      </c>
      <c r="F133" s="197">
        <f t="shared" si="800"/>
        <v>0</v>
      </c>
      <c r="G133" s="197">
        <f t="shared" si="800"/>
        <v>0</v>
      </c>
      <c r="H133" s="197">
        <f t="shared" si="800"/>
        <v>0</v>
      </c>
      <c r="I133" s="197">
        <f t="shared" si="800"/>
        <v>0</v>
      </c>
      <c r="J133" s="197">
        <f t="shared" si="800"/>
        <v>0</v>
      </c>
      <c r="K133" s="197">
        <f t="shared" si="800"/>
        <v>0</v>
      </c>
      <c r="L133" s="197">
        <f t="shared" si="800"/>
        <v>0</v>
      </c>
      <c r="M133" s="197">
        <f t="shared" si="800"/>
        <v>0</v>
      </c>
      <c r="N133" s="197">
        <f t="shared" si="800"/>
        <v>0</v>
      </c>
      <c r="O133" s="198">
        <f t="shared" si="775"/>
        <v>0</v>
      </c>
      <c r="Q133" s="295"/>
      <c r="R133" s="54" t="s">
        <v>49</v>
      </c>
      <c r="S133" s="199">
        <f>IF(ISNUMBER(S$19),C133*S$19,0)</f>
        <v>0</v>
      </c>
      <c r="T133" s="199">
        <f t="shared" ref="T133" si="801">IF(ISNUMBER(T$19),D133*T$19,0)</f>
        <v>0</v>
      </c>
      <c r="U133" s="199">
        <f t="shared" ref="U133" si="802">IF(ISNUMBER(U$19),E133*U$19,0)</f>
        <v>0</v>
      </c>
      <c r="V133" s="199">
        <f t="shared" ref="V133" si="803">IF(ISNUMBER(V$19),F133*V$19,0)</f>
        <v>0</v>
      </c>
      <c r="W133" s="199">
        <f t="shared" ref="W133" si="804">IF(ISNUMBER(W$19),G133*W$19,0)</f>
        <v>0</v>
      </c>
      <c r="X133" s="199">
        <f t="shared" ref="X133" si="805">IF(ISNUMBER(X$19),H133*X$19,0)</f>
        <v>0</v>
      </c>
      <c r="Y133" s="199">
        <f t="shared" ref="Y133" si="806">IF(ISNUMBER(Y$19),I133*Y$19,0)</f>
        <v>0</v>
      </c>
      <c r="Z133" s="199">
        <f t="shared" ref="Z133" si="807">IF(ISNUMBER(Z$19),J133*Z$19,0)</f>
        <v>0</v>
      </c>
      <c r="AA133" s="199">
        <f t="shared" ref="AA133" si="808">IF(ISNUMBER(AA$19),K133*AA$19,0)</f>
        <v>0</v>
      </c>
      <c r="AB133" s="199">
        <f t="shared" ref="AB133" si="809">IF(ISNUMBER(AB$19),L133*AB$19,0)</f>
        <v>0</v>
      </c>
      <c r="AC133" s="199">
        <f t="shared" ref="AC133" si="810">IF(ISNUMBER(AC$19),M133*AC$19,0)</f>
        <v>0</v>
      </c>
      <c r="AD133" s="199">
        <f t="shared" ref="AD133" si="811">IF(ISNUMBER(AD$19),N133*AD$19,0)</f>
        <v>0</v>
      </c>
      <c r="AE133" s="198">
        <f t="shared" si="787"/>
        <v>0</v>
      </c>
      <c r="AF133" s="62"/>
    </row>
    <row r="134" spans="1:32" x14ac:dyDescent="0.2">
      <c r="A134" s="295"/>
      <c r="B134" s="172" t="s">
        <v>50</v>
      </c>
      <c r="C134" s="197">
        <f>$G126*C$20</f>
        <v>0</v>
      </c>
      <c r="D134" s="197">
        <f t="shared" ref="D134:N134" si="812">$G126*D$20</f>
        <v>0</v>
      </c>
      <c r="E134" s="197">
        <f t="shared" si="812"/>
        <v>0</v>
      </c>
      <c r="F134" s="197">
        <f t="shared" si="812"/>
        <v>0</v>
      </c>
      <c r="G134" s="197">
        <f t="shared" si="812"/>
        <v>0</v>
      </c>
      <c r="H134" s="197">
        <f t="shared" si="812"/>
        <v>0</v>
      </c>
      <c r="I134" s="197">
        <f t="shared" si="812"/>
        <v>0</v>
      </c>
      <c r="J134" s="197">
        <f t="shared" si="812"/>
        <v>0</v>
      </c>
      <c r="K134" s="197">
        <f t="shared" si="812"/>
        <v>0</v>
      </c>
      <c r="L134" s="197">
        <f t="shared" si="812"/>
        <v>0</v>
      </c>
      <c r="M134" s="197">
        <f t="shared" si="812"/>
        <v>0</v>
      </c>
      <c r="N134" s="197">
        <f t="shared" si="812"/>
        <v>0</v>
      </c>
      <c r="O134" s="198">
        <f t="shared" si="775"/>
        <v>0</v>
      </c>
      <c r="Q134" s="295"/>
      <c r="R134" s="172" t="s">
        <v>50</v>
      </c>
      <c r="S134" s="199">
        <f>IF(ISNUMBER(S$20),C134*S$20,0)</f>
        <v>0</v>
      </c>
      <c r="T134" s="199">
        <f t="shared" ref="T134" si="813">IF(ISNUMBER(T$20),D134*T$20,0)</f>
        <v>0</v>
      </c>
      <c r="U134" s="199">
        <f t="shared" ref="U134" si="814">IF(ISNUMBER(U$20),E134*U$20,0)</f>
        <v>0</v>
      </c>
      <c r="V134" s="199">
        <f t="shared" ref="V134" si="815">IF(ISNUMBER(V$20),F134*V$20,0)</f>
        <v>0</v>
      </c>
      <c r="W134" s="199">
        <f t="shared" ref="W134" si="816">IF(ISNUMBER(W$20),G134*W$20,0)</f>
        <v>0</v>
      </c>
      <c r="X134" s="199">
        <f t="shared" ref="X134" si="817">IF(ISNUMBER(X$20),H134*X$20,0)</f>
        <v>0</v>
      </c>
      <c r="Y134" s="199">
        <f t="shared" ref="Y134" si="818">IF(ISNUMBER(Y$20),I134*Y$20,0)</f>
        <v>0</v>
      </c>
      <c r="Z134" s="199">
        <f t="shared" ref="Z134" si="819">IF(ISNUMBER(Z$20),J134*Z$20,0)</f>
        <v>0</v>
      </c>
      <c r="AA134" s="199">
        <f t="shared" ref="AA134" si="820">IF(ISNUMBER(AA$20),K134*AA$20,0)</f>
        <v>0</v>
      </c>
      <c r="AB134" s="199">
        <f t="shared" ref="AB134" si="821">IF(ISNUMBER(AB$20),L134*AB$20,0)</f>
        <v>0</v>
      </c>
      <c r="AC134" s="199">
        <f t="shared" ref="AC134" si="822">IF(ISNUMBER(AC$20),M134*AC$20,0)</f>
        <v>0</v>
      </c>
      <c r="AD134" s="199">
        <f t="shared" ref="AD134" si="823">IF(ISNUMBER(AD$20),N134*AD$20,0)</f>
        <v>0</v>
      </c>
      <c r="AE134" s="198">
        <f t="shared" si="787"/>
        <v>0</v>
      </c>
      <c r="AF134" s="62"/>
    </row>
    <row r="135" spans="1:32" x14ac:dyDescent="0.2">
      <c r="A135" s="295"/>
      <c r="B135" s="172" t="s">
        <v>51</v>
      </c>
      <c r="C135" s="197">
        <f>$H126*C$21</f>
        <v>0</v>
      </c>
      <c r="D135" s="197">
        <f t="shared" ref="D135:N135" si="824">$H126*D$21</f>
        <v>0</v>
      </c>
      <c r="E135" s="197">
        <f t="shared" si="824"/>
        <v>0</v>
      </c>
      <c r="F135" s="197">
        <f t="shared" si="824"/>
        <v>0</v>
      </c>
      <c r="G135" s="197">
        <f t="shared" si="824"/>
        <v>0</v>
      </c>
      <c r="H135" s="197">
        <f t="shared" si="824"/>
        <v>0</v>
      </c>
      <c r="I135" s="197">
        <f t="shared" si="824"/>
        <v>0</v>
      </c>
      <c r="J135" s="197">
        <f t="shared" si="824"/>
        <v>0</v>
      </c>
      <c r="K135" s="197">
        <f t="shared" si="824"/>
        <v>0</v>
      </c>
      <c r="L135" s="197">
        <f t="shared" si="824"/>
        <v>0</v>
      </c>
      <c r="M135" s="197">
        <f t="shared" si="824"/>
        <v>0</v>
      </c>
      <c r="N135" s="197">
        <f t="shared" si="824"/>
        <v>0</v>
      </c>
      <c r="O135" s="198">
        <f t="shared" si="775"/>
        <v>0</v>
      </c>
      <c r="Q135" s="295"/>
      <c r="R135" s="172" t="s">
        <v>51</v>
      </c>
      <c r="S135" s="199">
        <f>IF(ISNUMBER(S$21),C135*S$21,0)</f>
        <v>0</v>
      </c>
      <c r="T135" s="199">
        <f t="shared" ref="T135" si="825">IF(ISNUMBER(T$21),D135*T$21,0)</f>
        <v>0</v>
      </c>
      <c r="U135" s="199">
        <f t="shared" ref="U135" si="826">IF(ISNUMBER(U$21),E135*U$21,0)</f>
        <v>0</v>
      </c>
      <c r="V135" s="199">
        <f t="shared" ref="V135" si="827">IF(ISNUMBER(V$21),F135*V$21,0)</f>
        <v>0</v>
      </c>
      <c r="W135" s="199">
        <f t="shared" ref="W135" si="828">IF(ISNUMBER(W$21),G135*W$21,0)</f>
        <v>0</v>
      </c>
      <c r="X135" s="199">
        <f t="shared" ref="X135" si="829">IF(ISNUMBER(X$21),H135*X$21,0)</f>
        <v>0</v>
      </c>
      <c r="Y135" s="199">
        <f t="shared" ref="Y135" si="830">IF(ISNUMBER(Y$21),I135*Y$21,0)</f>
        <v>0</v>
      </c>
      <c r="Z135" s="199">
        <f t="shared" ref="Z135" si="831">IF(ISNUMBER(Z$21),J135*Z$21,0)</f>
        <v>0</v>
      </c>
      <c r="AA135" s="199">
        <f t="shared" ref="AA135" si="832">IF(ISNUMBER(AA$21),K135*AA$21,0)</f>
        <v>0</v>
      </c>
      <c r="AB135" s="199">
        <f t="shared" ref="AB135" si="833">IF(ISNUMBER(AB$21),L135*AB$21,0)</f>
        <v>0</v>
      </c>
      <c r="AC135" s="199">
        <f t="shared" ref="AC135" si="834">IF(ISNUMBER(AC$21),M135*AC$21,0)</f>
        <v>0</v>
      </c>
      <c r="AD135" s="199">
        <f t="shared" ref="AD135" si="835">IF(ISNUMBER(AD$21),N135*AD$21,0)</f>
        <v>0</v>
      </c>
      <c r="AE135" s="198">
        <f t="shared" si="787"/>
        <v>0</v>
      </c>
      <c r="AF135" s="62"/>
    </row>
    <row r="136" spans="1:32" x14ac:dyDescent="0.2">
      <c r="A136" s="295"/>
      <c r="B136" s="172" t="s">
        <v>52</v>
      </c>
      <c r="C136" s="197">
        <f>$I126*C$22</f>
        <v>0</v>
      </c>
      <c r="D136" s="197">
        <f t="shared" ref="D136:N136" si="836">$I126*D$22</f>
        <v>0</v>
      </c>
      <c r="E136" s="197">
        <f t="shared" si="836"/>
        <v>0</v>
      </c>
      <c r="F136" s="197">
        <f t="shared" si="836"/>
        <v>0</v>
      </c>
      <c r="G136" s="197">
        <f t="shared" si="836"/>
        <v>0</v>
      </c>
      <c r="H136" s="197">
        <f t="shared" si="836"/>
        <v>0</v>
      </c>
      <c r="I136" s="197">
        <f t="shared" si="836"/>
        <v>0</v>
      </c>
      <c r="J136" s="197">
        <f t="shared" si="836"/>
        <v>0</v>
      </c>
      <c r="K136" s="197">
        <f t="shared" si="836"/>
        <v>0</v>
      </c>
      <c r="L136" s="197">
        <f t="shared" si="836"/>
        <v>0</v>
      </c>
      <c r="M136" s="197">
        <f t="shared" si="836"/>
        <v>0</v>
      </c>
      <c r="N136" s="197">
        <f t="shared" si="836"/>
        <v>0</v>
      </c>
      <c r="O136" s="198">
        <f t="shared" si="775"/>
        <v>0</v>
      </c>
      <c r="Q136" s="295"/>
      <c r="R136" s="172" t="s">
        <v>52</v>
      </c>
      <c r="S136" s="199">
        <f>IF(ISNUMBER(S$22),C136*S$22,0)</f>
        <v>0</v>
      </c>
      <c r="T136" s="199">
        <f t="shared" ref="T136" si="837">IF(ISNUMBER(T$22),D136*T$22,0)</f>
        <v>0</v>
      </c>
      <c r="U136" s="199">
        <f t="shared" ref="U136" si="838">IF(ISNUMBER(U$22),E136*U$22,0)</f>
        <v>0</v>
      </c>
      <c r="V136" s="199">
        <f t="shared" ref="V136" si="839">IF(ISNUMBER(V$22),F136*V$22,0)</f>
        <v>0</v>
      </c>
      <c r="W136" s="199">
        <f t="shared" ref="W136" si="840">IF(ISNUMBER(W$22),G136*W$22,0)</f>
        <v>0</v>
      </c>
      <c r="X136" s="199">
        <f t="shared" ref="X136" si="841">IF(ISNUMBER(X$22),H136*X$22,0)</f>
        <v>0</v>
      </c>
      <c r="Y136" s="199">
        <f t="shared" ref="Y136" si="842">IF(ISNUMBER(Y$22),I136*Y$22,0)</f>
        <v>0</v>
      </c>
      <c r="Z136" s="199">
        <f t="shared" ref="Z136" si="843">IF(ISNUMBER(Z$22),J136*Z$22,0)</f>
        <v>0</v>
      </c>
      <c r="AA136" s="199">
        <f t="shared" ref="AA136" si="844">IF(ISNUMBER(AA$22),K136*AA$22,0)</f>
        <v>0</v>
      </c>
      <c r="AB136" s="199">
        <f t="shared" ref="AB136" si="845">IF(ISNUMBER(AB$22),L136*AB$22,0)</f>
        <v>0</v>
      </c>
      <c r="AC136" s="199">
        <f t="shared" ref="AC136" si="846">IF(ISNUMBER(AC$22),M136*AC$22,0)</f>
        <v>0</v>
      </c>
      <c r="AD136" s="199">
        <f t="shared" ref="AD136" si="847">IF(ISNUMBER(AD$22),N136*AD$22,0)</f>
        <v>0</v>
      </c>
      <c r="AE136" s="198">
        <f t="shared" si="787"/>
        <v>0</v>
      </c>
      <c r="AF136" s="62"/>
    </row>
    <row r="137" spans="1:32" x14ac:dyDescent="0.2">
      <c r="A137" s="295"/>
      <c r="B137" s="172" t="s">
        <v>53</v>
      </c>
      <c r="C137" s="197">
        <f>$J126*C$23</f>
        <v>0</v>
      </c>
      <c r="D137" s="197">
        <f t="shared" ref="D137:N137" si="848">$J126*D$23</f>
        <v>0</v>
      </c>
      <c r="E137" s="197">
        <f t="shared" si="848"/>
        <v>0</v>
      </c>
      <c r="F137" s="197">
        <f t="shared" si="848"/>
        <v>0</v>
      </c>
      <c r="G137" s="197">
        <f t="shared" si="848"/>
        <v>0</v>
      </c>
      <c r="H137" s="197">
        <f t="shared" si="848"/>
        <v>0</v>
      </c>
      <c r="I137" s="197">
        <f t="shared" si="848"/>
        <v>0</v>
      </c>
      <c r="J137" s="197">
        <f t="shared" si="848"/>
        <v>0</v>
      </c>
      <c r="K137" s="197">
        <f t="shared" si="848"/>
        <v>0</v>
      </c>
      <c r="L137" s="197">
        <f t="shared" si="848"/>
        <v>0</v>
      </c>
      <c r="M137" s="197">
        <f t="shared" si="848"/>
        <v>0</v>
      </c>
      <c r="N137" s="197">
        <f t="shared" si="848"/>
        <v>0</v>
      </c>
      <c r="O137" s="198">
        <f t="shared" si="775"/>
        <v>0</v>
      </c>
      <c r="Q137" s="295"/>
      <c r="R137" s="172" t="s">
        <v>53</v>
      </c>
      <c r="S137" s="199">
        <f>IF(ISNUMBER(S$23),C137*S$23,0)</f>
        <v>0</v>
      </c>
      <c r="T137" s="199">
        <f t="shared" ref="T137" si="849">IF(ISNUMBER(T$23),D137*T$23,0)</f>
        <v>0</v>
      </c>
      <c r="U137" s="199">
        <f t="shared" ref="U137" si="850">IF(ISNUMBER(U$23),E137*U$23,0)</f>
        <v>0</v>
      </c>
      <c r="V137" s="199">
        <f t="shared" ref="V137" si="851">IF(ISNUMBER(V$23),F137*V$23,0)</f>
        <v>0</v>
      </c>
      <c r="W137" s="199">
        <f t="shared" ref="W137" si="852">IF(ISNUMBER(W$23),G137*W$23,0)</f>
        <v>0</v>
      </c>
      <c r="X137" s="199">
        <f t="shared" ref="X137" si="853">IF(ISNUMBER(X$23),H137*X$23,0)</f>
        <v>0</v>
      </c>
      <c r="Y137" s="199">
        <f t="shared" ref="Y137" si="854">IF(ISNUMBER(Y$23),I137*Y$23,0)</f>
        <v>0</v>
      </c>
      <c r="Z137" s="199">
        <f t="shared" ref="Z137" si="855">IF(ISNUMBER(Z$23),J137*Z$23,0)</f>
        <v>0</v>
      </c>
      <c r="AA137" s="199">
        <f t="shared" ref="AA137" si="856">IF(ISNUMBER(AA$23),K137*AA$23,0)</f>
        <v>0</v>
      </c>
      <c r="AB137" s="199">
        <f t="shared" ref="AB137" si="857">IF(ISNUMBER(AB$23),L137*AB$23,0)</f>
        <v>0</v>
      </c>
      <c r="AC137" s="199">
        <f t="shared" ref="AC137" si="858">IF(ISNUMBER(AC$23),M137*AC$23,0)</f>
        <v>0</v>
      </c>
      <c r="AD137" s="199">
        <f t="shared" ref="AD137" si="859">IF(ISNUMBER(AD$23),N137*AD$23,0)</f>
        <v>0</v>
      </c>
      <c r="AE137" s="198">
        <f t="shared" si="787"/>
        <v>0</v>
      </c>
      <c r="AF137" s="62"/>
    </row>
    <row r="138" spans="1:32" x14ac:dyDescent="0.2">
      <c r="A138" s="295"/>
      <c r="B138" s="172" t="s">
        <v>54</v>
      </c>
      <c r="C138" s="197">
        <f>$K126*C$24</f>
        <v>0</v>
      </c>
      <c r="D138" s="197">
        <f t="shared" ref="D138:N138" si="860">$K126*D$24</f>
        <v>0</v>
      </c>
      <c r="E138" s="197">
        <f t="shared" si="860"/>
        <v>0</v>
      </c>
      <c r="F138" s="197">
        <f t="shared" si="860"/>
        <v>0</v>
      </c>
      <c r="G138" s="197">
        <f t="shared" si="860"/>
        <v>0</v>
      </c>
      <c r="H138" s="197">
        <f t="shared" si="860"/>
        <v>0</v>
      </c>
      <c r="I138" s="197">
        <f t="shared" si="860"/>
        <v>0</v>
      </c>
      <c r="J138" s="197">
        <f t="shared" si="860"/>
        <v>0</v>
      </c>
      <c r="K138" s="197">
        <f t="shared" si="860"/>
        <v>0</v>
      </c>
      <c r="L138" s="197">
        <f t="shared" si="860"/>
        <v>0</v>
      </c>
      <c r="M138" s="197">
        <f t="shared" si="860"/>
        <v>0</v>
      </c>
      <c r="N138" s="197">
        <f t="shared" si="860"/>
        <v>0</v>
      </c>
      <c r="O138" s="198">
        <f t="shared" si="775"/>
        <v>0</v>
      </c>
      <c r="Q138" s="295"/>
      <c r="R138" s="172" t="s">
        <v>54</v>
      </c>
      <c r="S138" s="199">
        <f>IF(ISNUMBER(S$24),C138*S$24,0)</f>
        <v>0</v>
      </c>
      <c r="T138" s="199">
        <f t="shared" ref="T138" si="861">IF(ISNUMBER(T$24),D138*T$24,0)</f>
        <v>0</v>
      </c>
      <c r="U138" s="199">
        <f t="shared" ref="U138" si="862">IF(ISNUMBER(U$24),E138*U$24,0)</f>
        <v>0</v>
      </c>
      <c r="V138" s="199">
        <f t="shared" ref="V138" si="863">IF(ISNUMBER(V$24),F138*V$24,0)</f>
        <v>0</v>
      </c>
      <c r="W138" s="199">
        <f t="shared" ref="W138" si="864">IF(ISNUMBER(W$24),G138*W$24,0)</f>
        <v>0</v>
      </c>
      <c r="X138" s="199">
        <f t="shared" ref="X138" si="865">IF(ISNUMBER(X$24),H138*X$24,0)</f>
        <v>0</v>
      </c>
      <c r="Y138" s="199">
        <f t="shared" ref="Y138" si="866">IF(ISNUMBER(Y$24),I138*Y$24,0)</f>
        <v>0</v>
      </c>
      <c r="Z138" s="199">
        <f t="shared" ref="Z138" si="867">IF(ISNUMBER(Z$24),J138*Z$24,0)</f>
        <v>0</v>
      </c>
      <c r="AA138" s="199">
        <f t="shared" ref="AA138" si="868">IF(ISNUMBER(AA$24),K138*AA$24,0)</f>
        <v>0</v>
      </c>
      <c r="AB138" s="199">
        <f t="shared" ref="AB138" si="869">IF(ISNUMBER(AB$24),L138*AB$24,0)</f>
        <v>0</v>
      </c>
      <c r="AC138" s="199">
        <f t="shared" ref="AC138" si="870">IF(ISNUMBER(AC$24),M138*AC$24,0)</f>
        <v>0</v>
      </c>
      <c r="AD138" s="199">
        <f t="shared" ref="AD138" si="871">IF(ISNUMBER(AD$24),N138*AD$24,0)</f>
        <v>0</v>
      </c>
      <c r="AE138" s="198">
        <f t="shared" si="787"/>
        <v>0</v>
      </c>
      <c r="AF138" s="62"/>
    </row>
    <row r="139" spans="1:32" x14ac:dyDescent="0.2">
      <c r="A139" s="295"/>
      <c r="B139" s="172" t="s">
        <v>55</v>
      </c>
      <c r="C139" s="197">
        <f>$L126*C$25</f>
        <v>0</v>
      </c>
      <c r="D139" s="197">
        <f t="shared" ref="D139:N139" si="872">$L126*D$25</f>
        <v>0</v>
      </c>
      <c r="E139" s="197">
        <f t="shared" si="872"/>
        <v>0</v>
      </c>
      <c r="F139" s="197">
        <f t="shared" si="872"/>
        <v>0</v>
      </c>
      <c r="G139" s="197">
        <f t="shared" si="872"/>
        <v>0</v>
      </c>
      <c r="H139" s="197">
        <f t="shared" si="872"/>
        <v>0</v>
      </c>
      <c r="I139" s="197">
        <f t="shared" si="872"/>
        <v>0</v>
      </c>
      <c r="J139" s="197">
        <f t="shared" si="872"/>
        <v>0</v>
      </c>
      <c r="K139" s="197">
        <f t="shared" si="872"/>
        <v>0</v>
      </c>
      <c r="L139" s="197">
        <f t="shared" si="872"/>
        <v>0</v>
      </c>
      <c r="M139" s="197">
        <f t="shared" si="872"/>
        <v>0</v>
      </c>
      <c r="N139" s="197">
        <f t="shared" si="872"/>
        <v>0</v>
      </c>
      <c r="O139" s="198">
        <f t="shared" si="775"/>
        <v>0</v>
      </c>
      <c r="Q139" s="295"/>
      <c r="R139" s="172" t="s">
        <v>55</v>
      </c>
      <c r="S139" s="199">
        <f>IF(ISNUMBER(S$25),C139*S$25,0)</f>
        <v>0</v>
      </c>
      <c r="T139" s="199">
        <f t="shared" ref="T139" si="873">IF(ISNUMBER(T$25),D139*T$25,0)</f>
        <v>0</v>
      </c>
      <c r="U139" s="199">
        <f t="shared" ref="U139" si="874">IF(ISNUMBER(U$25),E139*U$25,0)</f>
        <v>0</v>
      </c>
      <c r="V139" s="199">
        <f t="shared" ref="V139" si="875">IF(ISNUMBER(V$25),F139*V$25,0)</f>
        <v>0</v>
      </c>
      <c r="W139" s="199">
        <f t="shared" ref="W139" si="876">IF(ISNUMBER(W$25),G139*W$25,0)</f>
        <v>0</v>
      </c>
      <c r="X139" s="199">
        <f t="shared" ref="X139" si="877">IF(ISNUMBER(X$25),H139*X$25,0)</f>
        <v>0</v>
      </c>
      <c r="Y139" s="199">
        <f t="shared" ref="Y139" si="878">IF(ISNUMBER(Y$25),I139*Y$25,0)</f>
        <v>0</v>
      </c>
      <c r="Z139" s="199">
        <f t="shared" ref="Z139" si="879">IF(ISNUMBER(Z$25),J139*Z$25,0)</f>
        <v>0</v>
      </c>
      <c r="AA139" s="199">
        <f t="shared" ref="AA139" si="880">IF(ISNUMBER(AA$25),K139*AA$25,0)</f>
        <v>0</v>
      </c>
      <c r="AB139" s="199">
        <f t="shared" ref="AB139" si="881">IF(ISNUMBER(AB$25),L139*AB$25,0)</f>
        <v>0</v>
      </c>
      <c r="AC139" s="199">
        <f t="shared" ref="AC139" si="882">IF(ISNUMBER(AC$25),M139*AC$25,0)</f>
        <v>0</v>
      </c>
      <c r="AD139" s="199">
        <f t="shared" ref="AD139" si="883">IF(ISNUMBER(AD$25),N139*AD$25,0)</f>
        <v>0</v>
      </c>
      <c r="AE139" s="198">
        <f t="shared" si="787"/>
        <v>0</v>
      </c>
      <c r="AF139" s="62"/>
    </row>
    <row r="140" spans="1:32" x14ac:dyDescent="0.2">
      <c r="A140" s="295"/>
      <c r="B140" s="172" t="s">
        <v>56</v>
      </c>
      <c r="C140" s="197">
        <f>$M126*C$26</f>
        <v>0</v>
      </c>
      <c r="D140" s="197">
        <f t="shared" ref="D140:N140" si="884">$M126*D$26</f>
        <v>0</v>
      </c>
      <c r="E140" s="197">
        <f t="shared" si="884"/>
        <v>0</v>
      </c>
      <c r="F140" s="197">
        <f t="shared" si="884"/>
        <v>0</v>
      </c>
      <c r="G140" s="197">
        <f t="shared" si="884"/>
        <v>0</v>
      </c>
      <c r="H140" s="197">
        <f t="shared" si="884"/>
        <v>0</v>
      </c>
      <c r="I140" s="197">
        <f t="shared" si="884"/>
        <v>0</v>
      </c>
      <c r="J140" s="197">
        <f t="shared" si="884"/>
        <v>0</v>
      </c>
      <c r="K140" s="197">
        <f t="shared" si="884"/>
        <v>0</v>
      </c>
      <c r="L140" s="197">
        <f t="shared" si="884"/>
        <v>0</v>
      </c>
      <c r="M140" s="197">
        <f t="shared" si="884"/>
        <v>0</v>
      </c>
      <c r="N140" s="197">
        <f t="shared" si="884"/>
        <v>0</v>
      </c>
      <c r="O140" s="198">
        <f t="shared" si="775"/>
        <v>0</v>
      </c>
      <c r="Q140" s="295"/>
      <c r="R140" s="172" t="s">
        <v>56</v>
      </c>
      <c r="S140" s="199">
        <f>IF(ISNUMBER(S$26),C140*S$26,0)</f>
        <v>0</v>
      </c>
      <c r="T140" s="199">
        <f t="shared" ref="T140" si="885">IF(ISNUMBER(T$26),D140*T$26,0)</f>
        <v>0</v>
      </c>
      <c r="U140" s="199">
        <f t="shared" ref="U140" si="886">IF(ISNUMBER(U$26),E140*U$26,0)</f>
        <v>0</v>
      </c>
      <c r="V140" s="199">
        <f t="shared" ref="V140" si="887">IF(ISNUMBER(V$26),F140*V$26,0)</f>
        <v>0</v>
      </c>
      <c r="W140" s="199">
        <f t="shared" ref="W140" si="888">IF(ISNUMBER(W$26),G140*W$26,0)</f>
        <v>0</v>
      </c>
      <c r="X140" s="199">
        <f t="shared" ref="X140" si="889">IF(ISNUMBER(X$26),H140*X$26,0)</f>
        <v>0</v>
      </c>
      <c r="Y140" s="199">
        <f t="shared" ref="Y140" si="890">IF(ISNUMBER(Y$26),I140*Y$26,0)</f>
        <v>0</v>
      </c>
      <c r="Z140" s="199">
        <f t="shared" ref="Z140" si="891">IF(ISNUMBER(Z$26),J140*Z$26,0)</f>
        <v>0</v>
      </c>
      <c r="AA140" s="199">
        <f t="shared" ref="AA140" si="892">IF(ISNUMBER(AA$26),K140*AA$26,0)</f>
        <v>0</v>
      </c>
      <c r="AB140" s="199">
        <f t="shared" ref="AB140" si="893">IF(ISNUMBER(AB$26),L140*AB$26,0)</f>
        <v>0</v>
      </c>
      <c r="AC140" s="199">
        <f t="shared" ref="AC140" si="894">IF(ISNUMBER(AC$26),M140*AC$26,0)</f>
        <v>0</v>
      </c>
      <c r="AD140" s="199">
        <f t="shared" ref="AD140" si="895">IF(ISNUMBER(AD$26),N140*AD$26,0)</f>
        <v>0</v>
      </c>
      <c r="AE140" s="198">
        <f t="shared" si="787"/>
        <v>0</v>
      </c>
      <c r="AF140" s="62"/>
    </row>
    <row r="141" spans="1:32" x14ac:dyDescent="0.2">
      <c r="A141" s="295"/>
      <c r="B141" s="172" t="s">
        <v>147</v>
      </c>
      <c r="C141" s="197">
        <f>$N126*C$27</f>
        <v>0</v>
      </c>
      <c r="D141" s="197">
        <f t="shared" ref="D141:N141" si="896">$N126*D$27</f>
        <v>0</v>
      </c>
      <c r="E141" s="197">
        <f t="shared" si="896"/>
        <v>0</v>
      </c>
      <c r="F141" s="197">
        <f t="shared" si="896"/>
        <v>0</v>
      </c>
      <c r="G141" s="197">
        <f t="shared" si="896"/>
        <v>0</v>
      </c>
      <c r="H141" s="197">
        <f t="shared" si="896"/>
        <v>0</v>
      </c>
      <c r="I141" s="197">
        <f t="shared" si="896"/>
        <v>0</v>
      </c>
      <c r="J141" s="197">
        <f t="shared" si="896"/>
        <v>0</v>
      </c>
      <c r="K141" s="197">
        <f t="shared" si="896"/>
        <v>0</v>
      </c>
      <c r="L141" s="197">
        <f t="shared" si="896"/>
        <v>0</v>
      </c>
      <c r="M141" s="197">
        <f t="shared" si="896"/>
        <v>0</v>
      </c>
      <c r="N141" s="197">
        <f t="shared" si="896"/>
        <v>0</v>
      </c>
      <c r="O141" s="198">
        <f t="shared" si="775"/>
        <v>0</v>
      </c>
      <c r="Q141" s="295"/>
      <c r="R141" s="172" t="s">
        <v>147</v>
      </c>
      <c r="S141" s="199">
        <f>IF(ISNUMBER(S$27),C141*S$27,0)</f>
        <v>0</v>
      </c>
      <c r="T141" s="199">
        <f t="shared" ref="T141" si="897">IF(ISNUMBER(T$27),D141*T$27,0)</f>
        <v>0</v>
      </c>
      <c r="U141" s="199">
        <f t="shared" ref="U141" si="898">IF(ISNUMBER(U$27),E141*U$27,0)</f>
        <v>0</v>
      </c>
      <c r="V141" s="199">
        <f t="shared" ref="V141" si="899">IF(ISNUMBER(V$27),F141*V$27,0)</f>
        <v>0</v>
      </c>
      <c r="W141" s="199">
        <f t="shared" ref="W141" si="900">IF(ISNUMBER(W$27),G141*W$27,0)</f>
        <v>0</v>
      </c>
      <c r="X141" s="199">
        <f t="shared" ref="X141" si="901">IF(ISNUMBER(X$27),H141*X$27,0)</f>
        <v>0</v>
      </c>
      <c r="Y141" s="199">
        <f t="shared" ref="Y141" si="902">IF(ISNUMBER(Y$27),I141*Y$27,0)</f>
        <v>0</v>
      </c>
      <c r="Z141" s="199">
        <f t="shared" ref="Z141" si="903">IF(ISNUMBER(Z$27),J141*Z$27,0)</f>
        <v>0</v>
      </c>
      <c r="AA141" s="199">
        <f t="shared" ref="AA141" si="904">IF(ISNUMBER(AA$27),K141*AA$27,0)</f>
        <v>0</v>
      </c>
      <c r="AB141" s="199">
        <f t="shared" ref="AB141" si="905">IF(ISNUMBER(AB$27),L141*AB$27,0)</f>
        <v>0</v>
      </c>
      <c r="AC141" s="199">
        <f t="shared" ref="AC141" si="906">IF(ISNUMBER(AC$27),M141*AC$27,0)</f>
        <v>0</v>
      </c>
      <c r="AD141" s="199">
        <f t="shared" ref="AD141" si="907">IF(ISNUMBER(AD$27),N141*AD$27,0)</f>
        <v>0</v>
      </c>
      <c r="AE141" s="198">
        <f t="shared" si="787"/>
        <v>0</v>
      </c>
      <c r="AF141" s="62"/>
    </row>
    <row r="142" spans="1:32" x14ac:dyDescent="0.2">
      <c r="A142" s="296"/>
      <c r="B142" s="54" t="s">
        <v>57</v>
      </c>
      <c r="C142" s="197">
        <f>+SUM(C130:C141)</f>
        <v>0</v>
      </c>
      <c r="D142" s="197">
        <f t="shared" ref="D142:N142" si="908">+SUM(D130:D141)</f>
        <v>0</v>
      </c>
      <c r="E142" s="197">
        <f t="shared" si="908"/>
        <v>0</v>
      </c>
      <c r="F142" s="197">
        <f t="shared" si="908"/>
        <v>0</v>
      </c>
      <c r="G142" s="197">
        <f t="shared" si="908"/>
        <v>0</v>
      </c>
      <c r="H142" s="197">
        <f t="shared" si="908"/>
        <v>0</v>
      </c>
      <c r="I142" s="197">
        <f t="shared" si="908"/>
        <v>0</v>
      </c>
      <c r="J142" s="197">
        <f t="shared" si="908"/>
        <v>0</v>
      </c>
      <c r="K142" s="197">
        <f t="shared" si="908"/>
        <v>0</v>
      </c>
      <c r="L142" s="197">
        <f t="shared" si="908"/>
        <v>0</v>
      </c>
      <c r="M142" s="197">
        <f t="shared" si="908"/>
        <v>0</v>
      </c>
      <c r="N142" s="197">
        <f t="shared" si="908"/>
        <v>0</v>
      </c>
      <c r="O142" s="198"/>
      <c r="Q142" s="296"/>
      <c r="R142" s="54" t="s">
        <v>57</v>
      </c>
      <c r="S142" s="197"/>
      <c r="T142" s="197"/>
      <c r="U142" s="197"/>
      <c r="V142" s="197"/>
      <c r="W142" s="197"/>
      <c r="X142" s="197"/>
      <c r="Y142" s="197"/>
      <c r="Z142" s="197"/>
      <c r="AA142" s="197"/>
      <c r="AB142" s="197"/>
      <c r="AC142" s="197"/>
      <c r="AD142" s="197"/>
      <c r="AE142" s="198">
        <f>SUM(AE130:AE141)</f>
        <v>0</v>
      </c>
      <c r="AF142" s="200">
        <f>AE142*44/12</f>
        <v>0</v>
      </c>
    </row>
    <row r="143" spans="1:32" x14ac:dyDescent="0.2">
      <c r="S143" s="50"/>
      <c r="T143" s="50"/>
      <c r="U143" s="50"/>
      <c r="V143" s="50"/>
      <c r="W143" s="50"/>
      <c r="X143" s="50"/>
      <c r="Y143" s="50"/>
      <c r="Z143" s="50"/>
      <c r="AA143" s="50"/>
      <c r="AB143" s="50"/>
      <c r="AC143" s="50"/>
      <c r="AD143" s="50"/>
      <c r="AE143" s="50"/>
    </row>
    <row r="144" spans="1:32" ht="14.15" customHeight="1" x14ac:dyDescent="0.2">
      <c r="A144" s="293" t="str">
        <f>'MPS(input_RL_Opt2)'!A144</f>
        <v>Year 2026</v>
      </c>
      <c r="B144" s="293"/>
      <c r="C144" s="261" t="str">
        <f>'MPS(input_RL_Opt2)'!C144:O144</f>
        <v>Land use category in year 2026</v>
      </c>
      <c r="D144" s="261"/>
      <c r="E144" s="261"/>
      <c r="F144" s="261"/>
      <c r="G144" s="261"/>
      <c r="H144" s="261"/>
      <c r="I144" s="261"/>
      <c r="J144" s="261"/>
      <c r="K144" s="261"/>
      <c r="L144" s="261"/>
      <c r="M144" s="261"/>
      <c r="N144" s="261"/>
      <c r="O144" s="261"/>
      <c r="Q144" s="293" t="str">
        <f>'MPS(input_RL_Opt2)'!Q144</f>
        <v>Year 2026</v>
      </c>
      <c r="R144" s="293"/>
      <c r="S144" s="261" t="str">
        <f>'MPS(input_RL_Opt2)'!S144:AE144</f>
        <v>Land use category in year 2026</v>
      </c>
      <c r="T144" s="261"/>
      <c r="U144" s="261"/>
      <c r="V144" s="261"/>
      <c r="W144" s="261"/>
      <c r="X144" s="261"/>
      <c r="Y144" s="261"/>
      <c r="Z144" s="261"/>
      <c r="AA144" s="261"/>
      <c r="AB144" s="261"/>
      <c r="AC144" s="261"/>
      <c r="AD144" s="261"/>
      <c r="AE144" s="261"/>
      <c r="AF144" s="62"/>
    </row>
    <row r="145" spans="1:32" ht="42" x14ac:dyDescent="0.2">
      <c r="A145" s="293"/>
      <c r="B145" s="293"/>
      <c r="C145" s="54" t="s">
        <v>46</v>
      </c>
      <c r="D145" s="54" t="s">
        <v>47</v>
      </c>
      <c r="E145" s="55" t="s">
        <v>48</v>
      </c>
      <c r="F145" s="54" t="s">
        <v>49</v>
      </c>
      <c r="G145" s="54" t="s">
        <v>50</v>
      </c>
      <c r="H145" s="54" t="s">
        <v>51</v>
      </c>
      <c r="I145" s="54" t="s">
        <v>52</v>
      </c>
      <c r="J145" s="54" t="s">
        <v>53</v>
      </c>
      <c r="K145" s="54" t="s">
        <v>54</v>
      </c>
      <c r="L145" s="54" t="s">
        <v>55</v>
      </c>
      <c r="M145" s="54" t="s">
        <v>56</v>
      </c>
      <c r="N145" s="54" t="s">
        <v>39</v>
      </c>
      <c r="O145" s="172" t="s">
        <v>57</v>
      </c>
      <c r="Q145" s="293"/>
      <c r="R145" s="293"/>
      <c r="S145" s="54" t="s">
        <v>46</v>
      </c>
      <c r="T145" s="54" t="s">
        <v>47</v>
      </c>
      <c r="U145" s="55" t="s">
        <v>48</v>
      </c>
      <c r="V145" s="54" t="s">
        <v>49</v>
      </c>
      <c r="W145" s="54" t="s">
        <v>50</v>
      </c>
      <c r="X145" s="54" t="s">
        <v>51</v>
      </c>
      <c r="Y145" s="54" t="s">
        <v>52</v>
      </c>
      <c r="Z145" s="54" t="s">
        <v>53</v>
      </c>
      <c r="AA145" s="54" t="s">
        <v>54</v>
      </c>
      <c r="AB145" s="54" t="s">
        <v>55</v>
      </c>
      <c r="AC145" s="54" t="s">
        <v>56</v>
      </c>
      <c r="AD145" s="54" t="s">
        <v>39</v>
      </c>
      <c r="AE145" s="172" t="s">
        <v>57</v>
      </c>
      <c r="AF145" s="62"/>
    </row>
    <row r="146" spans="1:32" ht="14.15" customHeight="1" x14ac:dyDescent="0.2">
      <c r="A146" s="294" t="str">
        <f>'MPS(input_RL_Opt2)'!A146</f>
        <v>Land use category in year 2025</v>
      </c>
      <c r="B146" s="54" t="s">
        <v>46</v>
      </c>
      <c r="C146" s="197">
        <f>$C142*C$16</f>
        <v>0</v>
      </c>
      <c r="D146" s="197">
        <f t="shared" ref="D146:N146" si="909">$C142*D$16</f>
        <v>0</v>
      </c>
      <c r="E146" s="197">
        <f t="shared" si="909"/>
        <v>0</v>
      </c>
      <c r="F146" s="197">
        <f t="shared" si="909"/>
        <v>0</v>
      </c>
      <c r="G146" s="197">
        <f t="shared" si="909"/>
        <v>0</v>
      </c>
      <c r="H146" s="197">
        <f t="shared" si="909"/>
        <v>0</v>
      </c>
      <c r="I146" s="197">
        <f t="shared" si="909"/>
        <v>0</v>
      </c>
      <c r="J146" s="197">
        <f t="shared" si="909"/>
        <v>0</v>
      </c>
      <c r="K146" s="197">
        <f t="shared" si="909"/>
        <v>0</v>
      </c>
      <c r="L146" s="197">
        <f t="shared" si="909"/>
        <v>0</v>
      </c>
      <c r="M146" s="197">
        <f t="shared" si="909"/>
        <v>0</v>
      </c>
      <c r="N146" s="197">
        <f t="shared" si="909"/>
        <v>0</v>
      </c>
      <c r="O146" s="198">
        <f>SUM(C146:N146)</f>
        <v>0</v>
      </c>
      <c r="Q146" s="294" t="str">
        <f>'MPS(input_RL_Opt2)'!Q146</f>
        <v>Land use category in year 2025</v>
      </c>
      <c r="R146" s="54" t="s">
        <v>46</v>
      </c>
      <c r="S146" s="199">
        <f>IF(ISNUMBER(S$16),C146*S$16,0)</f>
        <v>0</v>
      </c>
      <c r="T146" s="199">
        <f t="shared" ref="T146" si="910">IF(ISNUMBER(T$16),D146*T$16,0)</f>
        <v>0</v>
      </c>
      <c r="U146" s="199">
        <f t="shared" ref="U146" si="911">IF(ISNUMBER(U$16),E146*U$16,0)</f>
        <v>0</v>
      </c>
      <c r="V146" s="199">
        <f t="shared" ref="V146" si="912">IF(ISNUMBER(V$16),F146*V$16,0)</f>
        <v>0</v>
      </c>
      <c r="W146" s="199">
        <f t="shared" ref="W146" si="913">IF(ISNUMBER(W$16),G146*W$16,0)</f>
        <v>0</v>
      </c>
      <c r="X146" s="199">
        <f t="shared" ref="X146" si="914">IF(ISNUMBER(X$16),H146*X$16,0)</f>
        <v>0</v>
      </c>
      <c r="Y146" s="199">
        <f t="shared" ref="Y146" si="915">IF(ISNUMBER(Y$16),I146*Y$16,0)</f>
        <v>0</v>
      </c>
      <c r="Z146" s="199">
        <f t="shared" ref="Z146" si="916">IF(ISNUMBER(Z$16),J146*Z$16,0)</f>
        <v>0</v>
      </c>
      <c r="AA146" s="199">
        <f t="shared" ref="AA146" si="917">IF(ISNUMBER(AA$16),K146*AA$16,0)</f>
        <v>0</v>
      </c>
      <c r="AB146" s="199">
        <f t="shared" ref="AB146" si="918">IF(ISNUMBER(AB$16),L146*AB$16,0)</f>
        <v>0</v>
      </c>
      <c r="AC146" s="199">
        <f t="shared" ref="AC146" si="919">IF(ISNUMBER(AC$16),M146*AC$16,0)</f>
        <v>0</v>
      </c>
      <c r="AD146" s="199">
        <f t="shared" ref="AD146" si="920">IF(ISNUMBER(AD$16),N146*AD$16,0)</f>
        <v>0</v>
      </c>
      <c r="AE146" s="198">
        <f>SUMIF(S146:AD146,"&gt;0",S146:AD146)</f>
        <v>0</v>
      </c>
      <c r="AF146" s="62"/>
    </row>
    <row r="147" spans="1:32" ht="28" x14ac:dyDescent="0.2">
      <c r="A147" s="295"/>
      <c r="B147" s="54" t="s">
        <v>47</v>
      </c>
      <c r="C147" s="197">
        <f>$D142*C$17</f>
        <v>0</v>
      </c>
      <c r="D147" s="197">
        <f t="shared" ref="D147:N147" si="921">$D142*D$17</f>
        <v>0</v>
      </c>
      <c r="E147" s="197">
        <f t="shared" si="921"/>
        <v>0</v>
      </c>
      <c r="F147" s="197">
        <f t="shared" si="921"/>
        <v>0</v>
      </c>
      <c r="G147" s="197">
        <f t="shared" si="921"/>
        <v>0</v>
      </c>
      <c r="H147" s="197">
        <f t="shared" si="921"/>
        <v>0</v>
      </c>
      <c r="I147" s="197">
        <f t="shared" si="921"/>
        <v>0</v>
      </c>
      <c r="J147" s="197">
        <f t="shared" si="921"/>
        <v>0</v>
      </c>
      <c r="K147" s="197">
        <f t="shared" si="921"/>
        <v>0</v>
      </c>
      <c r="L147" s="197">
        <f t="shared" si="921"/>
        <v>0</v>
      </c>
      <c r="M147" s="197">
        <f t="shared" si="921"/>
        <v>0</v>
      </c>
      <c r="N147" s="197">
        <f t="shared" si="921"/>
        <v>0</v>
      </c>
      <c r="O147" s="198">
        <f t="shared" ref="O147:O157" si="922">SUM(C147:N147)</f>
        <v>0</v>
      </c>
      <c r="Q147" s="295"/>
      <c r="R147" s="54" t="s">
        <v>47</v>
      </c>
      <c r="S147" s="199">
        <f>IF(ISNUMBER(S$17),C147*S$17,0)</f>
        <v>0</v>
      </c>
      <c r="T147" s="199">
        <f t="shared" ref="T147" si="923">IF(ISNUMBER(T$17),D147*T$17,0)</f>
        <v>0</v>
      </c>
      <c r="U147" s="199">
        <f t="shared" ref="U147" si="924">IF(ISNUMBER(U$17),E147*U$17,0)</f>
        <v>0</v>
      </c>
      <c r="V147" s="199">
        <f t="shared" ref="V147" si="925">IF(ISNUMBER(V$17),F147*V$17,0)</f>
        <v>0</v>
      </c>
      <c r="W147" s="199">
        <f t="shared" ref="W147" si="926">IF(ISNUMBER(W$17),G147*W$17,0)</f>
        <v>0</v>
      </c>
      <c r="X147" s="199">
        <f t="shared" ref="X147" si="927">IF(ISNUMBER(X$17),H147*X$17,0)</f>
        <v>0</v>
      </c>
      <c r="Y147" s="199">
        <f t="shared" ref="Y147" si="928">IF(ISNUMBER(Y$17),I147*Y$17,0)</f>
        <v>0</v>
      </c>
      <c r="Z147" s="199">
        <f t="shared" ref="Z147" si="929">IF(ISNUMBER(Z$17),J147*Z$17,0)</f>
        <v>0</v>
      </c>
      <c r="AA147" s="199">
        <f t="shared" ref="AA147" si="930">IF(ISNUMBER(AA$17),K147*AA$17,0)</f>
        <v>0</v>
      </c>
      <c r="AB147" s="199">
        <f t="shared" ref="AB147" si="931">IF(ISNUMBER(AB$17),L147*AB$17,0)</f>
        <v>0</v>
      </c>
      <c r="AC147" s="199">
        <f t="shared" ref="AC147" si="932">IF(ISNUMBER(AC$17),M147*AC$17,0)</f>
        <v>0</v>
      </c>
      <c r="AD147" s="199">
        <f t="shared" ref="AD147" si="933">IF(ISNUMBER(AD$17),N147*AD$17,0)</f>
        <v>0</v>
      </c>
      <c r="AE147" s="198">
        <f t="shared" ref="AE147:AE157" si="934">SUMIF(S147:AD147,"&gt;0",S147:AD147)</f>
        <v>0</v>
      </c>
      <c r="AF147" s="62"/>
    </row>
    <row r="148" spans="1:32" x14ac:dyDescent="0.2">
      <c r="A148" s="295"/>
      <c r="B148" s="55" t="s">
        <v>48</v>
      </c>
      <c r="C148" s="197">
        <f>$E142*C$18</f>
        <v>0</v>
      </c>
      <c r="D148" s="197">
        <f t="shared" ref="D148:N148" si="935">$E142*D$18</f>
        <v>0</v>
      </c>
      <c r="E148" s="197">
        <f t="shared" si="935"/>
        <v>0</v>
      </c>
      <c r="F148" s="197">
        <f t="shared" si="935"/>
        <v>0</v>
      </c>
      <c r="G148" s="197">
        <f t="shared" si="935"/>
        <v>0</v>
      </c>
      <c r="H148" s="197">
        <f t="shared" si="935"/>
        <v>0</v>
      </c>
      <c r="I148" s="197">
        <f t="shared" si="935"/>
        <v>0</v>
      </c>
      <c r="J148" s="197">
        <f t="shared" si="935"/>
        <v>0</v>
      </c>
      <c r="K148" s="197">
        <f t="shared" si="935"/>
        <v>0</v>
      </c>
      <c r="L148" s="197">
        <f t="shared" si="935"/>
        <v>0</v>
      </c>
      <c r="M148" s="197">
        <f t="shared" si="935"/>
        <v>0</v>
      </c>
      <c r="N148" s="197">
        <f t="shared" si="935"/>
        <v>0</v>
      </c>
      <c r="O148" s="198">
        <f t="shared" si="922"/>
        <v>0</v>
      </c>
      <c r="Q148" s="295"/>
      <c r="R148" s="55" t="s">
        <v>48</v>
      </c>
      <c r="S148" s="199">
        <f>IF(ISNUMBER(S$18),C148*S$18,0)</f>
        <v>0</v>
      </c>
      <c r="T148" s="199">
        <f t="shared" ref="T148" si="936">IF(ISNUMBER(T$18),D148*T$18,0)</f>
        <v>0</v>
      </c>
      <c r="U148" s="199">
        <f t="shared" ref="U148" si="937">IF(ISNUMBER(U$18),E148*U$18,0)</f>
        <v>0</v>
      </c>
      <c r="V148" s="199">
        <f t="shared" ref="V148" si="938">IF(ISNUMBER(V$18),F148*V$18,0)</f>
        <v>0</v>
      </c>
      <c r="W148" s="199">
        <f t="shared" ref="W148" si="939">IF(ISNUMBER(W$18),G148*W$18,0)</f>
        <v>0</v>
      </c>
      <c r="X148" s="199">
        <f t="shared" ref="X148" si="940">IF(ISNUMBER(X$18),H148*X$18,0)</f>
        <v>0</v>
      </c>
      <c r="Y148" s="199">
        <f t="shared" ref="Y148" si="941">IF(ISNUMBER(Y$18),I148*Y$18,0)</f>
        <v>0</v>
      </c>
      <c r="Z148" s="199">
        <f t="shared" ref="Z148" si="942">IF(ISNUMBER(Z$18),J148*Z$18,0)</f>
        <v>0</v>
      </c>
      <c r="AA148" s="199">
        <f t="shared" ref="AA148" si="943">IF(ISNUMBER(AA$18),K148*AA$18,0)</f>
        <v>0</v>
      </c>
      <c r="AB148" s="199">
        <f t="shared" ref="AB148" si="944">IF(ISNUMBER(AB$18),L148*AB$18,0)</f>
        <v>0</v>
      </c>
      <c r="AC148" s="199">
        <f t="shared" ref="AC148" si="945">IF(ISNUMBER(AC$18),M148*AC$18,0)</f>
        <v>0</v>
      </c>
      <c r="AD148" s="199">
        <f t="shared" ref="AD148" si="946">IF(ISNUMBER(AD$18),N148*AD$18,0)</f>
        <v>0</v>
      </c>
      <c r="AE148" s="198">
        <f t="shared" si="934"/>
        <v>0</v>
      </c>
      <c r="AF148" s="62"/>
    </row>
    <row r="149" spans="1:32" x14ac:dyDescent="0.2">
      <c r="A149" s="295"/>
      <c r="B149" s="54" t="s">
        <v>49</v>
      </c>
      <c r="C149" s="197">
        <f>$F142*C$19</f>
        <v>0</v>
      </c>
      <c r="D149" s="197">
        <f t="shared" ref="D149:N149" si="947">$F142*D$19</f>
        <v>0</v>
      </c>
      <c r="E149" s="197">
        <f t="shared" si="947"/>
        <v>0</v>
      </c>
      <c r="F149" s="197">
        <f t="shared" si="947"/>
        <v>0</v>
      </c>
      <c r="G149" s="197">
        <f t="shared" si="947"/>
        <v>0</v>
      </c>
      <c r="H149" s="197">
        <f t="shared" si="947"/>
        <v>0</v>
      </c>
      <c r="I149" s="197">
        <f t="shared" si="947"/>
        <v>0</v>
      </c>
      <c r="J149" s="197">
        <f t="shared" si="947"/>
        <v>0</v>
      </c>
      <c r="K149" s="197">
        <f t="shared" si="947"/>
        <v>0</v>
      </c>
      <c r="L149" s="197">
        <f t="shared" si="947"/>
        <v>0</v>
      </c>
      <c r="M149" s="197">
        <f t="shared" si="947"/>
        <v>0</v>
      </c>
      <c r="N149" s="197">
        <f t="shared" si="947"/>
        <v>0</v>
      </c>
      <c r="O149" s="198">
        <f t="shared" si="922"/>
        <v>0</v>
      </c>
      <c r="Q149" s="295"/>
      <c r="R149" s="54" t="s">
        <v>49</v>
      </c>
      <c r="S149" s="199">
        <f>IF(ISNUMBER(S$19),C149*S$19,0)</f>
        <v>0</v>
      </c>
      <c r="T149" s="199">
        <f t="shared" ref="T149" si="948">IF(ISNUMBER(T$19),D149*T$19,0)</f>
        <v>0</v>
      </c>
      <c r="U149" s="199">
        <f t="shared" ref="U149" si="949">IF(ISNUMBER(U$19),E149*U$19,0)</f>
        <v>0</v>
      </c>
      <c r="V149" s="199">
        <f t="shared" ref="V149" si="950">IF(ISNUMBER(V$19),F149*V$19,0)</f>
        <v>0</v>
      </c>
      <c r="W149" s="199">
        <f t="shared" ref="W149" si="951">IF(ISNUMBER(W$19),G149*W$19,0)</f>
        <v>0</v>
      </c>
      <c r="X149" s="199">
        <f t="shared" ref="X149" si="952">IF(ISNUMBER(X$19),H149*X$19,0)</f>
        <v>0</v>
      </c>
      <c r="Y149" s="199">
        <f t="shared" ref="Y149" si="953">IF(ISNUMBER(Y$19),I149*Y$19,0)</f>
        <v>0</v>
      </c>
      <c r="Z149" s="199">
        <f t="shared" ref="Z149" si="954">IF(ISNUMBER(Z$19),J149*Z$19,0)</f>
        <v>0</v>
      </c>
      <c r="AA149" s="199">
        <f t="shared" ref="AA149" si="955">IF(ISNUMBER(AA$19),K149*AA$19,0)</f>
        <v>0</v>
      </c>
      <c r="AB149" s="199">
        <f t="shared" ref="AB149" si="956">IF(ISNUMBER(AB$19),L149*AB$19,0)</f>
        <v>0</v>
      </c>
      <c r="AC149" s="199">
        <f t="shared" ref="AC149" si="957">IF(ISNUMBER(AC$19),M149*AC$19,0)</f>
        <v>0</v>
      </c>
      <c r="AD149" s="199">
        <f t="shared" ref="AD149" si="958">IF(ISNUMBER(AD$19),N149*AD$19,0)</f>
        <v>0</v>
      </c>
      <c r="AE149" s="198">
        <f t="shared" si="934"/>
        <v>0</v>
      </c>
      <c r="AF149" s="62"/>
    </row>
    <row r="150" spans="1:32" x14ac:dyDescent="0.2">
      <c r="A150" s="295"/>
      <c r="B150" s="172" t="s">
        <v>50</v>
      </c>
      <c r="C150" s="197">
        <f>$G142*C$20</f>
        <v>0</v>
      </c>
      <c r="D150" s="197">
        <f t="shared" ref="D150:N150" si="959">$G142*D$20</f>
        <v>0</v>
      </c>
      <c r="E150" s="197">
        <f t="shared" si="959"/>
        <v>0</v>
      </c>
      <c r="F150" s="197">
        <f t="shared" si="959"/>
        <v>0</v>
      </c>
      <c r="G150" s="197">
        <f t="shared" si="959"/>
        <v>0</v>
      </c>
      <c r="H150" s="197">
        <f t="shared" si="959"/>
        <v>0</v>
      </c>
      <c r="I150" s="197">
        <f t="shared" si="959"/>
        <v>0</v>
      </c>
      <c r="J150" s="197">
        <f t="shared" si="959"/>
        <v>0</v>
      </c>
      <c r="K150" s="197">
        <f t="shared" si="959"/>
        <v>0</v>
      </c>
      <c r="L150" s="197">
        <f t="shared" si="959"/>
        <v>0</v>
      </c>
      <c r="M150" s="197">
        <f t="shared" si="959"/>
        <v>0</v>
      </c>
      <c r="N150" s="197">
        <f t="shared" si="959"/>
        <v>0</v>
      </c>
      <c r="O150" s="198">
        <f t="shared" si="922"/>
        <v>0</v>
      </c>
      <c r="Q150" s="295"/>
      <c r="R150" s="172" t="s">
        <v>50</v>
      </c>
      <c r="S150" s="199">
        <f>IF(ISNUMBER(S$20),C150*S$20,0)</f>
        <v>0</v>
      </c>
      <c r="T150" s="199">
        <f t="shared" ref="T150" si="960">IF(ISNUMBER(T$20),D150*T$20,0)</f>
        <v>0</v>
      </c>
      <c r="U150" s="199">
        <f t="shared" ref="U150" si="961">IF(ISNUMBER(U$20),E150*U$20,0)</f>
        <v>0</v>
      </c>
      <c r="V150" s="199">
        <f t="shared" ref="V150" si="962">IF(ISNUMBER(V$20),F150*V$20,0)</f>
        <v>0</v>
      </c>
      <c r="W150" s="199">
        <f t="shared" ref="W150" si="963">IF(ISNUMBER(W$20),G150*W$20,0)</f>
        <v>0</v>
      </c>
      <c r="X150" s="199">
        <f t="shared" ref="X150" si="964">IF(ISNUMBER(X$20),H150*X$20,0)</f>
        <v>0</v>
      </c>
      <c r="Y150" s="199">
        <f t="shared" ref="Y150" si="965">IF(ISNUMBER(Y$20),I150*Y$20,0)</f>
        <v>0</v>
      </c>
      <c r="Z150" s="199">
        <f t="shared" ref="Z150" si="966">IF(ISNUMBER(Z$20),J150*Z$20,0)</f>
        <v>0</v>
      </c>
      <c r="AA150" s="199">
        <f t="shared" ref="AA150" si="967">IF(ISNUMBER(AA$20),K150*AA$20,0)</f>
        <v>0</v>
      </c>
      <c r="AB150" s="199">
        <f t="shared" ref="AB150" si="968">IF(ISNUMBER(AB$20),L150*AB$20,0)</f>
        <v>0</v>
      </c>
      <c r="AC150" s="199">
        <f t="shared" ref="AC150" si="969">IF(ISNUMBER(AC$20),M150*AC$20,0)</f>
        <v>0</v>
      </c>
      <c r="AD150" s="199">
        <f t="shared" ref="AD150" si="970">IF(ISNUMBER(AD$20),N150*AD$20,0)</f>
        <v>0</v>
      </c>
      <c r="AE150" s="198">
        <f t="shared" si="934"/>
        <v>0</v>
      </c>
      <c r="AF150" s="62"/>
    </row>
    <row r="151" spans="1:32" x14ac:dyDescent="0.2">
      <c r="A151" s="295"/>
      <c r="B151" s="172" t="s">
        <v>51</v>
      </c>
      <c r="C151" s="197">
        <f>$H142*C$21</f>
        <v>0</v>
      </c>
      <c r="D151" s="197">
        <f t="shared" ref="D151:N151" si="971">$H142*D$21</f>
        <v>0</v>
      </c>
      <c r="E151" s="197">
        <f t="shared" si="971"/>
        <v>0</v>
      </c>
      <c r="F151" s="197">
        <f t="shared" si="971"/>
        <v>0</v>
      </c>
      <c r="G151" s="197">
        <f t="shared" si="971"/>
        <v>0</v>
      </c>
      <c r="H151" s="197">
        <f t="shared" si="971"/>
        <v>0</v>
      </c>
      <c r="I151" s="197">
        <f t="shared" si="971"/>
        <v>0</v>
      </c>
      <c r="J151" s="197">
        <f t="shared" si="971"/>
        <v>0</v>
      </c>
      <c r="K151" s="197">
        <f t="shared" si="971"/>
        <v>0</v>
      </c>
      <c r="L151" s="197">
        <f t="shared" si="971"/>
        <v>0</v>
      </c>
      <c r="M151" s="197">
        <f t="shared" si="971"/>
        <v>0</v>
      </c>
      <c r="N151" s="197">
        <f t="shared" si="971"/>
        <v>0</v>
      </c>
      <c r="O151" s="198">
        <f t="shared" si="922"/>
        <v>0</v>
      </c>
      <c r="Q151" s="295"/>
      <c r="R151" s="172" t="s">
        <v>51</v>
      </c>
      <c r="S151" s="199">
        <f>IF(ISNUMBER(S$21),C151*S$21,0)</f>
        <v>0</v>
      </c>
      <c r="T151" s="199">
        <f t="shared" ref="T151" si="972">IF(ISNUMBER(T$21),D151*T$21,0)</f>
        <v>0</v>
      </c>
      <c r="U151" s="199">
        <f t="shared" ref="U151" si="973">IF(ISNUMBER(U$21),E151*U$21,0)</f>
        <v>0</v>
      </c>
      <c r="V151" s="199">
        <f t="shared" ref="V151" si="974">IF(ISNUMBER(V$21),F151*V$21,0)</f>
        <v>0</v>
      </c>
      <c r="W151" s="199">
        <f t="shared" ref="W151" si="975">IF(ISNUMBER(W$21),G151*W$21,0)</f>
        <v>0</v>
      </c>
      <c r="X151" s="199">
        <f t="shared" ref="X151" si="976">IF(ISNUMBER(X$21),H151*X$21,0)</f>
        <v>0</v>
      </c>
      <c r="Y151" s="199">
        <f t="shared" ref="Y151" si="977">IF(ISNUMBER(Y$21),I151*Y$21,0)</f>
        <v>0</v>
      </c>
      <c r="Z151" s="199">
        <f t="shared" ref="Z151" si="978">IF(ISNUMBER(Z$21),J151*Z$21,0)</f>
        <v>0</v>
      </c>
      <c r="AA151" s="199">
        <f t="shared" ref="AA151" si="979">IF(ISNUMBER(AA$21),K151*AA$21,0)</f>
        <v>0</v>
      </c>
      <c r="AB151" s="199">
        <f t="shared" ref="AB151" si="980">IF(ISNUMBER(AB$21),L151*AB$21,0)</f>
        <v>0</v>
      </c>
      <c r="AC151" s="199">
        <f t="shared" ref="AC151" si="981">IF(ISNUMBER(AC$21),M151*AC$21,0)</f>
        <v>0</v>
      </c>
      <c r="AD151" s="199">
        <f t="shared" ref="AD151" si="982">IF(ISNUMBER(AD$21),N151*AD$21,0)</f>
        <v>0</v>
      </c>
      <c r="AE151" s="198">
        <f t="shared" si="934"/>
        <v>0</v>
      </c>
      <c r="AF151" s="62"/>
    </row>
    <row r="152" spans="1:32" x14ac:dyDescent="0.2">
      <c r="A152" s="295"/>
      <c r="B152" s="172" t="s">
        <v>52</v>
      </c>
      <c r="C152" s="197">
        <f>$I142*C$22</f>
        <v>0</v>
      </c>
      <c r="D152" s="197">
        <f t="shared" ref="D152:N152" si="983">$I142*D$22</f>
        <v>0</v>
      </c>
      <c r="E152" s="197">
        <f t="shared" si="983"/>
        <v>0</v>
      </c>
      <c r="F152" s="197">
        <f t="shared" si="983"/>
        <v>0</v>
      </c>
      <c r="G152" s="197">
        <f t="shared" si="983"/>
        <v>0</v>
      </c>
      <c r="H152" s="197">
        <f t="shared" si="983"/>
        <v>0</v>
      </c>
      <c r="I152" s="197">
        <f t="shared" si="983"/>
        <v>0</v>
      </c>
      <c r="J152" s="197">
        <f t="shared" si="983"/>
        <v>0</v>
      </c>
      <c r="K152" s="197">
        <f t="shared" si="983"/>
        <v>0</v>
      </c>
      <c r="L152" s="197">
        <f t="shared" si="983"/>
        <v>0</v>
      </c>
      <c r="M152" s="197">
        <f t="shared" si="983"/>
        <v>0</v>
      </c>
      <c r="N152" s="197">
        <f t="shared" si="983"/>
        <v>0</v>
      </c>
      <c r="O152" s="198">
        <f t="shared" si="922"/>
        <v>0</v>
      </c>
      <c r="Q152" s="295"/>
      <c r="R152" s="172" t="s">
        <v>52</v>
      </c>
      <c r="S152" s="199">
        <f>IF(ISNUMBER(S$22),C152*S$22,0)</f>
        <v>0</v>
      </c>
      <c r="T152" s="199">
        <f t="shared" ref="T152" si="984">IF(ISNUMBER(T$22),D152*T$22,0)</f>
        <v>0</v>
      </c>
      <c r="U152" s="199">
        <f t="shared" ref="U152" si="985">IF(ISNUMBER(U$22),E152*U$22,0)</f>
        <v>0</v>
      </c>
      <c r="V152" s="199">
        <f t="shared" ref="V152" si="986">IF(ISNUMBER(V$22),F152*V$22,0)</f>
        <v>0</v>
      </c>
      <c r="W152" s="199">
        <f t="shared" ref="W152" si="987">IF(ISNUMBER(W$22),G152*W$22,0)</f>
        <v>0</v>
      </c>
      <c r="X152" s="199">
        <f t="shared" ref="X152" si="988">IF(ISNUMBER(X$22),H152*X$22,0)</f>
        <v>0</v>
      </c>
      <c r="Y152" s="199">
        <f t="shared" ref="Y152" si="989">IF(ISNUMBER(Y$22),I152*Y$22,0)</f>
        <v>0</v>
      </c>
      <c r="Z152" s="199">
        <f t="shared" ref="Z152" si="990">IF(ISNUMBER(Z$22),J152*Z$22,0)</f>
        <v>0</v>
      </c>
      <c r="AA152" s="199">
        <f t="shared" ref="AA152" si="991">IF(ISNUMBER(AA$22),K152*AA$22,0)</f>
        <v>0</v>
      </c>
      <c r="AB152" s="199">
        <f t="shared" ref="AB152" si="992">IF(ISNUMBER(AB$22),L152*AB$22,0)</f>
        <v>0</v>
      </c>
      <c r="AC152" s="199">
        <f t="shared" ref="AC152" si="993">IF(ISNUMBER(AC$22),M152*AC$22,0)</f>
        <v>0</v>
      </c>
      <c r="AD152" s="199">
        <f t="shared" ref="AD152" si="994">IF(ISNUMBER(AD$22),N152*AD$22,0)</f>
        <v>0</v>
      </c>
      <c r="AE152" s="198">
        <f t="shared" si="934"/>
        <v>0</v>
      </c>
      <c r="AF152" s="62"/>
    </row>
    <row r="153" spans="1:32" x14ac:dyDescent="0.2">
      <c r="A153" s="295"/>
      <c r="B153" s="172" t="s">
        <v>53</v>
      </c>
      <c r="C153" s="197">
        <f>$J142*C$23</f>
        <v>0</v>
      </c>
      <c r="D153" s="197">
        <f t="shared" ref="D153:N153" si="995">$J142*D$23</f>
        <v>0</v>
      </c>
      <c r="E153" s="197">
        <f t="shared" si="995"/>
        <v>0</v>
      </c>
      <c r="F153" s="197">
        <f t="shared" si="995"/>
        <v>0</v>
      </c>
      <c r="G153" s="197">
        <f t="shared" si="995"/>
        <v>0</v>
      </c>
      <c r="H153" s="197">
        <f t="shared" si="995"/>
        <v>0</v>
      </c>
      <c r="I153" s="197">
        <f t="shared" si="995"/>
        <v>0</v>
      </c>
      <c r="J153" s="197">
        <f t="shared" si="995"/>
        <v>0</v>
      </c>
      <c r="K153" s="197">
        <f t="shared" si="995"/>
        <v>0</v>
      </c>
      <c r="L153" s="197">
        <f t="shared" si="995"/>
        <v>0</v>
      </c>
      <c r="M153" s="197">
        <f t="shared" si="995"/>
        <v>0</v>
      </c>
      <c r="N153" s="197">
        <f t="shared" si="995"/>
        <v>0</v>
      </c>
      <c r="O153" s="198">
        <f t="shared" si="922"/>
        <v>0</v>
      </c>
      <c r="Q153" s="295"/>
      <c r="R153" s="172" t="s">
        <v>53</v>
      </c>
      <c r="S153" s="199">
        <f>IF(ISNUMBER(S$23),C153*S$23,0)</f>
        <v>0</v>
      </c>
      <c r="T153" s="199">
        <f t="shared" ref="T153" si="996">IF(ISNUMBER(T$23),D153*T$23,0)</f>
        <v>0</v>
      </c>
      <c r="U153" s="199">
        <f t="shared" ref="U153" si="997">IF(ISNUMBER(U$23),E153*U$23,0)</f>
        <v>0</v>
      </c>
      <c r="V153" s="199">
        <f t="shared" ref="V153" si="998">IF(ISNUMBER(V$23),F153*V$23,0)</f>
        <v>0</v>
      </c>
      <c r="W153" s="199">
        <f t="shared" ref="W153" si="999">IF(ISNUMBER(W$23),G153*W$23,0)</f>
        <v>0</v>
      </c>
      <c r="X153" s="199">
        <f t="shared" ref="X153" si="1000">IF(ISNUMBER(X$23),H153*X$23,0)</f>
        <v>0</v>
      </c>
      <c r="Y153" s="199">
        <f t="shared" ref="Y153" si="1001">IF(ISNUMBER(Y$23),I153*Y$23,0)</f>
        <v>0</v>
      </c>
      <c r="Z153" s="199">
        <f t="shared" ref="Z153" si="1002">IF(ISNUMBER(Z$23),J153*Z$23,0)</f>
        <v>0</v>
      </c>
      <c r="AA153" s="199">
        <f t="shared" ref="AA153" si="1003">IF(ISNUMBER(AA$23),K153*AA$23,0)</f>
        <v>0</v>
      </c>
      <c r="AB153" s="199">
        <f t="shared" ref="AB153" si="1004">IF(ISNUMBER(AB$23),L153*AB$23,0)</f>
        <v>0</v>
      </c>
      <c r="AC153" s="199">
        <f t="shared" ref="AC153" si="1005">IF(ISNUMBER(AC$23),M153*AC$23,0)</f>
        <v>0</v>
      </c>
      <c r="AD153" s="199">
        <f t="shared" ref="AD153" si="1006">IF(ISNUMBER(AD$23),N153*AD$23,0)</f>
        <v>0</v>
      </c>
      <c r="AE153" s="198">
        <f t="shared" si="934"/>
        <v>0</v>
      </c>
      <c r="AF153" s="62"/>
    </row>
    <row r="154" spans="1:32" x14ac:dyDescent="0.2">
      <c r="A154" s="295"/>
      <c r="B154" s="172" t="s">
        <v>54</v>
      </c>
      <c r="C154" s="197">
        <f>$K142*C$24</f>
        <v>0</v>
      </c>
      <c r="D154" s="197">
        <f t="shared" ref="D154:N154" si="1007">$K142*D$24</f>
        <v>0</v>
      </c>
      <c r="E154" s="197">
        <f t="shared" si="1007"/>
        <v>0</v>
      </c>
      <c r="F154" s="197">
        <f t="shared" si="1007"/>
        <v>0</v>
      </c>
      <c r="G154" s="197">
        <f t="shared" si="1007"/>
        <v>0</v>
      </c>
      <c r="H154" s="197">
        <f t="shared" si="1007"/>
        <v>0</v>
      </c>
      <c r="I154" s="197">
        <f t="shared" si="1007"/>
        <v>0</v>
      </c>
      <c r="J154" s="197">
        <f t="shared" si="1007"/>
        <v>0</v>
      </c>
      <c r="K154" s="197">
        <f t="shared" si="1007"/>
        <v>0</v>
      </c>
      <c r="L154" s="197">
        <f t="shared" si="1007"/>
        <v>0</v>
      </c>
      <c r="M154" s="197">
        <f t="shared" si="1007"/>
        <v>0</v>
      </c>
      <c r="N154" s="197">
        <f t="shared" si="1007"/>
        <v>0</v>
      </c>
      <c r="O154" s="198">
        <f t="shared" si="922"/>
        <v>0</v>
      </c>
      <c r="Q154" s="295"/>
      <c r="R154" s="172" t="s">
        <v>54</v>
      </c>
      <c r="S154" s="199">
        <f>IF(ISNUMBER(S$24),C154*S$24,0)</f>
        <v>0</v>
      </c>
      <c r="T154" s="199">
        <f t="shared" ref="T154" si="1008">IF(ISNUMBER(T$24),D154*T$24,0)</f>
        <v>0</v>
      </c>
      <c r="U154" s="199">
        <f t="shared" ref="U154" si="1009">IF(ISNUMBER(U$24),E154*U$24,0)</f>
        <v>0</v>
      </c>
      <c r="V154" s="199">
        <f t="shared" ref="V154" si="1010">IF(ISNUMBER(V$24),F154*V$24,0)</f>
        <v>0</v>
      </c>
      <c r="W154" s="199">
        <f t="shared" ref="W154" si="1011">IF(ISNUMBER(W$24),G154*W$24,0)</f>
        <v>0</v>
      </c>
      <c r="X154" s="199">
        <f t="shared" ref="X154" si="1012">IF(ISNUMBER(X$24),H154*X$24,0)</f>
        <v>0</v>
      </c>
      <c r="Y154" s="199">
        <f t="shared" ref="Y154" si="1013">IF(ISNUMBER(Y$24),I154*Y$24,0)</f>
        <v>0</v>
      </c>
      <c r="Z154" s="199">
        <f t="shared" ref="Z154" si="1014">IF(ISNUMBER(Z$24),J154*Z$24,0)</f>
        <v>0</v>
      </c>
      <c r="AA154" s="199">
        <f t="shared" ref="AA154" si="1015">IF(ISNUMBER(AA$24),K154*AA$24,0)</f>
        <v>0</v>
      </c>
      <c r="AB154" s="199">
        <f t="shared" ref="AB154" si="1016">IF(ISNUMBER(AB$24),L154*AB$24,0)</f>
        <v>0</v>
      </c>
      <c r="AC154" s="199">
        <f t="shared" ref="AC154" si="1017">IF(ISNUMBER(AC$24),M154*AC$24,0)</f>
        <v>0</v>
      </c>
      <c r="AD154" s="199">
        <f t="shared" ref="AD154" si="1018">IF(ISNUMBER(AD$24),N154*AD$24,0)</f>
        <v>0</v>
      </c>
      <c r="AE154" s="198">
        <f t="shared" si="934"/>
        <v>0</v>
      </c>
      <c r="AF154" s="62"/>
    </row>
    <row r="155" spans="1:32" x14ac:dyDescent="0.2">
      <c r="A155" s="295"/>
      <c r="B155" s="172" t="s">
        <v>55</v>
      </c>
      <c r="C155" s="197">
        <f>$L142*C$25</f>
        <v>0</v>
      </c>
      <c r="D155" s="197">
        <f t="shared" ref="D155:N155" si="1019">$L142*D$25</f>
        <v>0</v>
      </c>
      <c r="E155" s="197">
        <f t="shared" si="1019"/>
        <v>0</v>
      </c>
      <c r="F155" s="197">
        <f t="shared" si="1019"/>
        <v>0</v>
      </c>
      <c r="G155" s="197">
        <f t="shared" si="1019"/>
        <v>0</v>
      </c>
      <c r="H155" s="197">
        <f t="shared" si="1019"/>
        <v>0</v>
      </c>
      <c r="I155" s="197">
        <f t="shared" si="1019"/>
        <v>0</v>
      </c>
      <c r="J155" s="197">
        <f t="shared" si="1019"/>
        <v>0</v>
      </c>
      <c r="K155" s="197">
        <f t="shared" si="1019"/>
        <v>0</v>
      </c>
      <c r="L155" s="197">
        <f t="shared" si="1019"/>
        <v>0</v>
      </c>
      <c r="M155" s="197">
        <f t="shared" si="1019"/>
        <v>0</v>
      </c>
      <c r="N155" s="197">
        <f t="shared" si="1019"/>
        <v>0</v>
      </c>
      <c r="O155" s="198">
        <f t="shared" si="922"/>
        <v>0</v>
      </c>
      <c r="Q155" s="295"/>
      <c r="R155" s="172" t="s">
        <v>55</v>
      </c>
      <c r="S155" s="199">
        <f>IF(ISNUMBER(S$25),C155*S$25,0)</f>
        <v>0</v>
      </c>
      <c r="T155" s="199">
        <f t="shared" ref="T155" si="1020">IF(ISNUMBER(T$25),D155*T$25,0)</f>
        <v>0</v>
      </c>
      <c r="U155" s="199">
        <f t="shared" ref="U155" si="1021">IF(ISNUMBER(U$25),E155*U$25,0)</f>
        <v>0</v>
      </c>
      <c r="V155" s="199">
        <f t="shared" ref="V155" si="1022">IF(ISNUMBER(V$25),F155*V$25,0)</f>
        <v>0</v>
      </c>
      <c r="W155" s="199">
        <f t="shared" ref="W155" si="1023">IF(ISNUMBER(W$25),G155*W$25,0)</f>
        <v>0</v>
      </c>
      <c r="X155" s="199">
        <f t="shared" ref="X155" si="1024">IF(ISNUMBER(X$25),H155*X$25,0)</f>
        <v>0</v>
      </c>
      <c r="Y155" s="199">
        <f t="shared" ref="Y155" si="1025">IF(ISNUMBER(Y$25),I155*Y$25,0)</f>
        <v>0</v>
      </c>
      <c r="Z155" s="199">
        <f t="shared" ref="Z155" si="1026">IF(ISNUMBER(Z$25),J155*Z$25,0)</f>
        <v>0</v>
      </c>
      <c r="AA155" s="199">
        <f t="shared" ref="AA155" si="1027">IF(ISNUMBER(AA$25),K155*AA$25,0)</f>
        <v>0</v>
      </c>
      <c r="AB155" s="199">
        <f t="shared" ref="AB155" si="1028">IF(ISNUMBER(AB$25),L155*AB$25,0)</f>
        <v>0</v>
      </c>
      <c r="AC155" s="199">
        <f t="shared" ref="AC155" si="1029">IF(ISNUMBER(AC$25),M155*AC$25,0)</f>
        <v>0</v>
      </c>
      <c r="AD155" s="199">
        <f t="shared" ref="AD155" si="1030">IF(ISNUMBER(AD$25),N155*AD$25,0)</f>
        <v>0</v>
      </c>
      <c r="AE155" s="198">
        <f t="shared" si="934"/>
        <v>0</v>
      </c>
      <c r="AF155" s="62"/>
    </row>
    <row r="156" spans="1:32" x14ac:dyDescent="0.2">
      <c r="A156" s="295"/>
      <c r="B156" s="172" t="s">
        <v>56</v>
      </c>
      <c r="C156" s="197">
        <f>$M142*C$26</f>
        <v>0</v>
      </c>
      <c r="D156" s="197">
        <f t="shared" ref="D156:N156" si="1031">$M142*D$26</f>
        <v>0</v>
      </c>
      <c r="E156" s="197">
        <f t="shared" si="1031"/>
        <v>0</v>
      </c>
      <c r="F156" s="197">
        <f t="shared" si="1031"/>
        <v>0</v>
      </c>
      <c r="G156" s="197">
        <f t="shared" si="1031"/>
        <v>0</v>
      </c>
      <c r="H156" s="197">
        <f t="shared" si="1031"/>
        <v>0</v>
      </c>
      <c r="I156" s="197">
        <f t="shared" si="1031"/>
        <v>0</v>
      </c>
      <c r="J156" s="197">
        <f t="shared" si="1031"/>
        <v>0</v>
      </c>
      <c r="K156" s="197">
        <f t="shared" si="1031"/>
        <v>0</v>
      </c>
      <c r="L156" s="197">
        <f t="shared" si="1031"/>
        <v>0</v>
      </c>
      <c r="M156" s="197">
        <f t="shared" si="1031"/>
        <v>0</v>
      </c>
      <c r="N156" s="197">
        <f t="shared" si="1031"/>
        <v>0</v>
      </c>
      <c r="O156" s="198">
        <f t="shared" si="922"/>
        <v>0</v>
      </c>
      <c r="Q156" s="295"/>
      <c r="R156" s="172" t="s">
        <v>56</v>
      </c>
      <c r="S156" s="199">
        <f>IF(ISNUMBER(S$26),C156*S$26,0)</f>
        <v>0</v>
      </c>
      <c r="T156" s="199">
        <f t="shared" ref="T156" si="1032">IF(ISNUMBER(T$26),D156*T$26,0)</f>
        <v>0</v>
      </c>
      <c r="U156" s="199">
        <f t="shared" ref="U156" si="1033">IF(ISNUMBER(U$26),E156*U$26,0)</f>
        <v>0</v>
      </c>
      <c r="V156" s="199">
        <f t="shared" ref="V156" si="1034">IF(ISNUMBER(V$26),F156*V$26,0)</f>
        <v>0</v>
      </c>
      <c r="W156" s="199">
        <f t="shared" ref="W156" si="1035">IF(ISNUMBER(W$26),G156*W$26,0)</f>
        <v>0</v>
      </c>
      <c r="X156" s="199">
        <f t="shared" ref="X156" si="1036">IF(ISNUMBER(X$26),H156*X$26,0)</f>
        <v>0</v>
      </c>
      <c r="Y156" s="199">
        <f t="shared" ref="Y156" si="1037">IF(ISNUMBER(Y$26),I156*Y$26,0)</f>
        <v>0</v>
      </c>
      <c r="Z156" s="199">
        <f t="shared" ref="Z156" si="1038">IF(ISNUMBER(Z$26),J156*Z$26,0)</f>
        <v>0</v>
      </c>
      <c r="AA156" s="199">
        <f t="shared" ref="AA156" si="1039">IF(ISNUMBER(AA$26),K156*AA$26,0)</f>
        <v>0</v>
      </c>
      <c r="AB156" s="199">
        <f t="shared" ref="AB156" si="1040">IF(ISNUMBER(AB$26),L156*AB$26,0)</f>
        <v>0</v>
      </c>
      <c r="AC156" s="199">
        <f t="shared" ref="AC156" si="1041">IF(ISNUMBER(AC$26),M156*AC$26,0)</f>
        <v>0</v>
      </c>
      <c r="AD156" s="199">
        <f t="shared" ref="AD156" si="1042">IF(ISNUMBER(AD$26),N156*AD$26,0)</f>
        <v>0</v>
      </c>
      <c r="AE156" s="198">
        <f t="shared" si="934"/>
        <v>0</v>
      </c>
      <c r="AF156" s="62"/>
    </row>
    <row r="157" spans="1:32" x14ac:dyDescent="0.2">
      <c r="A157" s="295"/>
      <c r="B157" s="172" t="s">
        <v>147</v>
      </c>
      <c r="C157" s="197">
        <f>$N142*C$27</f>
        <v>0</v>
      </c>
      <c r="D157" s="197">
        <f t="shared" ref="D157:N157" si="1043">$N142*D$27</f>
        <v>0</v>
      </c>
      <c r="E157" s="197">
        <f t="shared" si="1043"/>
        <v>0</v>
      </c>
      <c r="F157" s="197">
        <f t="shared" si="1043"/>
        <v>0</v>
      </c>
      <c r="G157" s="197">
        <f t="shared" si="1043"/>
        <v>0</v>
      </c>
      <c r="H157" s="197">
        <f t="shared" si="1043"/>
        <v>0</v>
      </c>
      <c r="I157" s="197">
        <f t="shared" si="1043"/>
        <v>0</v>
      </c>
      <c r="J157" s="197">
        <f t="shared" si="1043"/>
        <v>0</v>
      </c>
      <c r="K157" s="197">
        <f t="shared" si="1043"/>
        <v>0</v>
      </c>
      <c r="L157" s="197">
        <f t="shared" si="1043"/>
        <v>0</v>
      </c>
      <c r="M157" s="197">
        <f t="shared" si="1043"/>
        <v>0</v>
      </c>
      <c r="N157" s="197">
        <f t="shared" si="1043"/>
        <v>0</v>
      </c>
      <c r="O157" s="198">
        <f t="shared" si="922"/>
        <v>0</v>
      </c>
      <c r="Q157" s="295"/>
      <c r="R157" s="172" t="s">
        <v>147</v>
      </c>
      <c r="S157" s="199">
        <f>IF(ISNUMBER(S$27),C157*S$27,0)</f>
        <v>0</v>
      </c>
      <c r="T157" s="199">
        <f t="shared" ref="T157" si="1044">IF(ISNUMBER(T$27),D157*T$27,0)</f>
        <v>0</v>
      </c>
      <c r="U157" s="199">
        <f t="shared" ref="U157" si="1045">IF(ISNUMBER(U$27),E157*U$27,0)</f>
        <v>0</v>
      </c>
      <c r="V157" s="199">
        <f t="shared" ref="V157" si="1046">IF(ISNUMBER(V$27),F157*V$27,0)</f>
        <v>0</v>
      </c>
      <c r="W157" s="199">
        <f t="shared" ref="W157" si="1047">IF(ISNUMBER(W$27),G157*W$27,0)</f>
        <v>0</v>
      </c>
      <c r="X157" s="199">
        <f t="shared" ref="X157" si="1048">IF(ISNUMBER(X$27),H157*X$27,0)</f>
        <v>0</v>
      </c>
      <c r="Y157" s="199">
        <f t="shared" ref="Y157" si="1049">IF(ISNUMBER(Y$27),I157*Y$27,0)</f>
        <v>0</v>
      </c>
      <c r="Z157" s="199">
        <f t="shared" ref="Z157" si="1050">IF(ISNUMBER(Z$27),J157*Z$27,0)</f>
        <v>0</v>
      </c>
      <c r="AA157" s="199">
        <f t="shared" ref="AA157" si="1051">IF(ISNUMBER(AA$27),K157*AA$27,0)</f>
        <v>0</v>
      </c>
      <c r="AB157" s="199">
        <f t="shared" ref="AB157" si="1052">IF(ISNUMBER(AB$27),L157*AB$27,0)</f>
        <v>0</v>
      </c>
      <c r="AC157" s="199">
        <f t="shared" ref="AC157" si="1053">IF(ISNUMBER(AC$27),M157*AC$27,0)</f>
        <v>0</v>
      </c>
      <c r="AD157" s="199">
        <f t="shared" ref="AD157" si="1054">IF(ISNUMBER(AD$27),N157*AD$27,0)</f>
        <v>0</v>
      </c>
      <c r="AE157" s="198">
        <f t="shared" si="934"/>
        <v>0</v>
      </c>
      <c r="AF157" s="62"/>
    </row>
    <row r="158" spans="1:32" x14ac:dyDescent="0.2">
      <c r="A158" s="296"/>
      <c r="B158" s="54" t="s">
        <v>57</v>
      </c>
      <c r="C158" s="197">
        <f>+SUM(C146:C157)</f>
        <v>0</v>
      </c>
      <c r="D158" s="197">
        <f t="shared" ref="D158:N158" si="1055">+SUM(D146:D157)</f>
        <v>0</v>
      </c>
      <c r="E158" s="197">
        <f t="shared" si="1055"/>
        <v>0</v>
      </c>
      <c r="F158" s="197">
        <f t="shared" si="1055"/>
        <v>0</v>
      </c>
      <c r="G158" s="197">
        <f t="shared" si="1055"/>
        <v>0</v>
      </c>
      <c r="H158" s="197">
        <f t="shared" si="1055"/>
        <v>0</v>
      </c>
      <c r="I158" s="197">
        <f t="shared" si="1055"/>
        <v>0</v>
      </c>
      <c r="J158" s="197">
        <f t="shared" si="1055"/>
        <v>0</v>
      </c>
      <c r="K158" s="197">
        <f t="shared" si="1055"/>
        <v>0</v>
      </c>
      <c r="L158" s="197">
        <f t="shared" si="1055"/>
        <v>0</v>
      </c>
      <c r="M158" s="197">
        <f t="shared" si="1055"/>
        <v>0</v>
      </c>
      <c r="N158" s="197">
        <f t="shared" si="1055"/>
        <v>0</v>
      </c>
      <c r="O158" s="198"/>
      <c r="Q158" s="296"/>
      <c r="R158" s="54" t="s">
        <v>57</v>
      </c>
      <c r="S158" s="197"/>
      <c r="T158" s="197"/>
      <c r="U158" s="197"/>
      <c r="V158" s="197"/>
      <c r="W158" s="197"/>
      <c r="X158" s="197"/>
      <c r="Y158" s="197"/>
      <c r="Z158" s="197"/>
      <c r="AA158" s="197"/>
      <c r="AB158" s="197"/>
      <c r="AC158" s="197"/>
      <c r="AD158" s="197"/>
      <c r="AE158" s="198">
        <f>SUM(AE146:AE157)</f>
        <v>0</v>
      </c>
      <c r="AF158" s="200">
        <f>AE158*44/12</f>
        <v>0</v>
      </c>
    </row>
    <row r="159" spans="1:32" x14ac:dyDescent="0.2">
      <c r="S159" s="50"/>
      <c r="T159" s="50"/>
      <c r="U159" s="50"/>
      <c r="V159" s="50"/>
      <c r="W159" s="50"/>
      <c r="X159" s="50"/>
      <c r="Y159" s="50"/>
      <c r="Z159" s="50"/>
      <c r="AA159" s="50"/>
      <c r="AB159" s="50"/>
      <c r="AC159" s="50"/>
      <c r="AD159" s="50"/>
      <c r="AE159" s="50"/>
    </row>
    <row r="160" spans="1:32" ht="14.15" customHeight="1" x14ac:dyDescent="0.2">
      <c r="A160" s="293" t="str">
        <f>'MPS(input_RL_Opt2)'!A160</f>
        <v>Year 2027</v>
      </c>
      <c r="B160" s="293"/>
      <c r="C160" s="261" t="str">
        <f>'MPS(input_RL_Opt2)'!C160:O160</f>
        <v>Land use category in year 2027</v>
      </c>
      <c r="D160" s="261"/>
      <c r="E160" s="261"/>
      <c r="F160" s="261"/>
      <c r="G160" s="261"/>
      <c r="H160" s="261"/>
      <c r="I160" s="261"/>
      <c r="J160" s="261"/>
      <c r="K160" s="261"/>
      <c r="L160" s="261"/>
      <c r="M160" s="261"/>
      <c r="N160" s="261"/>
      <c r="O160" s="261"/>
      <c r="Q160" s="293" t="str">
        <f>'MPS(input_RL_Opt2)'!Q160</f>
        <v>Year 2027</v>
      </c>
      <c r="R160" s="293"/>
      <c r="S160" s="261" t="str">
        <f>'MPS(input_RL_Opt2)'!S160:AE160</f>
        <v>Land use category in year 2027</v>
      </c>
      <c r="T160" s="261"/>
      <c r="U160" s="261"/>
      <c r="V160" s="261"/>
      <c r="W160" s="261"/>
      <c r="X160" s="261"/>
      <c r="Y160" s="261"/>
      <c r="Z160" s="261"/>
      <c r="AA160" s="261"/>
      <c r="AB160" s="261"/>
      <c r="AC160" s="261"/>
      <c r="AD160" s="261"/>
      <c r="AE160" s="261"/>
      <c r="AF160" s="62"/>
    </row>
    <row r="161" spans="1:32" ht="42" x14ac:dyDescent="0.2">
      <c r="A161" s="293"/>
      <c r="B161" s="293"/>
      <c r="C161" s="54" t="s">
        <v>46</v>
      </c>
      <c r="D161" s="54" t="s">
        <v>47</v>
      </c>
      <c r="E161" s="55" t="s">
        <v>48</v>
      </c>
      <c r="F161" s="54" t="s">
        <v>49</v>
      </c>
      <c r="G161" s="54" t="s">
        <v>50</v>
      </c>
      <c r="H161" s="54" t="s">
        <v>51</v>
      </c>
      <c r="I161" s="54" t="s">
        <v>52</v>
      </c>
      <c r="J161" s="54" t="s">
        <v>53</v>
      </c>
      <c r="K161" s="54" t="s">
        <v>54</v>
      </c>
      <c r="L161" s="54" t="s">
        <v>55</v>
      </c>
      <c r="M161" s="54" t="s">
        <v>56</v>
      </c>
      <c r="N161" s="54" t="s">
        <v>39</v>
      </c>
      <c r="O161" s="172" t="s">
        <v>57</v>
      </c>
      <c r="Q161" s="293"/>
      <c r="R161" s="293"/>
      <c r="S161" s="54" t="s">
        <v>46</v>
      </c>
      <c r="T161" s="54" t="s">
        <v>47</v>
      </c>
      <c r="U161" s="55" t="s">
        <v>48</v>
      </c>
      <c r="V161" s="54" t="s">
        <v>49</v>
      </c>
      <c r="W161" s="54" t="s">
        <v>50</v>
      </c>
      <c r="X161" s="54" t="s">
        <v>51</v>
      </c>
      <c r="Y161" s="54" t="s">
        <v>52</v>
      </c>
      <c r="Z161" s="54" t="s">
        <v>53</v>
      </c>
      <c r="AA161" s="54" t="s">
        <v>54</v>
      </c>
      <c r="AB161" s="54" t="s">
        <v>55</v>
      </c>
      <c r="AC161" s="54" t="s">
        <v>56</v>
      </c>
      <c r="AD161" s="54" t="s">
        <v>39</v>
      </c>
      <c r="AE161" s="172" t="s">
        <v>57</v>
      </c>
      <c r="AF161" s="62"/>
    </row>
    <row r="162" spans="1:32" ht="14.15" customHeight="1" x14ac:dyDescent="0.2">
      <c r="A162" s="294" t="str">
        <f>'MPS(input_RL_Opt2)'!A162</f>
        <v>Land use category in year 2026</v>
      </c>
      <c r="B162" s="54" t="s">
        <v>46</v>
      </c>
      <c r="C162" s="197">
        <f>$C158*C$16</f>
        <v>0</v>
      </c>
      <c r="D162" s="197">
        <f t="shared" ref="D162:N162" si="1056">$C158*D$16</f>
        <v>0</v>
      </c>
      <c r="E162" s="197">
        <f t="shared" si="1056"/>
        <v>0</v>
      </c>
      <c r="F162" s="197">
        <f t="shared" si="1056"/>
        <v>0</v>
      </c>
      <c r="G162" s="197">
        <f t="shared" si="1056"/>
        <v>0</v>
      </c>
      <c r="H162" s="197">
        <f t="shared" si="1056"/>
        <v>0</v>
      </c>
      <c r="I162" s="197">
        <f t="shared" si="1056"/>
        <v>0</v>
      </c>
      <c r="J162" s="197">
        <f t="shared" si="1056"/>
        <v>0</v>
      </c>
      <c r="K162" s="197">
        <f t="shared" si="1056"/>
        <v>0</v>
      </c>
      <c r="L162" s="197">
        <f t="shared" si="1056"/>
        <v>0</v>
      </c>
      <c r="M162" s="197">
        <f t="shared" si="1056"/>
        <v>0</v>
      </c>
      <c r="N162" s="197">
        <f t="shared" si="1056"/>
        <v>0</v>
      </c>
      <c r="O162" s="198">
        <f>SUM(C162:N162)</f>
        <v>0</v>
      </c>
      <c r="Q162" s="294" t="str">
        <f>'MPS(input_RL_Opt2)'!Q162</f>
        <v>Land use category in year 2026</v>
      </c>
      <c r="R162" s="54" t="s">
        <v>46</v>
      </c>
      <c r="S162" s="199">
        <f>IF(ISNUMBER(S$16),C162*S$16,0)</f>
        <v>0</v>
      </c>
      <c r="T162" s="199">
        <f t="shared" ref="T162" si="1057">IF(ISNUMBER(T$16),D162*T$16,0)</f>
        <v>0</v>
      </c>
      <c r="U162" s="199">
        <f t="shared" ref="U162" si="1058">IF(ISNUMBER(U$16),E162*U$16,0)</f>
        <v>0</v>
      </c>
      <c r="V162" s="199">
        <f t="shared" ref="V162" si="1059">IF(ISNUMBER(V$16),F162*V$16,0)</f>
        <v>0</v>
      </c>
      <c r="W162" s="199">
        <f t="shared" ref="W162" si="1060">IF(ISNUMBER(W$16),G162*W$16,0)</f>
        <v>0</v>
      </c>
      <c r="X162" s="199">
        <f t="shared" ref="X162" si="1061">IF(ISNUMBER(X$16),H162*X$16,0)</f>
        <v>0</v>
      </c>
      <c r="Y162" s="199">
        <f t="shared" ref="Y162" si="1062">IF(ISNUMBER(Y$16),I162*Y$16,0)</f>
        <v>0</v>
      </c>
      <c r="Z162" s="199">
        <f t="shared" ref="Z162" si="1063">IF(ISNUMBER(Z$16),J162*Z$16,0)</f>
        <v>0</v>
      </c>
      <c r="AA162" s="199">
        <f t="shared" ref="AA162" si="1064">IF(ISNUMBER(AA$16),K162*AA$16,0)</f>
        <v>0</v>
      </c>
      <c r="AB162" s="199">
        <f t="shared" ref="AB162" si="1065">IF(ISNUMBER(AB$16),L162*AB$16,0)</f>
        <v>0</v>
      </c>
      <c r="AC162" s="199">
        <f t="shared" ref="AC162" si="1066">IF(ISNUMBER(AC$16),M162*AC$16,0)</f>
        <v>0</v>
      </c>
      <c r="AD162" s="199">
        <f t="shared" ref="AD162" si="1067">IF(ISNUMBER(AD$16),N162*AD$16,0)</f>
        <v>0</v>
      </c>
      <c r="AE162" s="198">
        <f>SUMIF(S162:AD162,"&gt;0",S162:AD162)</f>
        <v>0</v>
      </c>
      <c r="AF162" s="62"/>
    </row>
    <row r="163" spans="1:32" ht="28" x14ac:dyDescent="0.2">
      <c r="A163" s="295"/>
      <c r="B163" s="54" t="s">
        <v>47</v>
      </c>
      <c r="C163" s="197">
        <f>$D158*C$17</f>
        <v>0</v>
      </c>
      <c r="D163" s="197">
        <f t="shared" ref="D163:N163" si="1068">$D158*D$17</f>
        <v>0</v>
      </c>
      <c r="E163" s="197">
        <f t="shared" si="1068"/>
        <v>0</v>
      </c>
      <c r="F163" s="197">
        <f t="shared" si="1068"/>
        <v>0</v>
      </c>
      <c r="G163" s="197">
        <f t="shared" si="1068"/>
        <v>0</v>
      </c>
      <c r="H163" s="197">
        <f t="shared" si="1068"/>
        <v>0</v>
      </c>
      <c r="I163" s="197">
        <f t="shared" si="1068"/>
        <v>0</v>
      </c>
      <c r="J163" s="197">
        <f t="shared" si="1068"/>
        <v>0</v>
      </c>
      <c r="K163" s="197">
        <f t="shared" si="1068"/>
        <v>0</v>
      </c>
      <c r="L163" s="197">
        <f t="shared" si="1068"/>
        <v>0</v>
      </c>
      <c r="M163" s="197">
        <f t="shared" si="1068"/>
        <v>0</v>
      </c>
      <c r="N163" s="197">
        <f t="shared" si="1068"/>
        <v>0</v>
      </c>
      <c r="O163" s="198">
        <f t="shared" ref="O163:O173" si="1069">SUM(C163:N163)</f>
        <v>0</v>
      </c>
      <c r="Q163" s="295"/>
      <c r="R163" s="54" t="s">
        <v>47</v>
      </c>
      <c r="S163" s="199">
        <f>IF(ISNUMBER(S$17),C163*S$17,0)</f>
        <v>0</v>
      </c>
      <c r="T163" s="199">
        <f t="shared" ref="T163" si="1070">IF(ISNUMBER(T$17),D163*T$17,0)</f>
        <v>0</v>
      </c>
      <c r="U163" s="199">
        <f t="shared" ref="U163" si="1071">IF(ISNUMBER(U$17),E163*U$17,0)</f>
        <v>0</v>
      </c>
      <c r="V163" s="199">
        <f t="shared" ref="V163" si="1072">IF(ISNUMBER(V$17),F163*V$17,0)</f>
        <v>0</v>
      </c>
      <c r="W163" s="199">
        <f t="shared" ref="W163" si="1073">IF(ISNUMBER(W$17),G163*W$17,0)</f>
        <v>0</v>
      </c>
      <c r="X163" s="199">
        <f t="shared" ref="X163" si="1074">IF(ISNUMBER(X$17),H163*X$17,0)</f>
        <v>0</v>
      </c>
      <c r="Y163" s="199">
        <f t="shared" ref="Y163" si="1075">IF(ISNUMBER(Y$17),I163*Y$17,0)</f>
        <v>0</v>
      </c>
      <c r="Z163" s="199">
        <f t="shared" ref="Z163" si="1076">IF(ISNUMBER(Z$17),J163*Z$17,0)</f>
        <v>0</v>
      </c>
      <c r="AA163" s="199">
        <f t="shared" ref="AA163" si="1077">IF(ISNUMBER(AA$17),K163*AA$17,0)</f>
        <v>0</v>
      </c>
      <c r="AB163" s="199">
        <f t="shared" ref="AB163" si="1078">IF(ISNUMBER(AB$17),L163*AB$17,0)</f>
        <v>0</v>
      </c>
      <c r="AC163" s="199">
        <f t="shared" ref="AC163" si="1079">IF(ISNUMBER(AC$17),M163*AC$17,0)</f>
        <v>0</v>
      </c>
      <c r="AD163" s="199">
        <f t="shared" ref="AD163" si="1080">IF(ISNUMBER(AD$17),N163*AD$17,0)</f>
        <v>0</v>
      </c>
      <c r="AE163" s="198">
        <f t="shared" ref="AE163:AE173" si="1081">SUMIF(S163:AD163,"&gt;0",S163:AD163)</f>
        <v>0</v>
      </c>
      <c r="AF163" s="62"/>
    </row>
    <row r="164" spans="1:32" x14ac:dyDescent="0.2">
      <c r="A164" s="295"/>
      <c r="B164" s="55" t="s">
        <v>48</v>
      </c>
      <c r="C164" s="197">
        <f>$E158*C$18</f>
        <v>0</v>
      </c>
      <c r="D164" s="197">
        <f t="shared" ref="D164:N164" si="1082">$E158*D$18</f>
        <v>0</v>
      </c>
      <c r="E164" s="197">
        <f t="shared" si="1082"/>
        <v>0</v>
      </c>
      <c r="F164" s="197">
        <f t="shared" si="1082"/>
        <v>0</v>
      </c>
      <c r="G164" s="197">
        <f t="shared" si="1082"/>
        <v>0</v>
      </c>
      <c r="H164" s="197">
        <f t="shared" si="1082"/>
        <v>0</v>
      </c>
      <c r="I164" s="197">
        <f t="shared" si="1082"/>
        <v>0</v>
      </c>
      <c r="J164" s="197">
        <f t="shared" si="1082"/>
        <v>0</v>
      </c>
      <c r="K164" s="197">
        <f t="shared" si="1082"/>
        <v>0</v>
      </c>
      <c r="L164" s="197">
        <f t="shared" si="1082"/>
        <v>0</v>
      </c>
      <c r="M164" s="197">
        <f t="shared" si="1082"/>
        <v>0</v>
      </c>
      <c r="N164" s="197">
        <f t="shared" si="1082"/>
        <v>0</v>
      </c>
      <c r="O164" s="198">
        <f t="shared" si="1069"/>
        <v>0</v>
      </c>
      <c r="Q164" s="295"/>
      <c r="R164" s="55" t="s">
        <v>48</v>
      </c>
      <c r="S164" s="199">
        <f>IF(ISNUMBER(S$18),C164*S$18,0)</f>
        <v>0</v>
      </c>
      <c r="T164" s="199">
        <f t="shared" ref="T164" si="1083">IF(ISNUMBER(T$18),D164*T$18,0)</f>
        <v>0</v>
      </c>
      <c r="U164" s="199">
        <f t="shared" ref="U164" si="1084">IF(ISNUMBER(U$18),E164*U$18,0)</f>
        <v>0</v>
      </c>
      <c r="V164" s="199">
        <f t="shared" ref="V164" si="1085">IF(ISNUMBER(V$18),F164*V$18,0)</f>
        <v>0</v>
      </c>
      <c r="W164" s="199">
        <f t="shared" ref="W164" si="1086">IF(ISNUMBER(W$18),G164*W$18,0)</f>
        <v>0</v>
      </c>
      <c r="X164" s="199">
        <f t="shared" ref="X164" si="1087">IF(ISNUMBER(X$18),H164*X$18,0)</f>
        <v>0</v>
      </c>
      <c r="Y164" s="199">
        <f t="shared" ref="Y164" si="1088">IF(ISNUMBER(Y$18),I164*Y$18,0)</f>
        <v>0</v>
      </c>
      <c r="Z164" s="199">
        <f t="shared" ref="Z164" si="1089">IF(ISNUMBER(Z$18),J164*Z$18,0)</f>
        <v>0</v>
      </c>
      <c r="AA164" s="199">
        <f t="shared" ref="AA164" si="1090">IF(ISNUMBER(AA$18),K164*AA$18,0)</f>
        <v>0</v>
      </c>
      <c r="AB164" s="199">
        <f t="shared" ref="AB164" si="1091">IF(ISNUMBER(AB$18),L164*AB$18,0)</f>
        <v>0</v>
      </c>
      <c r="AC164" s="199">
        <f t="shared" ref="AC164" si="1092">IF(ISNUMBER(AC$18),M164*AC$18,0)</f>
        <v>0</v>
      </c>
      <c r="AD164" s="199">
        <f t="shared" ref="AD164" si="1093">IF(ISNUMBER(AD$18),N164*AD$18,0)</f>
        <v>0</v>
      </c>
      <c r="AE164" s="198">
        <f t="shared" si="1081"/>
        <v>0</v>
      </c>
      <c r="AF164" s="62"/>
    </row>
    <row r="165" spans="1:32" x14ac:dyDescent="0.2">
      <c r="A165" s="295"/>
      <c r="B165" s="54" t="s">
        <v>49</v>
      </c>
      <c r="C165" s="197">
        <f>$F158*C$19</f>
        <v>0</v>
      </c>
      <c r="D165" s="197">
        <f t="shared" ref="D165:N165" si="1094">$F158*D$19</f>
        <v>0</v>
      </c>
      <c r="E165" s="197">
        <f t="shared" si="1094"/>
        <v>0</v>
      </c>
      <c r="F165" s="197">
        <f t="shared" si="1094"/>
        <v>0</v>
      </c>
      <c r="G165" s="197">
        <f t="shared" si="1094"/>
        <v>0</v>
      </c>
      <c r="H165" s="197">
        <f t="shared" si="1094"/>
        <v>0</v>
      </c>
      <c r="I165" s="197">
        <f t="shared" si="1094"/>
        <v>0</v>
      </c>
      <c r="J165" s="197">
        <f t="shared" si="1094"/>
        <v>0</v>
      </c>
      <c r="K165" s="197">
        <f t="shared" si="1094"/>
        <v>0</v>
      </c>
      <c r="L165" s="197">
        <f t="shared" si="1094"/>
        <v>0</v>
      </c>
      <c r="M165" s="197">
        <f t="shared" si="1094"/>
        <v>0</v>
      </c>
      <c r="N165" s="197">
        <f t="shared" si="1094"/>
        <v>0</v>
      </c>
      <c r="O165" s="198">
        <f t="shared" si="1069"/>
        <v>0</v>
      </c>
      <c r="Q165" s="295"/>
      <c r="R165" s="54" t="s">
        <v>49</v>
      </c>
      <c r="S165" s="199">
        <f>IF(ISNUMBER(S$19),C165*S$19,0)</f>
        <v>0</v>
      </c>
      <c r="T165" s="199">
        <f t="shared" ref="T165" si="1095">IF(ISNUMBER(T$19),D165*T$19,0)</f>
        <v>0</v>
      </c>
      <c r="U165" s="199">
        <f t="shared" ref="U165" si="1096">IF(ISNUMBER(U$19),E165*U$19,0)</f>
        <v>0</v>
      </c>
      <c r="V165" s="199">
        <f t="shared" ref="V165" si="1097">IF(ISNUMBER(V$19),F165*V$19,0)</f>
        <v>0</v>
      </c>
      <c r="W165" s="199">
        <f t="shared" ref="W165" si="1098">IF(ISNUMBER(W$19),G165*W$19,0)</f>
        <v>0</v>
      </c>
      <c r="X165" s="199">
        <f t="shared" ref="X165" si="1099">IF(ISNUMBER(X$19),H165*X$19,0)</f>
        <v>0</v>
      </c>
      <c r="Y165" s="199">
        <f t="shared" ref="Y165" si="1100">IF(ISNUMBER(Y$19),I165*Y$19,0)</f>
        <v>0</v>
      </c>
      <c r="Z165" s="199">
        <f t="shared" ref="Z165" si="1101">IF(ISNUMBER(Z$19),J165*Z$19,0)</f>
        <v>0</v>
      </c>
      <c r="AA165" s="199">
        <f t="shared" ref="AA165" si="1102">IF(ISNUMBER(AA$19),K165*AA$19,0)</f>
        <v>0</v>
      </c>
      <c r="AB165" s="199">
        <f t="shared" ref="AB165" si="1103">IF(ISNUMBER(AB$19),L165*AB$19,0)</f>
        <v>0</v>
      </c>
      <c r="AC165" s="199">
        <f t="shared" ref="AC165" si="1104">IF(ISNUMBER(AC$19),M165*AC$19,0)</f>
        <v>0</v>
      </c>
      <c r="AD165" s="199">
        <f t="shared" ref="AD165" si="1105">IF(ISNUMBER(AD$19),N165*AD$19,0)</f>
        <v>0</v>
      </c>
      <c r="AE165" s="198">
        <f t="shared" si="1081"/>
        <v>0</v>
      </c>
      <c r="AF165" s="62"/>
    </row>
    <row r="166" spans="1:32" x14ac:dyDescent="0.2">
      <c r="A166" s="295"/>
      <c r="B166" s="172" t="s">
        <v>50</v>
      </c>
      <c r="C166" s="197">
        <f>$G158*C$20</f>
        <v>0</v>
      </c>
      <c r="D166" s="197">
        <f t="shared" ref="D166:N166" si="1106">$G158*D$20</f>
        <v>0</v>
      </c>
      <c r="E166" s="197">
        <f t="shared" si="1106"/>
        <v>0</v>
      </c>
      <c r="F166" s="197">
        <f t="shared" si="1106"/>
        <v>0</v>
      </c>
      <c r="G166" s="197">
        <f t="shared" si="1106"/>
        <v>0</v>
      </c>
      <c r="H166" s="197">
        <f t="shared" si="1106"/>
        <v>0</v>
      </c>
      <c r="I166" s="197">
        <f t="shared" si="1106"/>
        <v>0</v>
      </c>
      <c r="J166" s="197">
        <f t="shared" si="1106"/>
        <v>0</v>
      </c>
      <c r="K166" s="197">
        <f t="shared" si="1106"/>
        <v>0</v>
      </c>
      <c r="L166" s="197">
        <f t="shared" si="1106"/>
        <v>0</v>
      </c>
      <c r="M166" s="197">
        <f t="shared" si="1106"/>
        <v>0</v>
      </c>
      <c r="N166" s="197">
        <f t="shared" si="1106"/>
        <v>0</v>
      </c>
      <c r="O166" s="198">
        <f t="shared" si="1069"/>
        <v>0</v>
      </c>
      <c r="Q166" s="295"/>
      <c r="R166" s="172" t="s">
        <v>50</v>
      </c>
      <c r="S166" s="199">
        <f>IF(ISNUMBER(S$20),C166*S$20,0)</f>
        <v>0</v>
      </c>
      <c r="T166" s="199">
        <f t="shared" ref="T166" si="1107">IF(ISNUMBER(T$20),D166*T$20,0)</f>
        <v>0</v>
      </c>
      <c r="U166" s="199">
        <f t="shared" ref="U166" si="1108">IF(ISNUMBER(U$20),E166*U$20,0)</f>
        <v>0</v>
      </c>
      <c r="V166" s="199">
        <f t="shared" ref="V166" si="1109">IF(ISNUMBER(V$20),F166*V$20,0)</f>
        <v>0</v>
      </c>
      <c r="W166" s="199">
        <f t="shared" ref="W166" si="1110">IF(ISNUMBER(W$20),G166*W$20,0)</f>
        <v>0</v>
      </c>
      <c r="X166" s="199">
        <f t="shared" ref="X166" si="1111">IF(ISNUMBER(X$20),H166*X$20,0)</f>
        <v>0</v>
      </c>
      <c r="Y166" s="199">
        <f t="shared" ref="Y166" si="1112">IF(ISNUMBER(Y$20),I166*Y$20,0)</f>
        <v>0</v>
      </c>
      <c r="Z166" s="199">
        <f t="shared" ref="Z166" si="1113">IF(ISNUMBER(Z$20),J166*Z$20,0)</f>
        <v>0</v>
      </c>
      <c r="AA166" s="199">
        <f t="shared" ref="AA166" si="1114">IF(ISNUMBER(AA$20),K166*AA$20,0)</f>
        <v>0</v>
      </c>
      <c r="AB166" s="199">
        <f t="shared" ref="AB166" si="1115">IF(ISNUMBER(AB$20),L166*AB$20,0)</f>
        <v>0</v>
      </c>
      <c r="AC166" s="199">
        <f t="shared" ref="AC166" si="1116">IF(ISNUMBER(AC$20),M166*AC$20,0)</f>
        <v>0</v>
      </c>
      <c r="AD166" s="199">
        <f t="shared" ref="AD166" si="1117">IF(ISNUMBER(AD$20),N166*AD$20,0)</f>
        <v>0</v>
      </c>
      <c r="AE166" s="198">
        <f t="shared" si="1081"/>
        <v>0</v>
      </c>
      <c r="AF166" s="62"/>
    </row>
    <row r="167" spans="1:32" x14ac:dyDescent="0.2">
      <c r="A167" s="295"/>
      <c r="B167" s="172" t="s">
        <v>51</v>
      </c>
      <c r="C167" s="197">
        <f>$H158*C$21</f>
        <v>0</v>
      </c>
      <c r="D167" s="197">
        <f t="shared" ref="D167:N167" si="1118">$H158*D$21</f>
        <v>0</v>
      </c>
      <c r="E167" s="197">
        <f t="shared" si="1118"/>
        <v>0</v>
      </c>
      <c r="F167" s="197">
        <f t="shared" si="1118"/>
        <v>0</v>
      </c>
      <c r="G167" s="197">
        <f t="shared" si="1118"/>
        <v>0</v>
      </c>
      <c r="H167" s="197">
        <f t="shared" si="1118"/>
        <v>0</v>
      </c>
      <c r="I167" s="197">
        <f t="shared" si="1118"/>
        <v>0</v>
      </c>
      <c r="J167" s="197">
        <f t="shared" si="1118"/>
        <v>0</v>
      </c>
      <c r="K167" s="197">
        <f t="shared" si="1118"/>
        <v>0</v>
      </c>
      <c r="L167" s="197">
        <f t="shared" si="1118"/>
        <v>0</v>
      </c>
      <c r="M167" s="197">
        <f t="shared" si="1118"/>
        <v>0</v>
      </c>
      <c r="N167" s="197">
        <f t="shared" si="1118"/>
        <v>0</v>
      </c>
      <c r="O167" s="198">
        <f t="shared" si="1069"/>
        <v>0</v>
      </c>
      <c r="Q167" s="295"/>
      <c r="R167" s="172" t="s">
        <v>51</v>
      </c>
      <c r="S167" s="199">
        <f>IF(ISNUMBER(S$21),C167*S$21,0)</f>
        <v>0</v>
      </c>
      <c r="T167" s="199">
        <f t="shared" ref="T167" si="1119">IF(ISNUMBER(T$21),D167*T$21,0)</f>
        <v>0</v>
      </c>
      <c r="U167" s="199">
        <f t="shared" ref="U167" si="1120">IF(ISNUMBER(U$21),E167*U$21,0)</f>
        <v>0</v>
      </c>
      <c r="V167" s="199">
        <f t="shared" ref="V167" si="1121">IF(ISNUMBER(V$21),F167*V$21,0)</f>
        <v>0</v>
      </c>
      <c r="W167" s="199">
        <f t="shared" ref="W167" si="1122">IF(ISNUMBER(W$21),G167*W$21,0)</f>
        <v>0</v>
      </c>
      <c r="X167" s="199">
        <f t="shared" ref="X167" si="1123">IF(ISNUMBER(X$21),H167*X$21,0)</f>
        <v>0</v>
      </c>
      <c r="Y167" s="199">
        <f t="shared" ref="Y167" si="1124">IF(ISNUMBER(Y$21),I167*Y$21,0)</f>
        <v>0</v>
      </c>
      <c r="Z167" s="199">
        <f t="shared" ref="Z167" si="1125">IF(ISNUMBER(Z$21),J167*Z$21,0)</f>
        <v>0</v>
      </c>
      <c r="AA167" s="199">
        <f t="shared" ref="AA167" si="1126">IF(ISNUMBER(AA$21),K167*AA$21,0)</f>
        <v>0</v>
      </c>
      <c r="AB167" s="199">
        <f t="shared" ref="AB167" si="1127">IF(ISNUMBER(AB$21),L167*AB$21,0)</f>
        <v>0</v>
      </c>
      <c r="AC167" s="199">
        <f t="shared" ref="AC167" si="1128">IF(ISNUMBER(AC$21),M167*AC$21,0)</f>
        <v>0</v>
      </c>
      <c r="AD167" s="199">
        <f t="shared" ref="AD167" si="1129">IF(ISNUMBER(AD$21),N167*AD$21,0)</f>
        <v>0</v>
      </c>
      <c r="AE167" s="198">
        <f t="shared" si="1081"/>
        <v>0</v>
      </c>
      <c r="AF167" s="62"/>
    </row>
    <row r="168" spans="1:32" x14ac:dyDescent="0.2">
      <c r="A168" s="295"/>
      <c r="B168" s="172" t="s">
        <v>52</v>
      </c>
      <c r="C168" s="197">
        <f>$I158*C$22</f>
        <v>0</v>
      </c>
      <c r="D168" s="197">
        <f t="shared" ref="D168:N168" si="1130">$I158*D$22</f>
        <v>0</v>
      </c>
      <c r="E168" s="197">
        <f t="shared" si="1130"/>
        <v>0</v>
      </c>
      <c r="F168" s="197">
        <f t="shared" si="1130"/>
        <v>0</v>
      </c>
      <c r="G168" s="197">
        <f t="shared" si="1130"/>
        <v>0</v>
      </c>
      <c r="H168" s="197">
        <f t="shared" si="1130"/>
        <v>0</v>
      </c>
      <c r="I168" s="197">
        <f t="shared" si="1130"/>
        <v>0</v>
      </c>
      <c r="J168" s="197">
        <f t="shared" si="1130"/>
        <v>0</v>
      </c>
      <c r="K168" s="197">
        <f t="shared" si="1130"/>
        <v>0</v>
      </c>
      <c r="L168" s="197">
        <f t="shared" si="1130"/>
        <v>0</v>
      </c>
      <c r="M168" s="197">
        <f t="shared" si="1130"/>
        <v>0</v>
      </c>
      <c r="N168" s="197">
        <f t="shared" si="1130"/>
        <v>0</v>
      </c>
      <c r="O168" s="198">
        <f t="shared" si="1069"/>
        <v>0</v>
      </c>
      <c r="Q168" s="295"/>
      <c r="R168" s="172" t="s">
        <v>52</v>
      </c>
      <c r="S168" s="199">
        <f>IF(ISNUMBER(S$22),C168*S$22,0)</f>
        <v>0</v>
      </c>
      <c r="T168" s="199">
        <f t="shared" ref="T168" si="1131">IF(ISNUMBER(T$22),D168*T$22,0)</f>
        <v>0</v>
      </c>
      <c r="U168" s="199">
        <f t="shared" ref="U168" si="1132">IF(ISNUMBER(U$22),E168*U$22,0)</f>
        <v>0</v>
      </c>
      <c r="V168" s="199">
        <f t="shared" ref="V168" si="1133">IF(ISNUMBER(V$22),F168*V$22,0)</f>
        <v>0</v>
      </c>
      <c r="W168" s="199">
        <f t="shared" ref="W168" si="1134">IF(ISNUMBER(W$22),G168*W$22,0)</f>
        <v>0</v>
      </c>
      <c r="X168" s="199">
        <f t="shared" ref="X168" si="1135">IF(ISNUMBER(X$22),H168*X$22,0)</f>
        <v>0</v>
      </c>
      <c r="Y168" s="199">
        <f t="shared" ref="Y168" si="1136">IF(ISNUMBER(Y$22),I168*Y$22,0)</f>
        <v>0</v>
      </c>
      <c r="Z168" s="199">
        <f t="shared" ref="Z168" si="1137">IF(ISNUMBER(Z$22),J168*Z$22,0)</f>
        <v>0</v>
      </c>
      <c r="AA168" s="199">
        <f t="shared" ref="AA168" si="1138">IF(ISNUMBER(AA$22),K168*AA$22,0)</f>
        <v>0</v>
      </c>
      <c r="AB168" s="199">
        <f t="shared" ref="AB168" si="1139">IF(ISNUMBER(AB$22),L168*AB$22,0)</f>
        <v>0</v>
      </c>
      <c r="AC168" s="199">
        <f t="shared" ref="AC168" si="1140">IF(ISNUMBER(AC$22),M168*AC$22,0)</f>
        <v>0</v>
      </c>
      <c r="AD168" s="199">
        <f t="shared" ref="AD168" si="1141">IF(ISNUMBER(AD$22),N168*AD$22,0)</f>
        <v>0</v>
      </c>
      <c r="AE168" s="198">
        <f t="shared" si="1081"/>
        <v>0</v>
      </c>
      <c r="AF168" s="62"/>
    </row>
    <row r="169" spans="1:32" x14ac:dyDescent="0.2">
      <c r="A169" s="295"/>
      <c r="B169" s="172" t="s">
        <v>53</v>
      </c>
      <c r="C169" s="197">
        <f>$J158*C$23</f>
        <v>0</v>
      </c>
      <c r="D169" s="197">
        <f t="shared" ref="D169:N169" si="1142">$J158*D$23</f>
        <v>0</v>
      </c>
      <c r="E169" s="197">
        <f t="shared" si="1142"/>
        <v>0</v>
      </c>
      <c r="F169" s="197">
        <f t="shared" si="1142"/>
        <v>0</v>
      </c>
      <c r="G169" s="197">
        <f t="shared" si="1142"/>
        <v>0</v>
      </c>
      <c r="H169" s="197">
        <f t="shared" si="1142"/>
        <v>0</v>
      </c>
      <c r="I169" s="197">
        <f t="shared" si="1142"/>
        <v>0</v>
      </c>
      <c r="J169" s="197">
        <f t="shared" si="1142"/>
        <v>0</v>
      </c>
      <c r="K169" s="197">
        <f t="shared" si="1142"/>
        <v>0</v>
      </c>
      <c r="L169" s="197">
        <f t="shared" si="1142"/>
        <v>0</v>
      </c>
      <c r="M169" s="197">
        <f t="shared" si="1142"/>
        <v>0</v>
      </c>
      <c r="N169" s="197">
        <f t="shared" si="1142"/>
        <v>0</v>
      </c>
      <c r="O169" s="198">
        <f t="shared" si="1069"/>
        <v>0</v>
      </c>
      <c r="Q169" s="295"/>
      <c r="R169" s="172" t="s">
        <v>53</v>
      </c>
      <c r="S169" s="199">
        <f>IF(ISNUMBER(S$23),C169*S$23,0)</f>
        <v>0</v>
      </c>
      <c r="T169" s="199">
        <f t="shared" ref="T169" si="1143">IF(ISNUMBER(T$23),D169*T$23,0)</f>
        <v>0</v>
      </c>
      <c r="U169" s="199">
        <f t="shared" ref="U169" si="1144">IF(ISNUMBER(U$23),E169*U$23,0)</f>
        <v>0</v>
      </c>
      <c r="V169" s="199">
        <f t="shared" ref="V169" si="1145">IF(ISNUMBER(V$23),F169*V$23,0)</f>
        <v>0</v>
      </c>
      <c r="W169" s="199">
        <f t="shared" ref="W169" si="1146">IF(ISNUMBER(W$23),G169*W$23,0)</f>
        <v>0</v>
      </c>
      <c r="X169" s="199">
        <f t="shared" ref="X169" si="1147">IF(ISNUMBER(X$23),H169*X$23,0)</f>
        <v>0</v>
      </c>
      <c r="Y169" s="199">
        <f t="shared" ref="Y169" si="1148">IF(ISNUMBER(Y$23),I169*Y$23,0)</f>
        <v>0</v>
      </c>
      <c r="Z169" s="199">
        <f t="shared" ref="Z169" si="1149">IF(ISNUMBER(Z$23),J169*Z$23,0)</f>
        <v>0</v>
      </c>
      <c r="AA169" s="199">
        <f t="shared" ref="AA169" si="1150">IF(ISNUMBER(AA$23),K169*AA$23,0)</f>
        <v>0</v>
      </c>
      <c r="AB169" s="199">
        <f t="shared" ref="AB169" si="1151">IF(ISNUMBER(AB$23),L169*AB$23,0)</f>
        <v>0</v>
      </c>
      <c r="AC169" s="199">
        <f t="shared" ref="AC169" si="1152">IF(ISNUMBER(AC$23),M169*AC$23,0)</f>
        <v>0</v>
      </c>
      <c r="AD169" s="199">
        <f t="shared" ref="AD169" si="1153">IF(ISNUMBER(AD$23),N169*AD$23,0)</f>
        <v>0</v>
      </c>
      <c r="AE169" s="198">
        <f t="shared" si="1081"/>
        <v>0</v>
      </c>
      <c r="AF169" s="62"/>
    </row>
    <row r="170" spans="1:32" x14ac:dyDescent="0.2">
      <c r="A170" s="295"/>
      <c r="B170" s="172" t="s">
        <v>54</v>
      </c>
      <c r="C170" s="197">
        <f>$K158*C$24</f>
        <v>0</v>
      </c>
      <c r="D170" s="197">
        <f t="shared" ref="D170:N170" si="1154">$K158*D$24</f>
        <v>0</v>
      </c>
      <c r="E170" s="197">
        <f t="shared" si="1154"/>
        <v>0</v>
      </c>
      <c r="F170" s="197">
        <f t="shared" si="1154"/>
        <v>0</v>
      </c>
      <c r="G170" s="197">
        <f t="shared" si="1154"/>
        <v>0</v>
      </c>
      <c r="H170" s="197">
        <f t="shared" si="1154"/>
        <v>0</v>
      </c>
      <c r="I170" s="197">
        <f t="shared" si="1154"/>
        <v>0</v>
      </c>
      <c r="J170" s="197">
        <f t="shared" si="1154"/>
        <v>0</v>
      </c>
      <c r="K170" s="197">
        <f t="shared" si="1154"/>
        <v>0</v>
      </c>
      <c r="L170" s="197">
        <f t="shared" si="1154"/>
        <v>0</v>
      </c>
      <c r="M170" s="197">
        <f t="shared" si="1154"/>
        <v>0</v>
      </c>
      <c r="N170" s="197">
        <f t="shared" si="1154"/>
        <v>0</v>
      </c>
      <c r="O170" s="198">
        <f t="shared" si="1069"/>
        <v>0</v>
      </c>
      <c r="Q170" s="295"/>
      <c r="R170" s="172" t="s">
        <v>54</v>
      </c>
      <c r="S170" s="199">
        <f>IF(ISNUMBER(S$24),C170*S$24,0)</f>
        <v>0</v>
      </c>
      <c r="T170" s="199">
        <f t="shared" ref="T170" si="1155">IF(ISNUMBER(T$24),D170*T$24,0)</f>
        <v>0</v>
      </c>
      <c r="U170" s="199">
        <f t="shared" ref="U170" si="1156">IF(ISNUMBER(U$24),E170*U$24,0)</f>
        <v>0</v>
      </c>
      <c r="V170" s="199">
        <f t="shared" ref="V170" si="1157">IF(ISNUMBER(V$24),F170*V$24,0)</f>
        <v>0</v>
      </c>
      <c r="W170" s="199">
        <f t="shared" ref="W170" si="1158">IF(ISNUMBER(W$24),G170*W$24,0)</f>
        <v>0</v>
      </c>
      <c r="X170" s="199">
        <f t="shared" ref="X170" si="1159">IF(ISNUMBER(X$24),H170*X$24,0)</f>
        <v>0</v>
      </c>
      <c r="Y170" s="199">
        <f t="shared" ref="Y170" si="1160">IF(ISNUMBER(Y$24),I170*Y$24,0)</f>
        <v>0</v>
      </c>
      <c r="Z170" s="199">
        <f t="shared" ref="Z170" si="1161">IF(ISNUMBER(Z$24),J170*Z$24,0)</f>
        <v>0</v>
      </c>
      <c r="AA170" s="199">
        <f t="shared" ref="AA170" si="1162">IF(ISNUMBER(AA$24),K170*AA$24,0)</f>
        <v>0</v>
      </c>
      <c r="AB170" s="199">
        <f t="shared" ref="AB170" si="1163">IF(ISNUMBER(AB$24),L170*AB$24,0)</f>
        <v>0</v>
      </c>
      <c r="AC170" s="199">
        <f t="shared" ref="AC170" si="1164">IF(ISNUMBER(AC$24),M170*AC$24,0)</f>
        <v>0</v>
      </c>
      <c r="AD170" s="199">
        <f t="shared" ref="AD170" si="1165">IF(ISNUMBER(AD$24),N170*AD$24,0)</f>
        <v>0</v>
      </c>
      <c r="AE170" s="198">
        <f t="shared" si="1081"/>
        <v>0</v>
      </c>
      <c r="AF170" s="62"/>
    </row>
    <row r="171" spans="1:32" x14ac:dyDescent="0.2">
      <c r="A171" s="295"/>
      <c r="B171" s="172" t="s">
        <v>55</v>
      </c>
      <c r="C171" s="197">
        <f>$L158*C$25</f>
        <v>0</v>
      </c>
      <c r="D171" s="197">
        <f t="shared" ref="D171:N171" si="1166">$L158*D$25</f>
        <v>0</v>
      </c>
      <c r="E171" s="197">
        <f t="shared" si="1166"/>
        <v>0</v>
      </c>
      <c r="F171" s="197">
        <f t="shared" si="1166"/>
        <v>0</v>
      </c>
      <c r="G171" s="197">
        <f t="shared" si="1166"/>
        <v>0</v>
      </c>
      <c r="H171" s="197">
        <f t="shared" si="1166"/>
        <v>0</v>
      </c>
      <c r="I171" s="197">
        <f t="shared" si="1166"/>
        <v>0</v>
      </c>
      <c r="J171" s="197">
        <f t="shared" si="1166"/>
        <v>0</v>
      </c>
      <c r="K171" s="197">
        <f t="shared" si="1166"/>
        <v>0</v>
      </c>
      <c r="L171" s="197">
        <f t="shared" si="1166"/>
        <v>0</v>
      </c>
      <c r="M171" s="197">
        <f t="shared" si="1166"/>
        <v>0</v>
      </c>
      <c r="N171" s="197">
        <f t="shared" si="1166"/>
        <v>0</v>
      </c>
      <c r="O171" s="198">
        <f t="shared" si="1069"/>
        <v>0</v>
      </c>
      <c r="Q171" s="295"/>
      <c r="R171" s="172" t="s">
        <v>55</v>
      </c>
      <c r="S171" s="199">
        <f>IF(ISNUMBER(S$25),C171*S$25,0)</f>
        <v>0</v>
      </c>
      <c r="T171" s="199">
        <f t="shared" ref="T171" si="1167">IF(ISNUMBER(T$25),D171*T$25,0)</f>
        <v>0</v>
      </c>
      <c r="U171" s="199">
        <f t="shared" ref="U171" si="1168">IF(ISNUMBER(U$25),E171*U$25,0)</f>
        <v>0</v>
      </c>
      <c r="V171" s="199">
        <f t="shared" ref="V171" si="1169">IF(ISNUMBER(V$25),F171*V$25,0)</f>
        <v>0</v>
      </c>
      <c r="W171" s="199">
        <f t="shared" ref="W171" si="1170">IF(ISNUMBER(W$25),G171*W$25,0)</f>
        <v>0</v>
      </c>
      <c r="X171" s="199">
        <f t="shared" ref="X171" si="1171">IF(ISNUMBER(X$25),H171*X$25,0)</f>
        <v>0</v>
      </c>
      <c r="Y171" s="199">
        <f t="shared" ref="Y171" si="1172">IF(ISNUMBER(Y$25),I171*Y$25,0)</f>
        <v>0</v>
      </c>
      <c r="Z171" s="199">
        <f t="shared" ref="Z171" si="1173">IF(ISNUMBER(Z$25),J171*Z$25,0)</f>
        <v>0</v>
      </c>
      <c r="AA171" s="199">
        <f t="shared" ref="AA171" si="1174">IF(ISNUMBER(AA$25),K171*AA$25,0)</f>
        <v>0</v>
      </c>
      <c r="AB171" s="199">
        <f t="shared" ref="AB171" si="1175">IF(ISNUMBER(AB$25),L171*AB$25,0)</f>
        <v>0</v>
      </c>
      <c r="AC171" s="199">
        <f t="shared" ref="AC171" si="1176">IF(ISNUMBER(AC$25),M171*AC$25,0)</f>
        <v>0</v>
      </c>
      <c r="AD171" s="199">
        <f t="shared" ref="AD171" si="1177">IF(ISNUMBER(AD$25),N171*AD$25,0)</f>
        <v>0</v>
      </c>
      <c r="AE171" s="198">
        <f t="shared" si="1081"/>
        <v>0</v>
      </c>
      <c r="AF171" s="62"/>
    </row>
    <row r="172" spans="1:32" x14ac:dyDescent="0.2">
      <c r="A172" s="295"/>
      <c r="B172" s="172" t="s">
        <v>56</v>
      </c>
      <c r="C172" s="197">
        <f>$M158*C$26</f>
        <v>0</v>
      </c>
      <c r="D172" s="197">
        <f t="shared" ref="D172:N172" si="1178">$M158*D$26</f>
        <v>0</v>
      </c>
      <c r="E172" s="197">
        <f t="shared" si="1178"/>
        <v>0</v>
      </c>
      <c r="F172" s="197">
        <f t="shared" si="1178"/>
        <v>0</v>
      </c>
      <c r="G172" s="197">
        <f t="shared" si="1178"/>
        <v>0</v>
      </c>
      <c r="H172" s="197">
        <f t="shared" si="1178"/>
        <v>0</v>
      </c>
      <c r="I172" s="197">
        <f t="shared" si="1178"/>
        <v>0</v>
      </c>
      <c r="J172" s="197">
        <f t="shared" si="1178"/>
        <v>0</v>
      </c>
      <c r="K172" s="197">
        <f t="shared" si="1178"/>
        <v>0</v>
      </c>
      <c r="L172" s="197">
        <f t="shared" si="1178"/>
        <v>0</v>
      </c>
      <c r="M172" s="197">
        <f t="shared" si="1178"/>
        <v>0</v>
      </c>
      <c r="N172" s="197">
        <f t="shared" si="1178"/>
        <v>0</v>
      </c>
      <c r="O172" s="198">
        <f t="shared" si="1069"/>
        <v>0</v>
      </c>
      <c r="Q172" s="295"/>
      <c r="R172" s="172" t="s">
        <v>56</v>
      </c>
      <c r="S172" s="199">
        <f>IF(ISNUMBER(S$26),C172*S$26,0)</f>
        <v>0</v>
      </c>
      <c r="T172" s="199">
        <f t="shared" ref="T172" si="1179">IF(ISNUMBER(T$26),D172*T$26,0)</f>
        <v>0</v>
      </c>
      <c r="U172" s="199">
        <f t="shared" ref="U172" si="1180">IF(ISNUMBER(U$26),E172*U$26,0)</f>
        <v>0</v>
      </c>
      <c r="V172" s="199">
        <f t="shared" ref="V172" si="1181">IF(ISNUMBER(V$26),F172*V$26,0)</f>
        <v>0</v>
      </c>
      <c r="W172" s="199">
        <f t="shared" ref="W172" si="1182">IF(ISNUMBER(W$26),G172*W$26,0)</f>
        <v>0</v>
      </c>
      <c r="X172" s="199">
        <f t="shared" ref="X172" si="1183">IF(ISNUMBER(X$26),H172*X$26,0)</f>
        <v>0</v>
      </c>
      <c r="Y172" s="199">
        <f t="shared" ref="Y172" si="1184">IF(ISNUMBER(Y$26),I172*Y$26,0)</f>
        <v>0</v>
      </c>
      <c r="Z172" s="199">
        <f t="shared" ref="Z172" si="1185">IF(ISNUMBER(Z$26),J172*Z$26,0)</f>
        <v>0</v>
      </c>
      <c r="AA172" s="199">
        <f t="shared" ref="AA172" si="1186">IF(ISNUMBER(AA$26),K172*AA$26,0)</f>
        <v>0</v>
      </c>
      <c r="AB172" s="199">
        <f t="shared" ref="AB172" si="1187">IF(ISNUMBER(AB$26),L172*AB$26,0)</f>
        <v>0</v>
      </c>
      <c r="AC172" s="199">
        <f t="shared" ref="AC172" si="1188">IF(ISNUMBER(AC$26),M172*AC$26,0)</f>
        <v>0</v>
      </c>
      <c r="AD172" s="199">
        <f t="shared" ref="AD172" si="1189">IF(ISNUMBER(AD$26),N172*AD$26,0)</f>
        <v>0</v>
      </c>
      <c r="AE172" s="198">
        <f t="shared" si="1081"/>
        <v>0</v>
      </c>
      <c r="AF172" s="62"/>
    </row>
    <row r="173" spans="1:32" x14ac:dyDescent="0.2">
      <c r="A173" s="295"/>
      <c r="B173" s="172" t="s">
        <v>147</v>
      </c>
      <c r="C173" s="197">
        <f>$N158*C$27</f>
        <v>0</v>
      </c>
      <c r="D173" s="197">
        <f t="shared" ref="D173:N173" si="1190">$N158*D$27</f>
        <v>0</v>
      </c>
      <c r="E173" s="197">
        <f t="shared" si="1190"/>
        <v>0</v>
      </c>
      <c r="F173" s="197">
        <f t="shared" si="1190"/>
        <v>0</v>
      </c>
      <c r="G173" s="197">
        <f t="shared" si="1190"/>
        <v>0</v>
      </c>
      <c r="H173" s="197">
        <f t="shared" si="1190"/>
        <v>0</v>
      </c>
      <c r="I173" s="197">
        <f t="shared" si="1190"/>
        <v>0</v>
      </c>
      <c r="J173" s="197">
        <f t="shared" si="1190"/>
        <v>0</v>
      </c>
      <c r="K173" s="197">
        <f t="shared" si="1190"/>
        <v>0</v>
      </c>
      <c r="L173" s="197">
        <f t="shared" si="1190"/>
        <v>0</v>
      </c>
      <c r="M173" s="197">
        <f t="shared" si="1190"/>
        <v>0</v>
      </c>
      <c r="N173" s="197">
        <f t="shared" si="1190"/>
        <v>0</v>
      </c>
      <c r="O173" s="198">
        <f t="shared" si="1069"/>
        <v>0</v>
      </c>
      <c r="Q173" s="295"/>
      <c r="R173" s="172" t="s">
        <v>147</v>
      </c>
      <c r="S173" s="199">
        <f>IF(ISNUMBER(S$27),C173*S$27,0)</f>
        <v>0</v>
      </c>
      <c r="T173" s="199">
        <f t="shared" ref="T173" si="1191">IF(ISNUMBER(T$27),D173*T$27,0)</f>
        <v>0</v>
      </c>
      <c r="U173" s="199">
        <f t="shared" ref="U173" si="1192">IF(ISNUMBER(U$27),E173*U$27,0)</f>
        <v>0</v>
      </c>
      <c r="V173" s="199">
        <f t="shared" ref="V173" si="1193">IF(ISNUMBER(V$27),F173*V$27,0)</f>
        <v>0</v>
      </c>
      <c r="W173" s="199">
        <f t="shared" ref="W173" si="1194">IF(ISNUMBER(W$27),G173*W$27,0)</f>
        <v>0</v>
      </c>
      <c r="X173" s="199">
        <f t="shared" ref="X173" si="1195">IF(ISNUMBER(X$27),H173*X$27,0)</f>
        <v>0</v>
      </c>
      <c r="Y173" s="199">
        <f t="shared" ref="Y173" si="1196">IF(ISNUMBER(Y$27),I173*Y$27,0)</f>
        <v>0</v>
      </c>
      <c r="Z173" s="199">
        <f t="shared" ref="Z173" si="1197">IF(ISNUMBER(Z$27),J173*Z$27,0)</f>
        <v>0</v>
      </c>
      <c r="AA173" s="199">
        <f t="shared" ref="AA173" si="1198">IF(ISNUMBER(AA$27),K173*AA$27,0)</f>
        <v>0</v>
      </c>
      <c r="AB173" s="199">
        <f t="shared" ref="AB173" si="1199">IF(ISNUMBER(AB$27),L173*AB$27,0)</f>
        <v>0</v>
      </c>
      <c r="AC173" s="199">
        <f t="shared" ref="AC173" si="1200">IF(ISNUMBER(AC$27),M173*AC$27,0)</f>
        <v>0</v>
      </c>
      <c r="AD173" s="199">
        <f t="shared" ref="AD173" si="1201">IF(ISNUMBER(AD$27),N173*AD$27,0)</f>
        <v>0</v>
      </c>
      <c r="AE173" s="198">
        <f t="shared" si="1081"/>
        <v>0</v>
      </c>
      <c r="AF173" s="62"/>
    </row>
    <row r="174" spans="1:32" x14ac:dyDescent="0.2">
      <c r="A174" s="296"/>
      <c r="B174" s="54" t="s">
        <v>57</v>
      </c>
      <c r="C174" s="197">
        <f>+SUM(C162:C173)</f>
        <v>0</v>
      </c>
      <c r="D174" s="197">
        <f t="shared" ref="D174:N174" si="1202">+SUM(D162:D173)</f>
        <v>0</v>
      </c>
      <c r="E174" s="197">
        <f t="shared" si="1202"/>
        <v>0</v>
      </c>
      <c r="F174" s="197">
        <f t="shared" si="1202"/>
        <v>0</v>
      </c>
      <c r="G174" s="197">
        <f t="shared" si="1202"/>
        <v>0</v>
      </c>
      <c r="H174" s="197">
        <f t="shared" si="1202"/>
        <v>0</v>
      </c>
      <c r="I174" s="197">
        <f t="shared" si="1202"/>
        <v>0</v>
      </c>
      <c r="J174" s="197">
        <f t="shared" si="1202"/>
        <v>0</v>
      </c>
      <c r="K174" s="197">
        <f t="shared" si="1202"/>
        <v>0</v>
      </c>
      <c r="L174" s="197">
        <f t="shared" si="1202"/>
        <v>0</v>
      </c>
      <c r="M174" s="197">
        <f t="shared" si="1202"/>
        <v>0</v>
      </c>
      <c r="N174" s="197">
        <f t="shared" si="1202"/>
        <v>0</v>
      </c>
      <c r="O174" s="198"/>
      <c r="Q174" s="296"/>
      <c r="R174" s="54" t="s">
        <v>57</v>
      </c>
      <c r="S174" s="197"/>
      <c r="T174" s="197"/>
      <c r="U174" s="197"/>
      <c r="V174" s="197"/>
      <c r="W174" s="197"/>
      <c r="X174" s="197"/>
      <c r="Y174" s="197"/>
      <c r="Z174" s="197"/>
      <c r="AA174" s="197"/>
      <c r="AB174" s="197"/>
      <c r="AC174" s="197"/>
      <c r="AD174" s="197"/>
      <c r="AE174" s="198">
        <f>SUM(AE162:AE173)</f>
        <v>0</v>
      </c>
      <c r="AF174" s="200">
        <f>AE174*44/12</f>
        <v>0</v>
      </c>
    </row>
    <row r="175" spans="1:32" x14ac:dyDescent="0.2">
      <c r="S175" s="50"/>
      <c r="T175" s="50"/>
      <c r="U175" s="50"/>
      <c r="V175" s="50"/>
      <c r="W175" s="50"/>
      <c r="X175" s="50"/>
      <c r="Y175" s="50"/>
      <c r="Z175" s="50"/>
      <c r="AA175" s="50"/>
      <c r="AB175" s="50"/>
      <c r="AC175" s="50"/>
      <c r="AD175" s="50"/>
      <c r="AE175" s="50"/>
    </row>
    <row r="176" spans="1:32" ht="14.15" customHeight="1" x14ac:dyDescent="0.2">
      <c r="A176" s="293" t="str">
        <f>'MPS(input_RL_Opt2)'!A176</f>
        <v>Year 2028</v>
      </c>
      <c r="B176" s="293"/>
      <c r="C176" s="261" t="str">
        <f>'MPS(input_RL_Opt2)'!C176:O176</f>
        <v>Land use category in year 2028</v>
      </c>
      <c r="D176" s="261"/>
      <c r="E176" s="261"/>
      <c r="F176" s="261"/>
      <c r="G176" s="261"/>
      <c r="H176" s="261"/>
      <c r="I176" s="261"/>
      <c r="J176" s="261"/>
      <c r="K176" s="261"/>
      <c r="L176" s="261"/>
      <c r="M176" s="261"/>
      <c r="N176" s="261"/>
      <c r="O176" s="261"/>
      <c r="Q176" s="293" t="str">
        <f>'MPS(input_RL_Opt2)'!Q176</f>
        <v>Year 2028</v>
      </c>
      <c r="R176" s="293"/>
      <c r="S176" s="261" t="str">
        <f>'MPS(input_RL_Opt2)'!S176:AE176</f>
        <v>Land use category in year 2028</v>
      </c>
      <c r="T176" s="261"/>
      <c r="U176" s="261"/>
      <c r="V176" s="261"/>
      <c r="W176" s="261"/>
      <c r="X176" s="261"/>
      <c r="Y176" s="261"/>
      <c r="Z176" s="261"/>
      <c r="AA176" s="261"/>
      <c r="AB176" s="261"/>
      <c r="AC176" s="261"/>
      <c r="AD176" s="261"/>
      <c r="AE176" s="261"/>
      <c r="AF176" s="62"/>
    </row>
    <row r="177" spans="1:32" ht="42" x14ac:dyDescent="0.2">
      <c r="A177" s="293"/>
      <c r="B177" s="293"/>
      <c r="C177" s="54" t="s">
        <v>46</v>
      </c>
      <c r="D177" s="54" t="s">
        <v>47</v>
      </c>
      <c r="E177" s="55" t="s">
        <v>48</v>
      </c>
      <c r="F177" s="54" t="s">
        <v>49</v>
      </c>
      <c r="G177" s="54" t="s">
        <v>50</v>
      </c>
      <c r="H177" s="54" t="s">
        <v>51</v>
      </c>
      <c r="I177" s="54" t="s">
        <v>52</v>
      </c>
      <c r="J177" s="54" t="s">
        <v>53</v>
      </c>
      <c r="K177" s="54" t="s">
        <v>54</v>
      </c>
      <c r="L177" s="54" t="s">
        <v>55</v>
      </c>
      <c r="M177" s="54" t="s">
        <v>56</v>
      </c>
      <c r="N177" s="54" t="s">
        <v>39</v>
      </c>
      <c r="O177" s="172" t="s">
        <v>57</v>
      </c>
      <c r="Q177" s="293"/>
      <c r="R177" s="293"/>
      <c r="S177" s="54" t="s">
        <v>46</v>
      </c>
      <c r="T177" s="54" t="s">
        <v>47</v>
      </c>
      <c r="U177" s="55" t="s">
        <v>48</v>
      </c>
      <c r="V177" s="54" t="s">
        <v>49</v>
      </c>
      <c r="W177" s="54" t="s">
        <v>50</v>
      </c>
      <c r="X177" s="54" t="s">
        <v>51</v>
      </c>
      <c r="Y177" s="54" t="s">
        <v>52</v>
      </c>
      <c r="Z177" s="54" t="s">
        <v>53</v>
      </c>
      <c r="AA177" s="54" t="s">
        <v>54</v>
      </c>
      <c r="AB177" s="54" t="s">
        <v>55</v>
      </c>
      <c r="AC177" s="54" t="s">
        <v>56</v>
      </c>
      <c r="AD177" s="54" t="s">
        <v>39</v>
      </c>
      <c r="AE177" s="172" t="s">
        <v>57</v>
      </c>
      <c r="AF177" s="62"/>
    </row>
    <row r="178" spans="1:32" ht="14.15" customHeight="1" x14ac:dyDescent="0.2">
      <c r="A178" s="294" t="str">
        <f>'MPS(input_RL_Opt2)'!A178</f>
        <v>Land use category in year 2027</v>
      </c>
      <c r="B178" s="54" t="s">
        <v>46</v>
      </c>
      <c r="C178" s="197">
        <f>$C174*C$16</f>
        <v>0</v>
      </c>
      <c r="D178" s="197">
        <f t="shared" ref="D178:N178" si="1203">$C174*D$16</f>
        <v>0</v>
      </c>
      <c r="E178" s="197">
        <f t="shared" si="1203"/>
        <v>0</v>
      </c>
      <c r="F178" s="197">
        <f t="shared" si="1203"/>
        <v>0</v>
      </c>
      <c r="G178" s="197">
        <f t="shared" si="1203"/>
        <v>0</v>
      </c>
      <c r="H178" s="197">
        <f t="shared" si="1203"/>
        <v>0</v>
      </c>
      <c r="I178" s="197">
        <f t="shared" si="1203"/>
        <v>0</v>
      </c>
      <c r="J178" s="197">
        <f t="shared" si="1203"/>
        <v>0</v>
      </c>
      <c r="K178" s="197">
        <f t="shared" si="1203"/>
        <v>0</v>
      </c>
      <c r="L178" s="197">
        <f t="shared" si="1203"/>
        <v>0</v>
      </c>
      <c r="M178" s="197">
        <f t="shared" si="1203"/>
        <v>0</v>
      </c>
      <c r="N178" s="197">
        <f t="shared" si="1203"/>
        <v>0</v>
      </c>
      <c r="O178" s="198">
        <f>SUM(C178:N178)</f>
        <v>0</v>
      </c>
      <c r="Q178" s="294" t="str">
        <f>'MPS(input_RL_Opt2)'!Q178</f>
        <v>Land use category in year 2027</v>
      </c>
      <c r="R178" s="54" t="s">
        <v>46</v>
      </c>
      <c r="S178" s="199">
        <f>IF(ISNUMBER(S$16),C178*S$16,0)</f>
        <v>0</v>
      </c>
      <c r="T178" s="199">
        <f t="shared" ref="T178" si="1204">IF(ISNUMBER(T$16),D178*T$16,0)</f>
        <v>0</v>
      </c>
      <c r="U178" s="199">
        <f t="shared" ref="U178" si="1205">IF(ISNUMBER(U$16),E178*U$16,0)</f>
        <v>0</v>
      </c>
      <c r="V178" s="199">
        <f t="shared" ref="V178" si="1206">IF(ISNUMBER(V$16),F178*V$16,0)</f>
        <v>0</v>
      </c>
      <c r="W178" s="199">
        <f t="shared" ref="W178" si="1207">IF(ISNUMBER(W$16),G178*W$16,0)</f>
        <v>0</v>
      </c>
      <c r="X178" s="199">
        <f t="shared" ref="X178" si="1208">IF(ISNUMBER(X$16),H178*X$16,0)</f>
        <v>0</v>
      </c>
      <c r="Y178" s="199">
        <f t="shared" ref="Y178" si="1209">IF(ISNUMBER(Y$16),I178*Y$16,0)</f>
        <v>0</v>
      </c>
      <c r="Z178" s="199">
        <f t="shared" ref="Z178" si="1210">IF(ISNUMBER(Z$16),J178*Z$16,0)</f>
        <v>0</v>
      </c>
      <c r="AA178" s="199">
        <f t="shared" ref="AA178" si="1211">IF(ISNUMBER(AA$16),K178*AA$16,0)</f>
        <v>0</v>
      </c>
      <c r="AB178" s="199">
        <f t="shared" ref="AB178" si="1212">IF(ISNUMBER(AB$16),L178*AB$16,0)</f>
        <v>0</v>
      </c>
      <c r="AC178" s="199">
        <f t="shared" ref="AC178" si="1213">IF(ISNUMBER(AC$16),M178*AC$16,0)</f>
        <v>0</v>
      </c>
      <c r="AD178" s="199">
        <f t="shared" ref="AD178" si="1214">IF(ISNUMBER(AD$16),N178*AD$16,0)</f>
        <v>0</v>
      </c>
      <c r="AE178" s="198">
        <f>SUMIF(S178:AD178,"&gt;0",S178:AD178)</f>
        <v>0</v>
      </c>
      <c r="AF178" s="62"/>
    </row>
    <row r="179" spans="1:32" ht="28" x14ac:dyDescent="0.2">
      <c r="A179" s="295"/>
      <c r="B179" s="54" t="s">
        <v>47</v>
      </c>
      <c r="C179" s="197">
        <f>$D174*C$17</f>
        <v>0</v>
      </c>
      <c r="D179" s="197">
        <f t="shared" ref="D179:N179" si="1215">$D174*D$17</f>
        <v>0</v>
      </c>
      <c r="E179" s="197">
        <f t="shared" si="1215"/>
        <v>0</v>
      </c>
      <c r="F179" s="197">
        <f t="shared" si="1215"/>
        <v>0</v>
      </c>
      <c r="G179" s="197">
        <f t="shared" si="1215"/>
        <v>0</v>
      </c>
      <c r="H179" s="197">
        <f t="shared" si="1215"/>
        <v>0</v>
      </c>
      <c r="I179" s="197">
        <f t="shared" si="1215"/>
        <v>0</v>
      </c>
      <c r="J179" s="197">
        <f t="shared" si="1215"/>
        <v>0</v>
      </c>
      <c r="K179" s="197">
        <f t="shared" si="1215"/>
        <v>0</v>
      </c>
      <c r="L179" s="197">
        <f t="shared" si="1215"/>
        <v>0</v>
      </c>
      <c r="M179" s="197">
        <f t="shared" si="1215"/>
        <v>0</v>
      </c>
      <c r="N179" s="197">
        <f t="shared" si="1215"/>
        <v>0</v>
      </c>
      <c r="O179" s="198">
        <f t="shared" ref="O179:O189" si="1216">SUM(C179:N179)</f>
        <v>0</v>
      </c>
      <c r="Q179" s="295"/>
      <c r="R179" s="54" t="s">
        <v>47</v>
      </c>
      <c r="S179" s="199">
        <f>IF(ISNUMBER(S$17),C179*S$17,0)</f>
        <v>0</v>
      </c>
      <c r="T179" s="199">
        <f t="shared" ref="T179" si="1217">IF(ISNUMBER(T$17),D179*T$17,0)</f>
        <v>0</v>
      </c>
      <c r="U179" s="199">
        <f t="shared" ref="U179" si="1218">IF(ISNUMBER(U$17),E179*U$17,0)</f>
        <v>0</v>
      </c>
      <c r="V179" s="199">
        <f t="shared" ref="V179" si="1219">IF(ISNUMBER(V$17),F179*V$17,0)</f>
        <v>0</v>
      </c>
      <c r="W179" s="199">
        <f t="shared" ref="W179" si="1220">IF(ISNUMBER(W$17),G179*W$17,0)</f>
        <v>0</v>
      </c>
      <c r="X179" s="199">
        <f t="shared" ref="X179" si="1221">IF(ISNUMBER(X$17),H179*X$17,0)</f>
        <v>0</v>
      </c>
      <c r="Y179" s="199">
        <f t="shared" ref="Y179" si="1222">IF(ISNUMBER(Y$17),I179*Y$17,0)</f>
        <v>0</v>
      </c>
      <c r="Z179" s="199">
        <f t="shared" ref="Z179" si="1223">IF(ISNUMBER(Z$17),J179*Z$17,0)</f>
        <v>0</v>
      </c>
      <c r="AA179" s="199">
        <f t="shared" ref="AA179" si="1224">IF(ISNUMBER(AA$17),K179*AA$17,0)</f>
        <v>0</v>
      </c>
      <c r="AB179" s="199">
        <f t="shared" ref="AB179" si="1225">IF(ISNUMBER(AB$17),L179*AB$17,0)</f>
        <v>0</v>
      </c>
      <c r="AC179" s="199">
        <f t="shared" ref="AC179" si="1226">IF(ISNUMBER(AC$17),M179*AC$17,0)</f>
        <v>0</v>
      </c>
      <c r="AD179" s="199">
        <f t="shared" ref="AD179" si="1227">IF(ISNUMBER(AD$17),N179*AD$17,0)</f>
        <v>0</v>
      </c>
      <c r="AE179" s="198">
        <f t="shared" ref="AE179:AE189" si="1228">SUMIF(S179:AD179,"&gt;0",S179:AD179)</f>
        <v>0</v>
      </c>
      <c r="AF179" s="62"/>
    </row>
    <row r="180" spans="1:32" x14ac:dyDescent="0.2">
      <c r="A180" s="295"/>
      <c r="B180" s="55" t="s">
        <v>48</v>
      </c>
      <c r="C180" s="197">
        <f>$E174*C$18</f>
        <v>0</v>
      </c>
      <c r="D180" s="197">
        <f t="shared" ref="D180:N180" si="1229">$E174*D$18</f>
        <v>0</v>
      </c>
      <c r="E180" s="197">
        <f t="shared" si="1229"/>
        <v>0</v>
      </c>
      <c r="F180" s="197">
        <f t="shared" si="1229"/>
        <v>0</v>
      </c>
      <c r="G180" s="197">
        <f t="shared" si="1229"/>
        <v>0</v>
      </c>
      <c r="H180" s="197">
        <f t="shared" si="1229"/>
        <v>0</v>
      </c>
      <c r="I180" s="197">
        <f t="shared" si="1229"/>
        <v>0</v>
      </c>
      <c r="J180" s="197">
        <f t="shared" si="1229"/>
        <v>0</v>
      </c>
      <c r="K180" s="197">
        <f t="shared" si="1229"/>
        <v>0</v>
      </c>
      <c r="L180" s="197">
        <f t="shared" si="1229"/>
        <v>0</v>
      </c>
      <c r="M180" s="197">
        <f t="shared" si="1229"/>
        <v>0</v>
      </c>
      <c r="N180" s="197">
        <f t="shared" si="1229"/>
        <v>0</v>
      </c>
      <c r="O180" s="198">
        <f t="shared" si="1216"/>
        <v>0</v>
      </c>
      <c r="Q180" s="295"/>
      <c r="R180" s="55" t="s">
        <v>48</v>
      </c>
      <c r="S180" s="199">
        <f>IF(ISNUMBER(S$18),C180*S$18,0)</f>
        <v>0</v>
      </c>
      <c r="T180" s="199">
        <f t="shared" ref="T180" si="1230">IF(ISNUMBER(T$18),D180*T$18,0)</f>
        <v>0</v>
      </c>
      <c r="U180" s="199">
        <f t="shared" ref="U180" si="1231">IF(ISNUMBER(U$18),E180*U$18,0)</f>
        <v>0</v>
      </c>
      <c r="V180" s="199">
        <f t="shared" ref="V180" si="1232">IF(ISNUMBER(V$18),F180*V$18,0)</f>
        <v>0</v>
      </c>
      <c r="W180" s="199">
        <f t="shared" ref="W180" si="1233">IF(ISNUMBER(W$18),G180*W$18,0)</f>
        <v>0</v>
      </c>
      <c r="X180" s="199">
        <f t="shared" ref="X180" si="1234">IF(ISNUMBER(X$18),H180*X$18,0)</f>
        <v>0</v>
      </c>
      <c r="Y180" s="199">
        <f t="shared" ref="Y180" si="1235">IF(ISNUMBER(Y$18),I180*Y$18,0)</f>
        <v>0</v>
      </c>
      <c r="Z180" s="199">
        <f t="shared" ref="Z180" si="1236">IF(ISNUMBER(Z$18),J180*Z$18,0)</f>
        <v>0</v>
      </c>
      <c r="AA180" s="199">
        <f t="shared" ref="AA180" si="1237">IF(ISNUMBER(AA$18),K180*AA$18,0)</f>
        <v>0</v>
      </c>
      <c r="AB180" s="199">
        <f t="shared" ref="AB180" si="1238">IF(ISNUMBER(AB$18),L180*AB$18,0)</f>
        <v>0</v>
      </c>
      <c r="AC180" s="199">
        <f t="shared" ref="AC180" si="1239">IF(ISNUMBER(AC$18),M180*AC$18,0)</f>
        <v>0</v>
      </c>
      <c r="AD180" s="199">
        <f t="shared" ref="AD180" si="1240">IF(ISNUMBER(AD$18),N180*AD$18,0)</f>
        <v>0</v>
      </c>
      <c r="AE180" s="198">
        <f t="shared" si="1228"/>
        <v>0</v>
      </c>
      <c r="AF180" s="62"/>
    </row>
    <row r="181" spans="1:32" x14ac:dyDescent="0.2">
      <c r="A181" s="295"/>
      <c r="B181" s="54" t="s">
        <v>49</v>
      </c>
      <c r="C181" s="197">
        <f>$F174*C$19</f>
        <v>0</v>
      </c>
      <c r="D181" s="197">
        <f t="shared" ref="D181:N181" si="1241">$F174*D$19</f>
        <v>0</v>
      </c>
      <c r="E181" s="197">
        <f t="shared" si="1241"/>
        <v>0</v>
      </c>
      <c r="F181" s="197">
        <f t="shared" si="1241"/>
        <v>0</v>
      </c>
      <c r="G181" s="197">
        <f t="shared" si="1241"/>
        <v>0</v>
      </c>
      <c r="H181" s="197">
        <f t="shared" si="1241"/>
        <v>0</v>
      </c>
      <c r="I181" s="197">
        <f t="shared" si="1241"/>
        <v>0</v>
      </c>
      <c r="J181" s="197">
        <f t="shared" si="1241"/>
        <v>0</v>
      </c>
      <c r="K181" s="197">
        <f t="shared" si="1241"/>
        <v>0</v>
      </c>
      <c r="L181" s="197">
        <f t="shared" si="1241"/>
        <v>0</v>
      </c>
      <c r="M181" s="197">
        <f t="shared" si="1241"/>
        <v>0</v>
      </c>
      <c r="N181" s="197">
        <f t="shared" si="1241"/>
        <v>0</v>
      </c>
      <c r="O181" s="198">
        <f t="shared" si="1216"/>
        <v>0</v>
      </c>
      <c r="Q181" s="295"/>
      <c r="R181" s="54" t="s">
        <v>49</v>
      </c>
      <c r="S181" s="199">
        <f>IF(ISNUMBER(S$19),C181*S$19,0)</f>
        <v>0</v>
      </c>
      <c r="T181" s="199">
        <f t="shared" ref="T181" si="1242">IF(ISNUMBER(T$19),D181*T$19,0)</f>
        <v>0</v>
      </c>
      <c r="U181" s="199">
        <f t="shared" ref="U181" si="1243">IF(ISNUMBER(U$19),E181*U$19,0)</f>
        <v>0</v>
      </c>
      <c r="V181" s="199">
        <f t="shared" ref="V181" si="1244">IF(ISNUMBER(V$19),F181*V$19,0)</f>
        <v>0</v>
      </c>
      <c r="W181" s="199">
        <f t="shared" ref="W181" si="1245">IF(ISNUMBER(W$19),G181*W$19,0)</f>
        <v>0</v>
      </c>
      <c r="X181" s="199">
        <f t="shared" ref="X181" si="1246">IF(ISNUMBER(X$19),H181*X$19,0)</f>
        <v>0</v>
      </c>
      <c r="Y181" s="199">
        <f t="shared" ref="Y181" si="1247">IF(ISNUMBER(Y$19),I181*Y$19,0)</f>
        <v>0</v>
      </c>
      <c r="Z181" s="199">
        <f t="shared" ref="Z181" si="1248">IF(ISNUMBER(Z$19),J181*Z$19,0)</f>
        <v>0</v>
      </c>
      <c r="AA181" s="199">
        <f t="shared" ref="AA181" si="1249">IF(ISNUMBER(AA$19),K181*AA$19,0)</f>
        <v>0</v>
      </c>
      <c r="AB181" s="199">
        <f t="shared" ref="AB181" si="1250">IF(ISNUMBER(AB$19),L181*AB$19,0)</f>
        <v>0</v>
      </c>
      <c r="AC181" s="199">
        <f t="shared" ref="AC181" si="1251">IF(ISNUMBER(AC$19),M181*AC$19,0)</f>
        <v>0</v>
      </c>
      <c r="AD181" s="199">
        <f t="shared" ref="AD181" si="1252">IF(ISNUMBER(AD$19),N181*AD$19,0)</f>
        <v>0</v>
      </c>
      <c r="AE181" s="198">
        <f t="shared" si="1228"/>
        <v>0</v>
      </c>
      <c r="AF181" s="62"/>
    </row>
    <row r="182" spans="1:32" x14ac:dyDescent="0.2">
      <c r="A182" s="295"/>
      <c r="B182" s="172" t="s">
        <v>50</v>
      </c>
      <c r="C182" s="197">
        <f>$G174*C$20</f>
        <v>0</v>
      </c>
      <c r="D182" s="197">
        <f t="shared" ref="D182:N182" si="1253">$G174*D$20</f>
        <v>0</v>
      </c>
      <c r="E182" s="197">
        <f t="shared" si="1253"/>
        <v>0</v>
      </c>
      <c r="F182" s="197">
        <f t="shared" si="1253"/>
        <v>0</v>
      </c>
      <c r="G182" s="197">
        <f t="shared" si="1253"/>
        <v>0</v>
      </c>
      <c r="H182" s="197">
        <f t="shared" si="1253"/>
        <v>0</v>
      </c>
      <c r="I182" s="197">
        <f t="shared" si="1253"/>
        <v>0</v>
      </c>
      <c r="J182" s="197">
        <f t="shared" si="1253"/>
        <v>0</v>
      </c>
      <c r="K182" s="197">
        <f t="shared" si="1253"/>
        <v>0</v>
      </c>
      <c r="L182" s="197">
        <f t="shared" si="1253"/>
        <v>0</v>
      </c>
      <c r="M182" s="197">
        <f t="shared" si="1253"/>
        <v>0</v>
      </c>
      <c r="N182" s="197">
        <f t="shared" si="1253"/>
        <v>0</v>
      </c>
      <c r="O182" s="198">
        <f t="shared" si="1216"/>
        <v>0</v>
      </c>
      <c r="Q182" s="295"/>
      <c r="R182" s="172" t="s">
        <v>50</v>
      </c>
      <c r="S182" s="199">
        <f>IF(ISNUMBER(S$20),C182*S$20,0)</f>
        <v>0</v>
      </c>
      <c r="T182" s="199">
        <f t="shared" ref="T182" si="1254">IF(ISNUMBER(T$20),D182*T$20,0)</f>
        <v>0</v>
      </c>
      <c r="U182" s="199">
        <f t="shared" ref="U182" si="1255">IF(ISNUMBER(U$20),E182*U$20,0)</f>
        <v>0</v>
      </c>
      <c r="V182" s="199">
        <f t="shared" ref="V182" si="1256">IF(ISNUMBER(V$20),F182*V$20,0)</f>
        <v>0</v>
      </c>
      <c r="W182" s="199">
        <f t="shared" ref="W182" si="1257">IF(ISNUMBER(W$20),G182*W$20,0)</f>
        <v>0</v>
      </c>
      <c r="X182" s="199">
        <f t="shared" ref="X182" si="1258">IF(ISNUMBER(X$20),H182*X$20,0)</f>
        <v>0</v>
      </c>
      <c r="Y182" s="199">
        <f t="shared" ref="Y182" si="1259">IF(ISNUMBER(Y$20),I182*Y$20,0)</f>
        <v>0</v>
      </c>
      <c r="Z182" s="199">
        <f t="shared" ref="Z182" si="1260">IF(ISNUMBER(Z$20),J182*Z$20,0)</f>
        <v>0</v>
      </c>
      <c r="AA182" s="199">
        <f t="shared" ref="AA182" si="1261">IF(ISNUMBER(AA$20),K182*AA$20,0)</f>
        <v>0</v>
      </c>
      <c r="AB182" s="199">
        <f t="shared" ref="AB182" si="1262">IF(ISNUMBER(AB$20),L182*AB$20,0)</f>
        <v>0</v>
      </c>
      <c r="AC182" s="199">
        <f t="shared" ref="AC182" si="1263">IF(ISNUMBER(AC$20),M182*AC$20,0)</f>
        <v>0</v>
      </c>
      <c r="AD182" s="199">
        <f t="shared" ref="AD182" si="1264">IF(ISNUMBER(AD$20),N182*AD$20,0)</f>
        <v>0</v>
      </c>
      <c r="AE182" s="198">
        <f t="shared" si="1228"/>
        <v>0</v>
      </c>
      <c r="AF182" s="62"/>
    </row>
    <row r="183" spans="1:32" x14ac:dyDescent="0.2">
      <c r="A183" s="295"/>
      <c r="B183" s="172" t="s">
        <v>51</v>
      </c>
      <c r="C183" s="197">
        <f>$H174*C$21</f>
        <v>0</v>
      </c>
      <c r="D183" s="197">
        <f t="shared" ref="D183:N183" si="1265">$H174*D$21</f>
        <v>0</v>
      </c>
      <c r="E183" s="197">
        <f t="shared" si="1265"/>
        <v>0</v>
      </c>
      <c r="F183" s="197">
        <f t="shared" si="1265"/>
        <v>0</v>
      </c>
      <c r="G183" s="197">
        <f t="shared" si="1265"/>
        <v>0</v>
      </c>
      <c r="H183" s="197">
        <f t="shared" si="1265"/>
        <v>0</v>
      </c>
      <c r="I183" s="197">
        <f t="shared" si="1265"/>
        <v>0</v>
      </c>
      <c r="J183" s="197">
        <f t="shared" si="1265"/>
        <v>0</v>
      </c>
      <c r="K183" s="197">
        <f t="shared" si="1265"/>
        <v>0</v>
      </c>
      <c r="L183" s="197">
        <f t="shared" si="1265"/>
        <v>0</v>
      </c>
      <c r="M183" s="197">
        <f t="shared" si="1265"/>
        <v>0</v>
      </c>
      <c r="N183" s="197">
        <f t="shared" si="1265"/>
        <v>0</v>
      </c>
      <c r="O183" s="198">
        <f t="shared" si="1216"/>
        <v>0</v>
      </c>
      <c r="Q183" s="295"/>
      <c r="R183" s="172" t="s">
        <v>51</v>
      </c>
      <c r="S183" s="199">
        <f>IF(ISNUMBER(S$21),C183*S$21,0)</f>
        <v>0</v>
      </c>
      <c r="T183" s="199">
        <f t="shared" ref="T183" si="1266">IF(ISNUMBER(T$21),D183*T$21,0)</f>
        <v>0</v>
      </c>
      <c r="U183" s="199">
        <f t="shared" ref="U183" si="1267">IF(ISNUMBER(U$21),E183*U$21,0)</f>
        <v>0</v>
      </c>
      <c r="V183" s="199">
        <f t="shared" ref="V183" si="1268">IF(ISNUMBER(V$21),F183*V$21,0)</f>
        <v>0</v>
      </c>
      <c r="W183" s="199">
        <f t="shared" ref="W183" si="1269">IF(ISNUMBER(W$21),G183*W$21,0)</f>
        <v>0</v>
      </c>
      <c r="X183" s="199">
        <f t="shared" ref="X183" si="1270">IF(ISNUMBER(X$21),H183*X$21,0)</f>
        <v>0</v>
      </c>
      <c r="Y183" s="199">
        <f t="shared" ref="Y183" si="1271">IF(ISNUMBER(Y$21),I183*Y$21,0)</f>
        <v>0</v>
      </c>
      <c r="Z183" s="199">
        <f t="shared" ref="Z183" si="1272">IF(ISNUMBER(Z$21),J183*Z$21,0)</f>
        <v>0</v>
      </c>
      <c r="AA183" s="199">
        <f t="shared" ref="AA183" si="1273">IF(ISNUMBER(AA$21),K183*AA$21,0)</f>
        <v>0</v>
      </c>
      <c r="AB183" s="199">
        <f t="shared" ref="AB183" si="1274">IF(ISNUMBER(AB$21),L183*AB$21,0)</f>
        <v>0</v>
      </c>
      <c r="AC183" s="199">
        <f t="shared" ref="AC183" si="1275">IF(ISNUMBER(AC$21),M183*AC$21,0)</f>
        <v>0</v>
      </c>
      <c r="AD183" s="199">
        <f t="shared" ref="AD183" si="1276">IF(ISNUMBER(AD$21),N183*AD$21,0)</f>
        <v>0</v>
      </c>
      <c r="AE183" s="198">
        <f t="shared" si="1228"/>
        <v>0</v>
      </c>
      <c r="AF183" s="62"/>
    </row>
    <row r="184" spans="1:32" x14ac:dyDescent="0.2">
      <c r="A184" s="295"/>
      <c r="B184" s="172" t="s">
        <v>52</v>
      </c>
      <c r="C184" s="197">
        <f>$I174*C$22</f>
        <v>0</v>
      </c>
      <c r="D184" s="197">
        <f t="shared" ref="D184:N184" si="1277">$I174*D$22</f>
        <v>0</v>
      </c>
      <c r="E184" s="197">
        <f t="shared" si="1277"/>
        <v>0</v>
      </c>
      <c r="F184" s="197">
        <f t="shared" si="1277"/>
        <v>0</v>
      </c>
      <c r="G184" s="197">
        <f t="shared" si="1277"/>
        <v>0</v>
      </c>
      <c r="H184" s="197">
        <f t="shared" si="1277"/>
        <v>0</v>
      </c>
      <c r="I184" s="197">
        <f t="shared" si="1277"/>
        <v>0</v>
      </c>
      <c r="J184" s="197">
        <f t="shared" si="1277"/>
        <v>0</v>
      </c>
      <c r="K184" s="197">
        <f t="shared" si="1277"/>
        <v>0</v>
      </c>
      <c r="L184" s="197">
        <f t="shared" si="1277"/>
        <v>0</v>
      </c>
      <c r="M184" s="197">
        <f t="shared" si="1277"/>
        <v>0</v>
      </c>
      <c r="N184" s="197">
        <f t="shared" si="1277"/>
        <v>0</v>
      </c>
      <c r="O184" s="198">
        <f t="shared" si="1216"/>
        <v>0</v>
      </c>
      <c r="Q184" s="295"/>
      <c r="R184" s="172" t="s">
        <v>52</v>
      </c>
      <c r="S184" s="199">
        <f>IF(ISNUMBER(S$22),C184*S$22,0)</f>
        <v>0</v>
      </c>
      <c r="T184" s="199">
        <f t="shared" ref="T184" si="1278">IF(ISNUMBER(T$22),D184*T$22,0)</f>
        <v>0</v>
      </c>
      <c r="U184" s="199">
        <f t="shared" ref="U184" si="1279">IF(ISNUMBER(U$22),E184*U$22,0)</f>
        <v>0</v>
      </c>
      <c r="V184" s="199">
        <f t="shared" ref="V184" si="1280">IF(ISNUMBER(V$22),F184*V$22,0)</f>
        <v>0</v>
      </c>
      <c r="W184" s="199">
        <f t="shared" ref="W184" si="1281">IF(ISNUMBER(W$22),G184*W$22,0)</f>
        <v>0</v>
      </c>
      <c r="X184" s="199">
        <f t="shared" ref="X184" si="1282">IF(ISNUMBER(X$22),H184*X$22,0)</f>
        <v>0</v>
      </c>
      <c r="Y184" s="199">
        <f t="shared" ref="Y184" si="1283">IF(ISNUMBER(Y$22),I184*Y$22,0)</f>
        <v>0</v>
      </c>
      <c r="Z184" s="199">
        <f t="shared" ref="Z184" si="1284">IF(ISNUMBER(Z$22),J184*Z$22,0)</f>
        <v>0</v>
      </c>
      <c r="AA184" s="199">
        <f t="shared" ref="AA184" si="1285">IF(ISNUMBER(AA$22),K184*AA$22,0)</f>
        <v>0</v>
      </c>
      <c r="AB184" s="199">
        <f t="shared" ref="AB184" si="1286">IF(ISNUMBER(AB$22),L184*AB$22,0)</f>
        <v>0</v>
      </c>
      <c r="AC184" s="199">
        <f t="shared" ref="AC184" si="1287">IF(ISNUMBER(AC$22),M184*AC$22,0)</f>
        <v>0</v>
      </c>
      <c r="AD184" s="199">
        <f t="shared" ref="AD184" si="1288">IF(ISNUMBER(AD$22),N184*AD$22,0)</f>
        <v>0</v>
      </c>
      <c r="AE184" s="198">
        <f t="shared" si="1228"/>
        <v>0</v>
      </c>
      <c r="AF184" s="62"/>
    </row>
    <row r="185" spans="1:32" x14ac:dyDescent="0.2">
      <c r="A185" s="295"/>
      <c r="B185" s="172" t="s">
        <v>53</v>
      </c>
      <c r="C185" s="197">
        <f>$J174*C$23</f>
        <v>0</v>
      </c>
      <c r="D185" s="197">
        <f t="shared" ref="D185:N185" si="1289">$J174*D$23</f>
        <v>0</v>
      </c>
      <c r="E185" s="197">
        <f t="shared" si="1289"/>
        <v>0</v>
      </c>
      <c r="F185" s="197">
        <f t="shared" si="1289"/>
        <v>0</v>
      </c>
      <c r="G185" s="197">
        <f t="shared" si="1289"/>
        <v>0</v>
      </c>
      <c r="H185" s="197">
        <f t="shared" si="1289"/>
        <v>0</v>
      </c>
      <c r="I185" s="197">
        <f t="shared" si="1289"/>
        <v>0</v>
      </c>
      <c r="J185" s="197">
        <f t="shared" si="1289"/>
        <v>0</v>
      </c>
      <c r="K185" s="197">
        <f t="shared" si="1289"/>
        <v>0</v>
      </c>
      <c r="L185" s="197">
        <f t="shared" si="1289"/>
        <v>0</v>
      </c>
      <c r="M185" s="197">
        <f t="shared" si="1289"/>
        <v>0</v>
      </c>
      <c r="N185" s="197">
        <f t="shared" si="1289"/>
        <v>0</v>
      </c>
      <c r="O185" s="198">
        <f t="shared" si="1216"/>
        <v>0</v>
      </c>
      <c r="Q185" s="295"/>
      <c r="R185" s="172" t="s">
        <v>53</v>
      </c>
      <c r="S185" s="199">
        <f>IF(ISNUMBER(S$23),C185*S$23,0)</f>
        <v>0</v>
      </c>
      <c r="T185" s="199">
        <f t="shared" ref="T185" si="1290">IF(ISNUMBER(T$23),D185*T$23,0)</f>
        <v>0</v>
      </c>
      <c r="U185" s="199">
        <f t="shared" ref="U185" si="1291">IF(ISNUMBER(U$23),E185*U$23,0)</f>
        <v>0</v>
      </c>
      <c r="V185" s="199">
        <f t="shared" ref="V185" si="1292">IF(ISNUMBER(V$23),F185*V$23,0)</f>
        <v>0</v>
      </c>
      <c r="W185" s="199">
        <f t="shared" ref="W185" si="1293">IF(ISNUMBER(W$23),G185*W$23,0)</f>
        <v>0</v>
      </c>
      <c r="X185" s="199">
        <f t="shared" ref="X185" si="1294">IF(ISNUMBER(X$23),H185*X$23,0)</f>
        <v>0</v>
      </c>
      <c r="Y185" s="199">
        <f t="shared" ref="Y185" si="1295">IF(ISNUMBER(Y$23),I185*Y$23,0)</f>
        <v>0</v>
      </c>
      <c r="Z185" s="199">
        <f t="shared" ref="Z185" si="1296">IF(ISNUMBER(Z$23),J185*Z$23,0)</f>
        <v>0</v>
      </c>
      <c r="AA185" s="199">
        <f t="shared" ref="AA185" si="1297">IF(ISNUMBER(AA$23),K185*AA$23,0)</f>
        <v>0</v>
      </c>
      <c r="AB185" s="199">
        <f t="shared" ref="AB185" si="1298">IF(ISNUMBER(AB$23),L185*AB$23,0)</f>
        <v>0</v>
      </c>
      <c r="AC185" s="199">
        <f t="shared" ref="AC185" si="1299">IF(ISNUMBER(AC$23),M185*AC$23,0)</f>
        <v>0</v>
      </c>
      <c r="AD185" s="199">
        <f t="shared" ref="AD185" si="1300">IF(ISNUMBER(AD$23),N185*AD$23,0)</f>
        <v>0</v>
      </c>
      <c r="AE185" s="198">
        <f t="shared" si="1228"/>
        <v>0</v>
      </c>
      <c r="AF185" s="62"/>
    </row>
    <row r="186" spans="1:32" x14ac:dyDescent="0.2">
      <c r="A186" s="295"/>
      <c r="B186" s="172" t="s">
        <v>54</v>
      </c>
      <c r="C186" s="197">
        <f>$K174*C$24</f>
        <v>0</v>
      </c>
      <c r="D186" s="197">
        <f t="shared" ref="D186:N186" si="1301">$K174*D$24</f>
        <v>0</v>
      </c>
      <c r="E186" s="197">
        <f t="shared" si="1301"/>
        <v>0</v>
      </c>
      <c r="F186" s="197">
        <f t="shared" si="1301"/>
        <v>0</v>
      </c>
      <c r="G186" s="197">
        <f t="shared" si="1301"/>
        <v>0</v>
      </c>
      <c r="H186" s="197">
        <f t="shared" si="1301"/>
        <v>0</v>
      </c>
      <c r="I186" s="197">
        <f t="shared" si="1301"/>
        <v>0</v>
      </c>
      <c r="J186" s="197">
        <f t="shared" si="1301"/>
        <v>0</v>
      </c>
      <c r="K186" s="197">
        <f t="shared" si="1301"/>
        <v>0</v>
      </c>
      <c r="L186" s="197">
        <f t="shared" si="1301"/>
        <v>0</v>
      </c>
      <c r="M186" s="197">
        <f t="shared" si="1301"/>
        <v>0</v>
      </c>
      <c r="N186" s="197">
        <f t="shared" si="1301"/>
        <v>0</v>
      </c>
      <c r="O186" s="198">
        <f t="shared" si="1216"/>
        <v>0</v>
      </c>
      <c r="Q186" s="295"/>
      <c r="R186" s="172" t="s">
        <v>54</v>
      </c>
      <c r="S186" s="199">
        <f>IF(ISNUMBER(S$24),C186*S$24,0)</f>
        <v>0</v>
      </c>
      <c r="T186" s="199">
        <f t="shared" ref="T186" si="1302">IF(ISNUMBER(T$24),D186*T$24,0)</f>
        <v>0</v>
      </c>
      <c r="U186" s="199">
        <f t="shared" ref="U186" si="1303">IF(ISNUMBER(U$24),E186*U$24,0)</f>
        <v>0</v>
      </c>
      <c r="V186" s="199">
        <f t="shared" ref="V186" si="1304">IF(ISNUMBER(V$24),F186*V$24,0)</f>
        <v>0</v>
      </c>
      <c r="W186" s="199">
        <f t="shared" ref="W186" si="1305">IF(ISNUMBER(W$24),G186*W$24,0)</f>
        <v>0</v>
      </c>
      <c r="X186" s="199">
        <f t="shared" ref="X186" si="1306">IF(ISNUMBER(X$24),H186*X$24,0)</f>
        <v>0</v>
      </c>
      <c r="Y186" s="199">
        <f t="shared" ref="Y186" si="1307">IF(ISNUMBER(Y$24),I186*Y$24,0)</f>
        <v>0</v>
      </c>
      <c r="Z186" s="199">
        <f t="shared" ref="Z186" si="1308">IF(ISNUMBER(Z$24),J186*Z$24,0)</f>
        <v>0</v>
      </c>
      <c r="AA186" s="199">
        <f t="shared" ref="AA186" si="1309">IF(ISNUMBER(AA$24),K186*AA$24,0)</f>
        <v>0</v>
      </c>
      <c r="AB186" s="199">
        <f t="shared" ref="AB186" si="1310">IF(ISNUMBER(AB$24),L186*AB$24,0)</f>
        <v>0</v>
      </c>
      <c r="AC186" s="199">
        <f t="shared" ref="AC186" si="1311">IF(ISNUMBER(AC$24),M186*AC$24,0)</f>
        <v>0</v>
      </c>
      <c r="AD186" s="199">
        <f t="shared" ref="AD186" si="1312">IF(ISNUMBER(AD$24),N186*AD$24,0)</f>
        <v>0</v>
      </c>
      <c r="AE186" s="198">
        <f t="shared" si="1228"/>
        <v>0</v>
      </c>
      <c r="AF186" s="62"/>
    </row>
    <row r="187" spans="1:32" x14ac:dyDescent="0.2">
      <c r="A187" s="295"/>
      <c r="B187" s="172" t="s">
        <v>55</v>
      </c>
      <c r="C187" s="197">
        <f>$L174*C$25</f>
        <v>0</v>
      </c>
      <c r="D187" s="197">
        <f t="shared" ref="D187:N187" si="1313">$L174*D$25</f>
        <v>0</v>
      </c>
      <c r="E187" s="197">
        <f t="shared" si="1313"/>
        <v>0</v>
      </c>
      <c r="F187" s="197">
        <f t="shared" si="1313"/>
        <v>0</v>
      </c>
      <c r="G187" s="197">
        <f t="shared" si="1313"/>
        <v>0</v>
      </c>
      <c r="H187" s="197">
        <f t="shared" si="1313"/>
        <v>0</v>
      </c>
      <c r="I187" s="197">
        <f t="shared" si="1313"/>
        <v>0</v>
      </c>
      <c r="J187" s="197">
        <f t="shared" si="1313"/>
        <v>0</v>
      </c>
      <c r="K187" s="197">
        <f t="shared" si="1313"/>
        <v>0</v>
      </c>
      <c r="L187" s="197">
        <f t="shared" si="1313"/>
        <v>0</v>
      </c>
      <c r="M187" s="197">
        <f t="shared" si="1313"/>
        <v>0</v>
      </c>
      <c r="N187" s="197">
        <f t="shared" si="1313"/>
        <v>0</v>
      </c>
      <c r="O187" s="198">
        <f t="shared" si="1216"/>
        <v>0</v>
      </c>
      <c r="Q187" s="295"/>
      <c r="R187" s="172" t="s">
        <v>55</v>
      </c>
      <c r="S187" s="199">
        <f>IF(ISNUMBER(S$25),C187*S$25,0)</f>
        <v>0</v>
      </c>
      <c r="T187" s="199">
        <f t="shared" ref="T187" si="1314">IF(ISNUMBER(T$25),D187*T$25,0)</f>
        <v>0</v>
      </c>
      <c r="U187" s="199">
        <f t="shared" ref="U187" si="1315">IF(ISNUMBER(U$25),E187*U$25,0)</f>
        <v>0</v>
      </c>
      <c r="V187" s="199">
        <f t="shared" ref="V187" si="1316">IF(ISNUMBER(V$25),F187*V$25,0)</f>
        <v>0</v>
      </c>
      <c r="W187" s="199">
        <f t="shared" ref="W187" si="1317">IF(ISNUMBER(W$25),G187*W$25,0)</f>
        <v>0</v>
      </c>
      <c r="X187" s="199">
        <f t="shared" ref="X187" si="1318">IF(ISNUMBER(X$25),H187*X$25,0)</f>
        <v>0</v>
      </c>
      <c r="Y187" s="199">
        <f t="shared" ref="Y187" si="1319">IF(ISNUMBER(Y$25),I187*Y$25,0)</f>
        <v>0</v>
      </c>
      <c r="Z187" s="199">
        <f t="shared" ref="Z187" si="1320">IF(ISNUMBER(Z$25),J187*Z$25,0)</f>
        <v>0</v>
      </c>
      <c r="AA187" s="199">
        <f t="shared" ref="AA187" si="1321">IF(ISNUMBER(AA$25),K187*AA$25,0)</f>
        <v>0</v>
      </c>
      <c r="AB187" s="199">
        <f t="shared" ref="AB187" si="1322">IF(ISNUMBER(AB$25),L187*AB$25,0)</f>
        <v>0</v>
      </c>
      <c r="AC187" s="199">
        <f t="shared" ref="AC187" si="1323">IF(ISNUMBER(AC$25),M187*AC$25,0)</f>
        <v>0</v>
      </c>
      <c r="AD187" s="199">
        <f t="shared" ref="AD187" si="1324">IF(ISNUMBER(AD$25),N187*AD$25,0)</f>
        <v>0</v>
      </c>
      <c r="AE187" s="198">
        <f t="shared" si="1228"/>
        <v>0</v>
      </c>
      <c r="AF187" s="62"/>
    </row>
    <row r="188" spans="1:32" x14ac:dyDescent="0.2">
      <c r="A188" s="295"/>
      <c r="B188" s="172" t="s">
        <v>56</v>
      </c>
      <c r="C188" s="197">
        <f>$M174*C$26</f>
        <v>0</v>
      </c>
      <c r="D188" s="197">
        <f t="shared" ref="D188:N188" si="1325">$M174*D$26</f>
        <v>0</v>
      </c>
      <c r="E188" s="197">
        <f t="shared" si="1325"/>
        <v>0</v>
      </c>
      <c r="F188" s="197">
        <f t="shared" si="1325"/>
        <v>0</v>
      </c>
      <c r="G188" s="197">
        <f t="shared" si="1325"/>
        <v>0</v>
      </c>
      <c r="H188" s="197">
        <f t="shared" si="1325"/>
        <v>0</v>
      </c>
      <c r="I188" s="197">
        <f t="shared" si="1325"/>
        <v>0</v>
      </c>
      <c r="J188" s="197">
        <f t="shared" si="1325"/>
        <v>0</v>
      </c>
      <c r="K188" s="197">
        <f t="shared" si="1325"/>
        <v>0</v>
      </c>
      <c r="L188" s="197">
        <f t="shared" si="1325"/>
        <v>0</v>
      </c>
      <c r="M188" s="197">
        <f t="shared" si="1325"/>
        <v>0</v>
      </c>
      <c r="N188" s="197">
        <f t="shared" si="1325"/>
        <v>0</v>
      </c>
      <c r="O188" s="198">
        <f t="shared" si="1216"/>
        <v>0</v>
      </c>
      <c r="Q188" s="295"/>
      <c r="R188" s="172" t="s">
        <v>56</v>
      </c>
      <c r="S188" s="199">
        <f>IF(ISNUMBER(S$26),C188*S$26,0)</f>
        <v>0</v>
      </c>
      <c r="T188" s="199">
        <f t="shared" ref="T188" si="1326">IF(ISNUMBER(T$26),D188*T$26,0)</f>
        <v>0</v>
      </c>
      <c r="U188" s="199">
        <f t="shared" ref="U188" si="1327">IF(ISNUMBER(U$26),E188*U$26,0)</f>
        <v>0</v>
      </c>
      <c r="V188" s="199">
        <f t="shared" ref="V188" si="1328">IF(ISNUMBER(V$26),F188*V$26,0)</f>
        <v>0</v>
      </c>
      <c r="W188" s="199">
        <f t="shared" ref="W188" si="1329">IF(ISNUMBER(W$26),G188*W$26,0)</f>
        <v>0</v>
      </c>
      <c r="X188" s="199">
        <f t="shared" ref="X188" si="1330">IF(ISNUMBER(X$26),H188*X$26,0)</f>
        <v>0</v>
      </c>
      <c r="Y188" s="199">
        <f t="shared" ref="Y188" si="1331">IF(ISNUMBER(Y$26),I188*Y$26,0)</f>
        <v>0</v>
      </c>
      <c r="Z188" s="199">
        <f t="shared" ref="Z188" si="1332">IF(ISNUMBER(Z$26),J188*Z$26,0)</f>
        <v>0</v>
      </c>
      <c r="AA188" s="199">
        <f t="shared" ref="AA188" si="1333">IF(ISNUMBER(AA$26),K188*AA$26,0)</f>
        <v>0</v>
      </c>
      <c r="AB188" s="199">
        <f t="shared" ref="AB188" si="1334">IF(ISNUMBER(AB$26),L188*AB$26,0)</f>
        <v>0</v>
      </c>
      <c r="AC188" s="199">
        <f t="shared" ref="AC188" si="1335">IF(ISNUMBER(AC$26),M188*AC$26,0)</f>
        <v>0</v>
      </c>
      <c r="AD188" s="199">
        <f t="shared" ref="AD188" si="1336">IF(ISNUMBER(AD$26),N188*AD$26,0)</f>
        <v>0</v>
      </c>
      <c r="AE188" s="198">
        <f t="shared" si="1228"/>
        <v>0</v>
      </c>
      <c r="AF188" s="62"/>
    </row>
    <row r="189" spans="1:32" x14ac:dyDescent="0.2">
      <c r="A189" s="295"/>
      <c r="B189" s="172" t="s">
        <v>147</v>
      </c>
      <c r="C189" s="197">
        <f>$N174*C$27</f>
        <v>0</v>
      </c>
      <c r="D189" s="197">
        <f t="shared" ref="D189:N189" si="1337">$N174*D$27</f>
        <v>0</v>
      </c>
      <c r="E189" s="197">
        <f t="shared" si="1337"/>
        <v>0</v>
      </c>
      <c r="F189" s="197">
        <f t="shared" si="1337"/>
        <v>0</v>
      </c>
      <c r="G189" s="197">
        <f t="shared" si="1337"/>
        <v>0</v>
      </c>
      <c r="H189" s="197">
        <f t="shared" si="1337"/>
        <v>0</v>
      </c>
      <c r="I189" s="197">
        <f t="shared" si="1337"/>
        <v>0</v>
      </c>
      <c r="J189" s="197">
        <f t="shared" si="1337"/>
        <v>0</v>
      </c>
      <c r="K189" s="197">
        <f t="shared" si="1337"/>
        <v>0</v>
      </c>
      <c r="L189" s="197">
        <f t="shared" si="1337"/>
        <v>0</v>
      </c>
      <c r="M189" s="197">
        <f t="shared" si="1337"/>
        <v>0</v>
      </c>
      <c r="N189" s="197">
        <f t="shared" si="1337"/>
        <v>0</v>
      </c>
      <c r="O189" s="198">
        <f t="shared" si="1216"/>
        <v>0</v>
      </c>
      <c r="Q189" s="295"/>
      <c r="R189" s="172" t="s">
        <v>147</v>
      </c>
      <c r="S189" s="199">
        <f>IF(ISNUMBER(S$27),C189*S$27,0)</f>
        <v>0</v>
      </c>
      <c r="T189" s="199">
        <f t="shared" ref="T189" si="1338">IF(ISNUMBER(T$27),D189*T$27,0)</f>
        <v>0</v>
      </c>
      <c r="U189" s="199">
        <f t="shared" ref="U189" si="1339">IF(ISNUMBER(U$27),E189*U$27,0)</f>
        <v>0</v>
      </c>
      <c r="V189" s="199">
        <f t="shared" ref="V189" si="1340">IF(ISNUMBER(V$27),F189*V$27,0)</f>
        <v>0</v>
      </c>
      <c r="W189" s="199">
        <f t="shared" ref="W189" si="1341">IF(ISNUMBER(W$27),G189*W$27,0)</f>
        <v>0</v>
      </c>
      <c r="X189" s="199">
        <f t="shared" ref="X189" si="1342">IF(ISNUMBER(X$27),H189*X$27,0)</f>
        <v>0</v>
      </c>
      <c r="Y189" s="199">
        <f t="shared" ref="Y189" si="1343">IF(ISNUMBER(Y$27),I189*Y$27,0)</f>
        <v>0</v>
      </c>
      <c r="Z189" s="199">
        <f t="shared" ref="Z189" si="1344">IF(ISNUMBER(Z$27),J189*Z$27,0)</f>
        <v>0</v>
      </c>
      <c r="AA189" s="199">
        <f t="shared" ref="AA189" si="1345">IF(ISNUMBER(AA$27),K189*AA$27,0)</f>
        <v>0</v>
      </c>
      <c r="AB189" s="199">
        <f t="shared" ref="AB189" si="1346">IF(ISNUMBER(AB$27),L189*AB$27,0)</f>
        <v>0</v>
      </c>
      <c r="AC189" s="199">
        <f t="shared" ref="AC189" si="1347">IF(ISNUMBER(AC$27),M189*AC$27,0)</f>
        <v>0</v>
      </c>
      <c r="AD189" s="199">
        <f t="shared" ref="AD189" si="1348">IF(ISNUMBER(AD$27),N189*AD$27,0)</f>
        <v>0</v>
      </c>
      <c r="AE189" s="198">
        <f t="shared" si="1228"/>
        <v>0</v>
      </c>
      <c r="AF189" s="62"/>
    </row>
    <row r="190" spans="1:32" x14ac:dyDescent="0.2">
      <c r="A190" s="296"/>
      <c r="B190" s="54" t="s">
        <v>57</v>
      </c>
      <c r="C190" s="197">
        <f>+SUM(C178:C189)</f>
        <v>0</v>
      </c>
      <c r="D190" s="197">
        <f t="shared" ref="D190:N190" si="1349">+SUM(D178:D189)</f>
        <v>0</v>
      </c>
      <c r="E190" s="197">
        <f t="shared" si="1349"/>
        <v>0</v>
      </c>
      <c r="F190" s="197">
        <f t="shared" si="1349"/>
        <v>0</v>
      </c>
      <c r="G190" s="197">
        <f t="shared" si="1349"/>
        <v>0</v>
      </c>
      <c r="H190" s="197">
        <f t="shared" si="1349"/>
        <v>0</v>
      </c>
      <c r="I190" s="197">
        <f t="shared" si="1349"/>
        <v>0</v>
      </c>
      <c r="J190" s="197">
        <f t="shared" si="1349"/>
        <v>0</v>
      </c>
      <c r="K190" s="197">
        <f t="shared" si="1349"/>
        <v>0</v>
      </c>
      <c r="L190" s="197">
        <f t="shared" si="1349"/>
        <v>0</v>
      </c>
      <c r="M190" s="197">
        <f t="shared" si="1349"/>
        <v>0</v>
      </c>
      <c r="N190" s="197">
        <f t="shared" si="1349"/>
        <v>0</v>
      </c>
      <c r="O190" s="198"/>
      <c r="Q190" s="296"/>
      <c r="R190" s="54" t="s">
        <v>57</v>
      </c>
      <c r="S190" s="197"/>
      <c r="T190" s="197"/>
      <c r="U190" s="197"/>
      <c r="V190" s="197"/>
      <c r="W190" s="197"/>
      <c r="X190" s="197"/>
      <c r="Y190" s="197"/>
      <c r="Z190" s="197"/>
      <c r="AA190" s="197"/>
      <c r="AB190" s="197"/>
      <c r="AC190" s="197"/>
      <c r="AD190" s="197"/>
      <c r="AE190" s="198">
        <f>SUM(AE178:AE189)</f>
        <v>0</v>
      </c>
      <c r="AF190" s="200">
        <f>AE190*44/12</f>
        <v>0</v>
      </c>
    </row>
    <row r="191" spans="1:32" x14ac:dyDescent="0.2">
      <c r="S191" s="50"/>
      <c r="T191" s="50"/>
      <c r="U191" s="50"/>
      <c r="V191" s="50"/>
      <c r="W191" s="50"/>
      <c r="X191" s="50"/>
      <c r="Y191" s="50"/>
      <c r="Z191" s="50"/>
      <c r="AA191" s="50"/>
      <c r="AB191" s="50"/>
      <c r="AC191" s="50"/>
      <c r="AD191" s="50"/>
      <c r="AE191" s="50"/>
    </row>
    <row r="192" spans="1:32" ht="14.15" customHeight="1" x14ac:dyDescent="0.2">
      <c r="A192" s="293" t="str">
        <f>'MPS(input_RL_Opt2)'!A192</f>
        <v>Year 2029</v>
      </c>
      <c r="B192" s="293"/>
      <c r="C192" s="261" t="str">
        <f>'MPS(input_RL_Opt2)'!C192:O192</f>
        <v>Land use category in year 2029</v>
      </c>
      <c r="D192" s="261"/>
      <c r="E192" s="261"/>
      <c r="F192" s="261"/>
      <c r="G192" s="261"/>
      <c r="H192" s="261"/>
      <c r="I192" s="261"/>
      <c r="J192" s="261"/>
      <c r="K192" s="261"/>
      <c r="L192" s="261"/>
      <c r="M192" s="261"/>
      <c r="N192" s="261"/>
      <c r="O192" s="261"/>
      <c r="Q192" s="293" t="str">
        <f>'MPS(input_RL_Opt2)'!Q192</f>
        <v>Year 2029</v>
      </c>
      <c r="R192" s="293"/>
      <c r="S192" s="261" t="str">
        <f>'MPS(input_RL_Opt2)'!S192:AE192</f>
        <v>Land use category in year 2029</v>
      </c>
      <c r="T192" s="261"/>
      <c r="U192" s="261"/>
      <c r="V192" s="261"/>
      <c r="W192" s="261"/>
      <c r="X192" s="261"/>
      <c r="Y192" s="261"/>
      <c r="Z192" s="261"/>
      <c r="AA192" s="261"/>
      <c r="AB192" s="261"/>
      <c r="AC192" s="261"/>
      <c r="AD192" s="261"/>
      <c r="AE192" s="261"/>
      <c r="AF192" s="62"/>
    </row>
    <row r="193" spans="1:32" ht="42" x14ac:dyDescent="0.2">
      <c r="A193" s="293"/>
      <c r="B193" s="293"/>
      <c r="C193" s="54" t="s">
        <v>46</v>
      </c>
      <c r="D193" s="54" t="s">
        <v>47</v>
      </c>
      <c r="E193" s="55" t="s">
        <v>48</v>
      </c>
      <c r="F193" s="54" t="s">
        <v>49</v>
      </c>
      <c r="G193" s="54" t="s">
        <v>50</v>
      </c>
      <c r="H193" s="54" t="s">
        <v>51</v>
      </c>
      <c r="I193" s="54" t="s">
        <v>52</v>
      </c>
      <c r="J193" s="54" t="s">
        <v>53</v>
      </c>
      <c r="K193" s="54" t="s">
        <v>54</v>
      </c>
      <c r="L193" s="54" t="s">
        <v>55</v>
      </c>
      <c r="M193" s="54" t="s">
        <v>56</v>
      </c>
      <c r="N193" s="54" t="s">
        <v>39</v>
      </c>
      <c r="O193" s="172" t="s">
        <v>57</v>
      </c>
      <c r="Q193" s="293"/>
      <c r="R193" s="293"/>
      <c r="S193" s="54" t="s">
        <v>46</v>
      </c>
      <c r="T193" s="54" t="s">
        <v>47</v>
      </c>
      <c r="U193" s="55" t="s">
        <v>48</v>
      </c>
      <c r="V193" s="54" t="s">
        <v>49</v>
      </c>
      <c r="W193" s="54" t="s">
        <v>50</v>
      </c>
      <c r="X193" s="54" t="s">
        <v>51</v>
      </c>
      <c r="Y193" s="54" t="s">
        <v>52</v>
      </c>
      <c r="Z193" s="54" t="s">
        <v>53</v>
      </c>
      <c r="AA193" s="54" t="s">
        <v>54</v>
      </c>
      <c r="AB193" s="54" t="s">
        <v>55</v>
      </c>
      <c r="AC193" s="54" t="s">
        <v>56</v>
      </c>
      <c r="AD193" s="54" t="s">
        <v>39</v>
      </c>
      <c r="AE193" s="172" t="s">
        <v>57</v>
      </c>
      <c r="AF193" s="62"/>
    </row>
    <row r="194" spans="1:32" ht="14.15" customHeight="1" x14ac:dyDescent="0.2">
      <c r="A194" s="294" t="str">
        <f>'MPS(input_RL_Opt2)'!A194</f>
        <v>Land use category in year 2028</v>
      </c>
      <c r="B194" s="54" t="s">
        <v>46</v>
      </c>
      <c r="C194" s="197">
        <f>$C190*C$16</f>
        <v>0</v>
      </c>
      <c r="D194" s="197">
        <f t="shared" ref="D194:N194" si="1350">$C190*D$16</f>
        <v>0</v>
      </c>
      <c r="E194" s="197">
        <f t="shared" si="1350"/>
        <v>0</v>
      </c>
      <c r="F194" s="197">
        <f t="shared" si="1350"/>
        <v>0</v>
      </c>
      <c r="G194" s="197">
        <f t="shared" si="1350"/>
        <v>0</v>
      </c>
      <c r="H194" s="197">
        <f t="shared" si="1350"/>
        <v>0</v>
      </c>
      <c r="I194" s="197">
        <f t="shared" si="1350"/>
        <v>0</v>
      </c>
      <c r="J194" s="197">
        <f t="shared" si="1350"/>
        <v>0</v>
      </c>
      <c r="K194" s="197">
        <f t="shared" si="1350"/>
        <v>0</v>
      </c>
      <c r="L194" s="197">
        <f t="shared" si="1350"/>
        <v>0</v>
      </c>
      <c r="M194" s="197">
        <f t="shared" si="1350"/>
        <v>0</v>
      </c>
      <c r="N194" s="197">
        <f t="shared" si="1350"/>
        <v>0</v>
      </c>
      <c r="O194" s="198">
        <f>SUM(C194:N194)</f>
        <v>0</v>
      </c>
      <c r="Q194" s="294" t="str">
        <f>'MPS(input_RL_Opt2)'!Q194</f>
        <v>Land use category in year 2028</v>
      </c>
      <c r="R194" s="54" t="s">
        <v>46</v>
      </c>
      <c r="S194" s="199">
        <f>IF(ISNUMBER(S$16),C194*S$16,0)</f>
        <v>0</v>
      </c>
      <c r="T194" s="199">
        <f t="shared" ref="T194" si="1351">IF(ISNUMBER(T$16),D194*T$16,0)</f>
        <v>0</v>
      </c>
      <c r="U194" s="199">
        <f t="shared" ref="U194" si="1352">IF(ISNUMBER(U$16),E194*U$16,0)</f>
        <v>0</v>
      </c>
      <c r="V194" s="199">
        <f t="shared" ref="V194" si="1353">IF(ISNUMBER(V$16),F194*V$16,0)</f>
        <v>0</v>
      </c>
      <c r="W194" s="199">
        <f t="shared" ref="W194" si="1354">IF(ISNUMBER(W$16),G194*W$16,0)</f>
        <v>0</v>
      </c>
      <c r="X194" s="199">
        <f t="shared" ref="X194" si="1355">IF(ISNUMBER(X$16),H194*X$16,0)</f>
        <v>0</v>
      </c>
      <c r="Y194" s="199">
        <f t="shared" ref="Y194" si="1356">IF(ISNUMBER(Y$16),I194*Y$16,0)</f>
        <v>0</v>
      </c>
      <c r="Z194" s="199">
        <f t="shared" ref="Z194" si="1357">IF(ISNUMBER(Z$16),J194*Z$16,0)</f>
        <v>0</v>
      </c>
      <c r="AA194" s="199">
        <f t="shared" ref="AA194" si="1358">IF(ISNUMBER(AA$16),K194*AA$16,0)</f>
        <v>0</v>
      </c>
      <c r="AB194" s="199">
        <f t="shared" ref="AB194" si="1359">IF(ISNUMBER(AB$16),L194*AB$16,0)</f>
        <v>0</v>
      </c>
      <c r="AC194" s="199">
        <f t="shared" ref="AC194" si="1360">IF(ISNUMBER(AC$16),M194*AC$16,0)</f>
        <v>0</v>
      </c>
      <c r="AD194" s="199">
        <f t="shared" ref="AD194" si="1361">IF(ISNUMBER(AD$16),N194*AD$16,0)</f>
        <v>0</v>
      </c>
      <c r="AE194" s="198">
        <f>SUMIF(S194:AD194,"&gt;0",S194:AD194)</f>
        <v>0</v>
      </c>
      <c r="AF194" s="62"/>
    </row>
    <row r="195" spans="1:32" ht="28" x14ac:dyDescent="0.2">
      <c r="A195" s="295"/>
      <c r="B195" s="54" t="s">
        <v>47</v>
      </c>
      <c r="C195" s="197">
        <f>$D190*C$17</f>
        <v>0</v>
      </c>
      <c r="D195" s="197">
        <f t="shared" ref="D195:N195" si="1362">$D190*D$17</f>
        <v>0</v>
      </c>
      <c r="E195" s="197">
        <f t="shared" si="1362"/>
        <v>0</v>
      </c>
      <c r="F195" s="197">
        <f t="shared" si="1362"/>
        <v>0</v>
      </c>
      <c r="G195" s="197">
        <f t="shared" si="1362"/>
        <v>0</v>
      </c>
      <c r="H195" s="197">
        <f t="shared" si="1362"/>
        <v>0</v>
      </c>
      <c r="I195" s="197">
        <f t="shared" si="1362"/>
        <v>0</v>
      </c>
      <c r="J195" s="197">
        <f t="shared" si="1362"/>
        <v>0</v>
      </c>
      <c r="K195" s="197">
        <f t="shared" si="1362"/>
        <v>0</v>
      </c>
      <c r="L195" s="197">
        <f t="shared" si="1362"/>
        <v>0</v>
      </c>
      <c r="M195" s="197">
        <f t="shared" si="1362"/>
        <v>0</v>
      </c>
      <c r="N195" s="197">
        <f t="shared" si="1362"/>
        <v>0</v>
      </c>
      <c r="O195" s="198">
        <f t="shared" ref="O195:O205" si="1363">SUM(C195:N195)</f>
        <v>0</v>
      </c>
      <c r="Q195" s="295"/>
      <c r="R195" s="54" t="s">
        <v>47</v>
      </c>
      <c r="S195" s="199">
        <f>IF(ISNUMBER(S$17),C195*S$17,0)</f>
        <v>0</v>
      </c>
      <c r="T195" s="199">
        <f t="shared" ref="T195" si="1364">IF(ISNUMBER(T$17),D195*T$17,0)</f>
        <v>0</v>
      </c>
      <c r="U195" s="199">
        <f t="shared" ref="U195" si="1365">IF(ISNUMBER(U$17),E195*U$17,0)</f>
        <v>0</v>
      </c>
      <c r="V195" s="199">
        <f t="shared" ref="V195" si="1366">IF(ISNUMBER(V$17),F195*V$17,0)</f>
        <v>0</v>
      </c>
      <c r="W195" s="199">
        <f t="shared" ref="W195" si="1367">IF(ISNUMBER(W$17),G195*W$17,0)</f>
        <v>0</v>
      </c>
      <c r="X195" s="199">
        <f t="shared" ref="X195" si="1368">IF(ISNUMBER(X$17),H195*X$17,0)</f>
        <v>0</v>
      </c>
      <c r="Y195" s="199">
        <f t="shared" ref="Y195" si="1369">IF(ISNUMBER(Y$17),I195*Y$17,0)</f>
        <v>0</v>
      </c>
      <c r="Z195" s="199">
        <f t="shared" ref="Z195" si="1370">IF(ISNUMBER(Z$17),J195*Z$17,0)</f>
        <v>0</v>
      </c>
      <c r="AA195" s="199">
        <f t="shared" ref="AA195" si="1371">IF(ISNUMBER(AA$17),K195*AA$17,0)</f>
        <v>0</v>
      </c>
      <c r="AB195" s="199">
        <f t="shared" ref="AB195" si="1372">IF(ISNUMBER(AB$17),L195*AB$17,0)</f>
        <v>0</v>
      </c>
      <c r="AC195" s="199">
        <f t="shared" ref="AC195" si="1373">IF(ISNUMBER(AC$17),M195*AC$17,0)</f>
        <v>0</v>
      </c>
      <c r="AD195" s="199">
        <f t="shared" ref="AD195" si="1374">IF(ISNUMBER(AD$17),N195*AD$17,0)</f>
        <v>0</v>
      </c>
      <c r="AE195" s="198">
        <f t="shared" ref="AE195:AE205" si="1375">SUMIF(S195:AD195,"&gt;0",S195:AD195)</f>
        <v>0</v>
      </c>
      <c r="AF195" s="62"/>
    </row>
    <row r="196" spans="1:32" x14ac:dyDescent="0.2">
      <c r="A196" s="295"/>
      <c r="B196" s="55" t="s">
        <v>48</v>
      </c>
      <c r="C196" s="197">
        <f>$E190*C$18</f>
        <v>0</v>
      </c>
      <c r="D196" s="197">
        <f t="shared" ref="D196:N196" si="1376">$E190*D$18</f>
        <v>0</v>
      </c>
      <c r="E196" s="197">
        <f t="shared" si="1376"/>
        <v>0</v>
      </c>
      <c r="F196" s="197">
        <f t="shared" si="1376"/>
        <v>0</v>
      </c>
      <c r="G196" s="197">
        <f t="shared" si="1376"/>
        <v>0</v>
      </c>
      <c r="H196" s="197">
        <f t="shared" si="1376"/>
        <v>0</v>
      </c>
      <c r="I196" s="197">
        <f t="shared" si="1376"/>
        <v>0</v>
      </c>
      <c r="J196" s="197">
        <f t="shared" si="1376"/>
        <v>0</v>
      </c>
      <c r="K196" s="197">
        <f t="shared" si="1376"/>
        <v>0</v>
      </c>
      <c r="L196" s="197">
        <f t="shared" si="1376"/>
        <v>0</v>
      </c>
      <c r="M196" s="197">
        <f t="shared" si="1376"/>
        <v>0</v>
      </c>
      <c r="N196" s="197">
        <f t="shared" si="1376"/>
        <v>0</v>
      </c>
      <c r="O196" s="198">
        <f t="shared" si="1363"/>
        <v>0</v>
      </c>
      <c r="Q196" s="295"/>
      <c r="R196" s="55" t="s">
        <v>48</v>
      </c>
      <c r="S196" s="199">
        <f>IF(ISNUMBER(S$18),C196*S$18,0)</f>
        <v>0</v>
      </c>
      <c r="T196" s="199">
        <f t="shared" ref="T196" si="1377">IF(ISNUMBER(T$18),D196*T$18,0)</f>
        <v>0</v>
      </c>
      <c r="U196" s="199">
        <f t="shared" ref="U196" si="1378">IF(ISNUMBER(U$18),E196*U$18,0)</f>
        <v>0</v>
      </c>
      <c r="V196" s="199">
        <f t="shared" ref="V196" si="1379">IF(ISNUMBER(V$18),F196*V$18,0)</f>
        <v>0</v>
      </c>
      <c r="W196" s="199">
        <f t="shared" ref="W196" si="1380">IF(ISNUMBER(W$18),G196*W$18,0)</f>
        <v>0</v>
      </c>
      <c r="X196" s="199">
        <f t="shared" ref="X196" si="1381">IF(ISNUMBER(X$18),H196*X$18,0)</f>
        <v>0</v>
      </c>
      <c r="Y196" s="199">
        <f t="shared" ref="Y196" si="1382">IF(ISNUMBER(Y$18),I196*Y$18,0)</f>
        <v>0</v>
      </c>
      <c r="Z196" s="199">
        <f t="shared" ref="Z196" si="1383">IF(ISNUMBER(Z$18),J196*Z$18,0)</f>
        <v>0</v>
      </c>
      <c r="AA196" s="199">
        <f t="shared" ref="AA196" si="1384">IF(ISNUMBER(AA$18),K196*AA$18,0)</f>
        <v>0</v>
      </c>
      <c r="AB196" s="199">
        <f t="shared" ref="AB196" si="1385">IF(ISNUMBER(AB$18),L196*AB$18,0)</f>
        <v>0</v>
      </c>
      <c r="AC196" s="199">
        <f t="shared" ref="AC196" si="1386">IF(ISNUMBER(AC$18),M196*AC$18,0)</f>
        <v>0</v>
      </c>
      <c r="AD196" s="199">
        <f t="shared" ref="AD196" si="1387">IF(ISNUMBER(AD$18),N196*AD$18,0)</f>
        <v>0</v>
      </c>
      <c r="AE196" s="198">
        <f t="shared" si="1375"/>
        <v>0</v>
      </c>
      <c r="AF196" s="62"/>
    </row>
    <row r="197" spans="1:32" x14ac:dyDescent="0.2">
      <c r="A197" s="295"/>
      <c r="B197" s="54" t="s">
        <v>49</v>
      </c>
      <c r="C197" s="197">
        <f>$F190*C$19</f>
        <v>0</v>
      </c>
      <c r="D197" s="197">
        <f t="shared" ref="D197:N197" si="1388">$F190*D$19</f>
        <v>0</v>
      </c>
      <c r="E197" s="197">
        <f t="shared" si="1388"/>
        <v>0</v>
      </c>
      <c r="F197" s="197">
        <f t="shared" si="1388"/>
        <v>0</v>
      </c>
      <c r="G197" s="197">
        <f t="shared" si="1388"/>
        <v>0</v>
      </c>
      <c r="H197" s="197">
        <f t="shared" si="1388"/>
        <v>0</v>
      </c>
      <c r="I197" s="197">
        <f t="shared" si="1388"/>
        <v>0</v>
      </c>
      <c r="J197" s="197">
        <f t="shared" si="1388"/>
        <v>0</v>
      </c>
      <c r="K197" s="197">
        <f t="shared" si="1388"/>
        <v>0</v>
      </c>
      <c r="L197" s="197">
        <f t="shared" si="1388"/>
        <v>0</v>
      </c>
      <c r="M197" s="197">
        <f t="shared" si="1388"/>
        <v>0</v>
      </c>
      <c r="N197" s="197">
        <f t="shared" si="1388"/>
        <v>0</v>
      </c>
      <c r="O197" s="198">
        <f t="shared" si="1363"/>
        <v>0</v>
      </c>
      <c r="Q197" s="295"/>
      <c r="R197" s="54" t="s">
        <v>49</v>
      </c>
      <c r="S197" s="199">
        <f>IF(ISNUMBER(S$19),C197*S$19,0)</f>
        <v>0</v>
      </c>
      <c r="T197" s="199">
        <f t="shared" ref="T197" si="1389">IF(ISNUMBER(T$19),D197*T$19,0)</f>
        <v>0</v>
      </c>
      <c r="U197" s="199">
        <f t="shared" ref="U197" si="1390">IF(ISNUMBER(U$19),E197*U$19,0)</f>
        <v>0</v>
      </c>
      <c r="V197" s="199">
        <f t="shared" ref="V197" si="1391">IF(ISNUMBER(V$19),F197*V$19,0)</f>
        <v>0</v>
      </c>
      <c r="W197" s="199">
        <f t="shared" ref="W197" si="1392">IF(ISNUMBER(W$19),G197*W$19,0)</f>
        <v>0</v>
      </c>
      <c r="X197" s="199">
        <f t="shared" ref="X197" si="1393">IF(ISNUMBER(X$19),H197*X$19,0)</f>
        <v>0</v>
      </c>
      <c r="Y197" s="199">
        <f t="shared" ref="Y197" si="1394">IF(ISNUMBER(Y$19),I197*Y$19,0)</f>
        <v>0</v>
      </c>
      <c r="Z197" s="199">
        <f t="shared" ref="Z197" si="1395">IF(ISNUMBER(Z$19),J197*Z$19,0)</f>
        <v>0</v>
      </c>
      <c r="AA197" s="199">
        <f t="shared" ref="AA197" si="1396">IF(ISNUMBER(AA$19),K197*AA$19,0)</f>
        <v>0</v>
      </c>
      <c r="AB197" s="199">
        <f t="shared" ref="AB197" si="1397">IF(ISNUMBER(AB$19),L197*AB$19,0)</f>
        <v>0</v>
      </c>
      <c r="AC197" s="199">
        <f t="shared" ref="AC197" si="1398">IF(ISNUMBER(AC$19),M197*AC$19,0)</f>
        <v>0</v>
      </c>
      <c r="AD197" s="199">
        <f t="shared" ref="AD197" si="1399">IF(ISNUMBER(AD$19),N197*AD$19,0)</f>
        <v>0</v>
      </c>
      <c r="AE197" s="198">
        <f t="shared" si="1375"/>
        <v>0</v>
      </c>
      <c r="AF197" s="62"/>
    </row>
    <row r="198" spans="1:32" x14ac:dyDescent="0.2">
      <c r="A198" s="295"/>
      <c r="B198" s="172" t="s">
        <v>50</v>
      </c>
      <c r="C198" s="197">
        <f>$G190*C$20</f>
        <v>0</v>
      </c>
      <c r="D198" s="197">
        <f t="shared" ref="D198:N198" si="1400">$G190*D$20</f>
        <v>0</v>
      </c>
      <c r="E198" s="197">
        <f t="shared" si="1400"/>
        <v>0</v>
      </c>
      <c r="F198" s="197">
        <f t="shared" si="1400"/>
        <v>0</v>
      </c>
      <c r="G198" s="197">
        <f t="shared" si="1400"/>
        <v>0</v>
      </c>
      <c r="H198" s="197">
        <f t="shared" si="1400"/>
        <v>0</v>
      </c>
      <c r="I198" s="197">
        <f t="shared" si="1400"/>
        <v>0</v>
      </c>
      <c r="J198" s="197">
        <f t="shared" si="1400"/>
        <v>0</v>
      </c>
      <c r="K198" s="197">
        <f t="shared" si="1400"/>
        <v>0</v>
      </c>
      <c r="L198" s="197">
        <f t="shared" si="1400"/>
        <v>0</v>
      </c>
      <c r="M198" s="197">
        <f t="shared" si="1400"/>
        <v>0</v>
      </c>
      <c r="N198" s="197">
        <f t="shared" si="1400"/>
        <v>0</v>
      </c>
      <c r="O198" s="198">
        <f t="shared" si="1363"/>
        <v>0</v>
      </c>
      <c r="Q198" s="295"/>
      <c r="R198" s="172" t="s">
        <v>50</v>
      </c>
      <c r="S198" s="199">
        <f>IF(ISNUMBER(S$20),C198*S$20,0)</f>
        <v>0</v>
      </c>
      <c r="T198" s="199">
        <f t="shared" ref="T198" si="1401">IF(ISNUMBER(T$20),D198*T$20,0)</f>
        <v>0</v>
      </c>
      <c r="U198" s="199">
        <f t="shared" ref="U198" si="1402">IF(ISNUMBER(U$20),E198*U$20,0)</f>
        <v>0</v>
      </c>
      <c r="V198" s="199">
        <f t="shared" ref="V198" si="1403">IF(ISNUMBER(V$20),F198*V$20,0)</f>
        <v>0</v>
      </c>
      <c r="W198" s="199">
        <f t="shared" ref="W198" si="1404">IF(ISNUMBER(W$20),G198*W$20,0)</f>
        <v>0</v>
      </c>
      <c r="X198" s="199">
        <f t="shared" ref="X198" si="1405">IF(ISNUMBER(X$20),H198*X$20,0)</f>
        <v>0</v>
      </c>
      <c r="Y198" s="199">
        <f t="shared" ref="Y198" si="1406">IF(ISNUMBER(Y$20),I198*Y$20,0)</f>
        <v>0</v>
      </c>
      <c r="Z198" s="199">
        <f t="shared" ref="Z198" si="1407">IF(ISNUMBER(Z$20),J198*Z$20,0)</f>
        <v>0</v>
      </c>
      <c r="AA198" s="199">
        <f t="shared" ref="AA198" si="1408">IF(ISNUMBER(AA$20),K198*AA$20,0)</f>
        <v>0</v>
      </c>
      <c r="AB198" s="199">
        <f t="shared" ref="AB198" si="1409">IF(ISNUMBER(AB$20),L198*AB$20,0)</f>
        <v>0</v>
      </c>
      <c r="AC198" s="199">
        <f t="shared" ref="AC198" si="1410">IF(ISNUMBER(AC$20),M198*AC$20,0)</f>
        <v>0</v>
      </c>
      <c r="AD198" s="199">
        <f t="shared" ref="AD198" si="1411">IF(ISNUMBER(AD$20),N198*AD$20,0)</f>
        <v>0</v>
      </c>
      <c r="AE198" s="198">
        <f t="shared" si="1375"/>
        <v>0</v>
      </c>
      <c r="AF198" s="62"/>
    </row>
    <row r="199" spans="1:32" x14ac:dyDescent="0.2">
      <c r="A199" s="295"/>
      <c r="B199" s="172" t="s">
        <v>51</v>
      </c>
      <c r="C199" s="197">
        <f>$H190*C$21</f>
        <v>0</v>
      </c>
      <c r="D199" s="197">
        <f t="shared" ref="D199:N199" si="1412">$H190*D$21</f>
        <v>0</v>
      </c>
      <c r="E199" s="197">
        <f t="shared" si="1412"/>
        <v>0</v>
      </c>
      <c r="F199" s="197">
        <f t="shared" si="1412"/>
        <v>0</v>
      </c>
      <c r="G199" s="197">
        <f t="shared" si="1412"/>
        <v>0</v>
      </c>
      <c r="H199" s="197">
        <f t="shared" si="1412"/>
        <v>0</v>
      </c>
      <c r="I199" s="197">
        <f t="shared" si="1412"/>
        <v>0</v>
      </c>
      <c r="J199" s="197">
        <f t="shared" si="1412"/>
        <v>0</v>
      </c>
      <c r="K199" s="197">
        <f t="shared" si="1412"/>
        <v>0</v>
      </c>
      <c r="L199" s="197">
        <f t="shared" si="1412"/>
        <v>0</v>
      </c>
      <c r="M199" s="197">
        <f t="shared" si="1412"/>
        <v>0</v>
      </c>
      <c r="N199" s="197">
        <f t="shared" si="1412"/>
        <v>0</v>
      </c>
      <c r="O199" s="198">
        <f t="shared" si="1363"/>
        <v>0</v>
      </c>
      <c r="Q199" s="295"/>
      <c r="R199" s="172" t="s">
        <v>51</v>
      </c>
      <c r="S199" s="199">
        <f>IF(ISNUMBER(S$21),C199*S$21,0)</f>
        <v>0</v>
      </c>
      <c r="T199" s="199">
        <f t="shared" ref="T199" si="1413">IF(ISNUMBER(T$21),D199*T$21,0)</f>
        <v>0</v>
      </c>
      <c r="U199" s="199">
        <f t="shared" ref="U199" si="1414">IF(ISNUMBER(U$21),E199*U$21,0)</f>
        <v>0</v>
      </c>
      <c r="V199" s="199">
        <f t="shared" ref="V199" si="1415">IF(ISNUMBER(V$21),F199*V$21,0)</f>
        <v>0</v>
      </c>
      <c r="W199" s="199">
        <f t="shared" ref="W199" si="1416">IF(ISNUMBER(W$21),G199*W$21,0)</f>
        <v>0</v>
      </c>
      <c r="X199" s="199">
        <f t="shared" ref="X199" si="1417">IF(ISNUMBER(X$21),H199*X$21,0)</f>
        <v>0</v>
      </c>
      <c r="Y199" s="199">
        <f t="shared" ref="Y199" si="1418">IF(ISNUMBER(Y$21),I199*Y$21,0)</f>
        <v>0</v>
      </c>
      <c r="Z199" s="199">
        <f t="shared" ref="Z199" si="1419">IF(ISNUMBER(Z$21),J199*Z$21,0)</f>
        <v>0</v>
      </c>
      <c r="AA199" s="199">
        <f t="shared" ref="AA199" si="1420">IF(ISNUMBER(AA$21),K199*AA$21,0)</f>
        <v>0</v>
      </c>
      <c r="AB199" s="199">
        <f t="shared" ref="AB199" si="1421">IF(ISNUMBER(AB$21),L199*AB$21,0)</f>
        <v>0</v>
      </c>
      <c r="AC199" s="199">
        <f t="shared" ref="AC199" si="1422">IF(ISNUMBER(AC$21),M199*AC$21,0)</f>
        <v>0</v>
      </c>
      <c r="AD199" s="199">
        <f t="shared" ref="AD199" si="1423">IF(ISNUMBER(AD$21),N199*AD$21,0)</f>
        <v>0</v>
      </c>
      <c r="AE199" s="198">
        <f t="shared" si="1375"/>
        <v>0</v>
      </c>
      <c r="AF199" s="62"/>
    </row>
    <row r="200" spans="1:32" x14ac:dyDescent="0.2">
      <c r="A200" s="295"/>
      <c r="B200" s="172" t="s">
        <v>52</v>
      </c>
      <c r="C200" s="197">
        <f>$I190*C$22</f>
        <v>0</v>
      </c>
      <c r="D200" s="197">
        <f t="shared" ref="D200:N200" si="1424">$I190*D$22</f>
        <v>0</v>
      </c>
      <c r="E200" s="197">
        <f t="shared" si="1424"/>
        <v>0</v>
      </c>
      <c r="F200" s="197">
        <f t="shared" si="1424"/>
        <v>0</v>
      </c>
      <c r="G200" s="197">
        <f t="shared" si="1424"/>
        <v>0</v>
      </c>
      <c r="H200" s="197">
        <f t="shared" si="1424"/>
        <v>0</v>
      </c>
      <c r="I200" s="197">
        <f t="shared" si="1424"/>
        <v>0</v>
      </c>
      <c r="J200" s="197">
        <f t="shared" si="1424"/>
        <v>0</v>
      </c>
      <c r="K200" s="197">
        <f t="shared" si="1424"/>
        <v>0</v>
      </c>
      <c r="L200" s="197">
        <f t="shared" si="1424"/>
        <v>0</v>
      </c>
      <c r="M200" s="197">
        <f t="shared" si="1424"/>
        <v>0</v>
      </c>
      <c r="N200" s="197">
        <f t="shared" si="1424"/>
        <v>0</v>
      </c>
      <c r="O200" s="198">
        <f t="shared" si="1363"/>
        <v>0</v>
      </c>
      <c r="Q200" s="295"/>
      <c r="R200" s="172" t="s">
        <v>52</v>
      </c>
      <c r="S200" s="199">
        <f>IF(ISNUMBER(S$22),C200*S$22,0)</f>
        <v>0</v>
      </c>
      <c r="T200" s="199">
        <f t="shared" ref="T200" si="1425">IF(ISNUMBER(T$22),D200*T$22,0)</f>
        <v>0</v>
      </c>
      <c r="U200" s="199">
        <f t="shared" ref="U200" si="1426">IF(ISNUMBER(U$22),E200*U$22,0)</f>
        <v>0</v>
      </c>
      <c r="V200" s="199">
        <f t="shared" ref="V200" si="1427">IF(ISNUMBER(V$22),F200*V$22,0)</f>
        <v>0</v>
      </c>
      <c r="W200" s="199">
        <f t="shared" ref="W200" si="1428">IF(ISNUMBER(W$22),G200*W$22,0)</f>
        <v>0</v>
      </c>
      <c r="X200" s="199">
        <f t="shared" ref="X200" si="1429">IF(ISNUMBER(X$22),H200*X$22,0)</f>
        <v>0</v>
      </c>
      <c r="Y200" s="199">
        <f t="shared" ref="Y200" si="1430">IF(ISNUMBER(Y$22),I200*Y$22,0)</f>
        <v>0</v>
      </c>
      <c r="Z200" s="199">
        <f t="shared" ref="Z200" si="1431">IF(ISNUMBER(Z$22),J200*Z$22,0)</f>
        <v>0</v>
      </c>
      <c r="AA200" s="199">
        <f t="shared" ref="AA200" si="1432">IF(ISNUMBER(AA$22),K200*AA$22,0)</f>
        <v>0</v>
      </c>
      <c r="AB200" s="199">
        <f t="shared" ref="AB200" si="1433">IF(ISNUMBER(AB$22),L200*AB$22,0)</f>
        <v>0</v>
      </c>
      <c r="AC200" s="199">
        <f t="shared" ref="AC200" si="1434">IF(ISNUMBER(AC$22),M200*AC$22,0)</f>
        <v>0</v>
      </c>
      <c r="AD200" s="199">
        <f t="shared" ref="AD200" si="1435">IF(ISNUMBER(AD$22),N200*AD$22,0)</f>
        <v>0</v>
      </c>
      <c r="AE200" s="198">
        <f t="shared" si="1375"/>
        <v>0</v>
      </c>
      <c r="AF200" s="62"/>
    </row>
    <row r="201" spans="1:32" x14ac:dyDescent="0.2">
      <c r="A201" s="295"/>
      <c r="B201" s="172" t="s">
        <v>53</v>
      </c>
      <c r="C201" s="197">
        <f>$J190*C$23</f>
        <v>0</v>
      </c>
      <c r="D201" s="197">
        <f t="shared" ref="D201:N201" si="1436">$J190*D$23</f>
        <v>0</v>
      </c>
      <c r="E201" s="197">
        <f t="shared" si="1436"/>
        <v>0</v>
      </c>
      <c r="F201" s="197">
        <f t="shared" si="1436"/>
        <v>0</v>
      </c>
      <c r="G201" s="197">
        <f t="shared" si="1436"/>
        <v>0</v>
      </c>
      <c r="H201" s="197">
        <f t="shared" si="1436"/>
        <v>0</v>
      </c>
      <c r="I201" s="197">
        <f t="shared" si="1436"/>
        <v>0</v>
      </c>
      <c r="J201" s="197">
        <f t="shared" si="1436"/>
        <v>0</v>
      </c>
      <c r="K201" s="197">
        <f t="shared" si="1436"/>
        <v>0</v>
      </c>
      <c r="L201" s="197">
        <f t="shared" si="1436"/>
        <v>0</v>
      </c>
      <c r="M201" s="197">
        <f t="shared" si="1436"/>
        <v>0</v>
      </c>
      <c r="N201" s="197">
        <f t="shared" si="1436"/>
        <v>0</v>
      </c>
      <c r="O201" s="198">
        <f t="shared" si="1363"/>
        <v>0</v>
      </c>
      <c r="Q201" s="295"/>
      <c r="R201" s="172" t="s">
        <v>53</v>
      </c>
      <c r="S201" s="199">
        <f>IF(ISNUMBER(S$23),C201*S$23,0)</f>
        <v>0</v>
      </c>
      <c r="T201" s="199">
        <f t="shared" ref="T201" si="1437">IF(ISNUMBER(T$23),D201*T$23,0)</f>
        <v>0</v>
      </c>
      <c r="U201" s="199">
        <f t="shared" ref="U201" si="1438">IF(ISNUMBER(U$23),E201*U$23,0)</f>
        <v>0</v>
      </c>
      <c r="V201" s="199">
        <f t="shared" ref="V201" si="1439">IF(ISNUMBER(V$23),F201*V$23,0)</f>
        <v>0</v>
      </c>
      <c r="W201" s="199">
        <f t="shared" ref="W201" si="1440">IF(ISNUMBER(W$23),G201*W$23,0)</f>
        <v>0</v>
      </c>
      <c r="X201" s="199">
        <f t="shared" ref="X201" si="1441">IF(ISNUMBER(X$23),H201*X$23,0)</f>
        <v>0</v>
      </c>
      <c r="Y201" s="199">
        <f t="shared" ref="Y201" si="1442">IF(ISNUMBER(Y$23),I201*Y$23,0)</f>
        <v>0</v>
      </c>
      <c r="Z201" s="199">
        <f t="shared" ref="Z201" si="1443">IF(ISNUMBER(Z$23),J201*Z$23,0)</f>
        <v>0</v>
      </c>
      <c r="AA201" s="199">
        <f t="shared" ref="AA201" si="1444">IF(ISNUMBER(AA$23),K201*AA$23,0)</f>
        <v>0</v>
      </c>
      <c r="AB201" s="199">
        <f t="shared" ref="AB201" si="1445">IF(ISNUMBER(AB$23),L201*AB$23,0)</f>
        <v>0</v>
      </c>
      <c r="AC201" s="199">
        <f t="shared" ref="AC201" si="1446">IF(ISNUMBER(AC$23),M201*AC$23,0)</f>
        <v>0</v>
      </c>
      <c r="AD201" s="199">
        <f t="shared" ref="AD201" si="1447">IF(ISNUMBER(AD$23),N201*AD$23,0)</f>
        <v>0</v>
      </c>
      <c r="AE201" s="198">
        <f t="shared" si="1375"/>
        <v>0</v>
      </c>
      <c r="AF201" s="62"/>
    </row>
    <row r="202" spans="1:32" x14ac:dyDescent="0.2">
      <c r="A202" s="295"/>
      <c r="B202" s="172" t="s">
        <v>54</v>
      </c>
      <c r="C202" s="197">
        <f>$K190*C$24</f>
        <v>0</v>
      </c>
      <c r="D202" s="197">
        <f t="shared" ref="D202:N202" si="1448">$K190*D$24</f>
        <v>0</v>
      </c>
      <c r="E202" s="197">
        <f t="shared" si="1448"/>
        <v>0</v>
      </c>
      <c r="F202" s="197">
        <f t="shared" si="1448"/>
        <v>0</v>
      </c>
      <c r="G202" s="197">
        <f t="shared" si="1448"/>
        <v>0</v>
      </c>
      <c r="H202" s="197">
        <f t="shared" si="1448"/>
        <v>0</v>
      </c>
      <c r="I202" s="197">
        <f t="shared" si="1448"/>
        <v>0</v>
      </c>
      <c r="J202" s="197">
        <f t="shared" si="1448"/>
        <v>0</v>
      </c>
      <c r="K202" s="197">
        <f t="shared" si="1448"/>
        <v>0</v>
      </c>
      <c r="L202" s="197">
        <f t="shared" si="1448"/>
        <v>0</v>
      </c>
      <c r="M202" s="197">
        <f t="shared" si="1448"/>
        <v>0</v>
      </c>
      <c r="N202" s="197">
        <f t="shared" si="1448"/>
        <v>0</v>
      </c>
      <c r="O202" s="198">
        <f t="shared" si="1363"/>
        <v>0</v>
      </c>
      <c r="Q202" s="295"/>
      <c r="R202" s="172" t="s">
        <v>54</v>
      </c>
      <c r="S202" s="199">
        <f>IF(ISNUMBER(S$24),C202*S$24,0)</f>
        <v>0</v>
      </c>
      <c r="T202" s="199">
        <f t="shared" ref="T202" si="1449">IF(ISNUMBER(T$24),D202*T$24,0)</f>
        <v>0</v>
      </c>
      <c r="U202" s="199">
        <f t="shared" ref="U202" si="1450">IF(ISNUMBER(U$24),E202*U$24,0)</f>
        <v>0</v>
      </c>
      <c r="V202" s="199">
        <f t="shared" ref="V202" si="1451">IF(ISNUMBER(V$24),F202*V$24,0)</f>
        <v>0</v>
      </c>
      <c r="W202" s="199">
        <f t="shared" ref="W202" si="1452">IF(ISNUMBER(W$24),G202*W$24,0)</f>
        <v>0</v>
      </c>
      <c r="X202" s="199">
        <f t="shared" ref="X202" si="1453">IF(ISNUMBER(X$24),H202*X$24,0)</f>
        <v>0</v>
      </c>
      <c r="Y202" s="199">
        <f t="shared" ref="Y202" si="1454">IF(ISNUMBER(Y$24),I202*Y$24,0)</f>
        <v>0</v>
      </c>
      <c r="Z202" s="199">
        <f t="shared" ref="Z202" si="1455">IF(ISNUMBER(Z$24),J202*Z$24,0)</f>
        <v>0</v>
      </c>
      <c r="AA202" s="199">
        <f t="shared" ref="AA202" si="1456">IF(ISNUMBER(AA$24),K202*AA$24,0)</f>
        <v>0</v>
      </c>
      <c r="AB202" s="199">
        <f t="shared" ref="AB202" si="1457">IF(ISNUMBER(AB$24),L202*AB$24,0)</f>
        <v>0</v>
      </c>
      <c r="AC202" s="199">
        <f t="shared" ref="AC202" si="1458">IF(ISNUMBER(AC$24),M202*AC$24,0)</f>
        <v>0</v>
      </c>
      <c r="AD202" s="199">
        <f t="shared" ref="AD202" si="1459">IF(ISNUMBER(AD$24),N202*AD$24,0)</f>
        <v>0</v>
      </c>
      <c r="AE202" s="198">
        <f t="shared" si="1375"/>
        <v>0</v>
      </c>
      <c r="AF202" s="62"/>
    </row>
    <row r="203" spans="1:32" x14ac:dyDescent="0.2">
      <c r="A203" s="295"/>
      <c r="B203" s="172" t="s">
        <v>55</v>
      </c>
      <c r="C203" s="197">
        <f>$L190*C$25</f>
        <v>0</v>
      </c>
      <c r="D203" s="197">
        <f t="shared" ref="D203:N203" si="1460">$L190*D$25</f>
        <v>0</v>
      </c>
      <c r="E203" s="197">
        <f t="shared" si="1460"/>
        <v>0</v>
      </c>
      <c r="F203" s="197">
        <f t="shared" si="1460"/>
        <v>0</v>
      </c>
      <c r="G203" s="197">
        <f t="shared" si="1460"/>
        <v>0</v>
      </c>
      <c r="H203" s="197">
        <f t="shared" si="1460"/>
        <v>0</v>
      </c>
      <c r="I203" s="197">
        <f t="shared" si="1460"/>
        <v>0</v>
      </c>
      <c r="J203" s="197">
        <f t="shared" si="1460"/>
        <v>0</v>
      </c>
      <c r="K203" s="197">
        <f t="shared" si="1460"/>
        <v>0</v>
      </c>
      <c r="L203" s="197">
        <f t="shared" si="1460"/>
        <v>0</v>
      </c>
      <c r="M203" s="197">
        <f t="shared" si="1460"/>
        <v>0</v>
      </c>
      <c r="N203" s="197">
        <f t="shared" si="1460"/>
        <v>0</v>
      </c>
      <c r="O203" s="198">
        <f t="shared" si="1363"/>
        <v>0</v>
      </c>
      <c r="Q203" s="295"/>
      <c r="R203" s="172" t="s">
        <v>55</v>
      </c>
      <c r="S203" s="199">
        <f>IF(ISNUMBER(S$25),C203*S$25,0)</f>
        <v>0</v>
      </c>
      <c r="T203" s="199">
        <f t="shared" ref="T203" si="1461">IF(ISNUMBER(T$25),D203*T$25,0)</f>
        <v>0</v>
      </c>
      <c r="U203" s="199">
        <f t="shared" ref="U203" si="1462">IF(ISNUMBER(U$25),E203*U$25,0)</f>
        <v>0</v>
      </c>
      <c r="V203" s="199">
        <f t="shared" ref="V203" si="1463">IF(ISNUMBER(V$25),F203*V$25,0)</f>
        <v>0</v>
      </c>
      <c r="W203" s="199">
        <f t="shared" ref="W203" si="1464">IF(ISNUMBER(W$25),G203*W$25,0)</f>
        <v>0</v>
      </c>
      <c r="X203" s="199">
        <f t="shared" ref="X203" si="1465">IF(ISNUMBER(X$25),H203*X$25,0)</f>
        <v>0</v>
      </c>
      <c r="Y203" s="199">
        <f t="shared" ref="Y203" si="1466">IF(ISNUMBER(Y$25),I203*Y$25,0)</f>
        <v>0</v>
      </c>
      <c r="Z203" s="199">
        <f t="shared" ref="Z203" si="1467">IF(ISNUMBER(Z$25),J203*Z$25,0)</f>
        <v>0</v>
      </c>
      <c r="AA203" s="199">
        <f t="shared" ref="AA203" si="1468">IF(ISNUMBER(AA$25),K203*AA$25,0)</f>
        <v>0</v>
      </c>
      <c r="AB203" s="199">
        <f t="shared" ref="AB203" si="1469">IF(ISNUMBER(AB$25),L203*AB$25,0)</f>
        <v>0</v>
      </c>
      <c r="AC203" s="199">
        <f t="shared" ref="AC203" si="1470">IF(ISNUMBER(AC$25),M203*AC$25,0)</f>
        <v>0</v>
      </c>
      <c r="AD203" s="199">
        <f t="shared" ref="AD203" si="1471">IF(ISNUMBER(AD$25),N203*AD$25,0)</f>
        <v>0</v>
      </c>
      <c r="AE203" s="198">
        <f t="shared" si="1375"/>
        <v>0</v>
      </c>
      <c r="AF203" s="62"/>
    </row>
    <row r="204" spans="1:32" x14ac:dyDescent="0.2">
      <c r="A204" s="295"/>
      <c r="B204" s="172" t="s">
        <v>56</v>
      </c>
      <c r="C204" s="197">
        <f>$M190*C$26</f>
        <v>0</v>
      </c>
      <c r="D204" s="197">
        <f t="shared" ref="D204:N204" si="1472">$M190*D$26</f>
        <v>0</v>
      </c>
      <c r="E204" s="197">
        <f t="shared" si="1472"/>
        <v>0</v>
      </c>
      <c r="F204" s="197">
        <f t="shared" si="1472"/>
        <v>0</v>
      </c>
      <c r="G204" s="197">
        <f t="shared" si="1472"/>
        <v>0</v>
      </c>
      <c r="H204" s="197">
        <f t="shared" si="1472"/>
        <v>0</v>
      </c>
      <c r="I204" s="197">
        <f t="shared" si="1472"/>
        <v>0</v>
      </c>
      <c r="J204" s="197">
        <f t="shared" si="1472"/>
        <v>0</v>
      </c>
      <c r="K204" s="197">
        <f t="shared" si="1472"/>
        <v>0</v>
      </c>
      <c r="L204" s="197">
        <f t="shared" si="1472"/>
        <v>0</v>
      </c>
      <c r="M204" s="197">
        <f t="shared" si="1472"/>
        <v>0</v>
      </c>
      <c r="N204" s="197">
        <f t="shared" si="1472"/>
        <v>0</v>
      </c>
      <c r="O204" s="198">
        <f t="shared" si="1363"/>
        <v>0</v>
      </c>
      <c r="Q204" s="295"/>
      <c r="R204" s="172" t="s">
        <v>56</v>
      </c>
      <c r="S204" s="199">
        <f>IF(ISNUMBER(S$26),C204*S$26,0)</f>
        <v>0</v>
      </c>
      <c r="T204" s="199">
        <f t="shared" ref="T204" si="1473">IF(ISNUMBER(T$26),D204*T$26,0)</f>
        <v>0</v>
      </c>
      <c r="U204" s="199">
        <f t="shared" ref="U204" si="1474">IF(ISNUMBER(U$26),E204*U$26,0)</f>
        <v>0</v>
      </c>
      <c r="V204" s="199">
        <f t="shared" ref="V204" si="1475">IF(ISNUMBER(V$26),F204*V$26,0)</f>
        <v>0</v>
      </c>
      <c r="W204" s="199">
        <f t="shared" ref="W204" si="1476">IF(ISNUMBER(W$26),G204*W$26,0)</f>
        <v>0</v>
      </c>
      <c r="X204" s="199">
        <f t="shared" ref="X204" si="1477">IF(ISNUMBER(X$26),H204*X$26,0)</f>
        <v>0</v>
      </c>
      <c r="Y204" s="199">
        <f t="shared" ref="Y204" si="1478">IF(ISNUMBER(Y$26),I204*Y$26,0)</f>
        <v>0</v>
      </c>
      <c r="Z204" s="199">
        <f t="shared" ref="Z204" si="1479">IF(ISNUMBER(Z$26),J204*Z$26,0)</f>
        <v>0</v>
      </c>
      <c r="AA204" s="199">
        <f t="shared" ref="AA204" si="1480">IF(ISNUMBER(AA$26),K204*AA$26,0)</f>
        <v>0</v>
      </c>
      <c r="AB204" s="199">
        <f t="shared" ref="AB204" si="1481">IF(ISNUMBER(AB$26),L204*AB$26,0)</f>
        <v>0</v>
      </c>
      <c r="AC204" s="199">
        <f t="shared" ref="AC204" si="1482">IF(ISNUMBER(AC$26),M204*AC$26,0)</f>
        <v>0</v>
      </c>
      <c r="AD204" s="199">
        <f t="shared" ref="AD204" si="1483">IF(ISNUMBER(AD$26),N204*AD$26,0)</f>
        <v>0</v>
      </c>
      <c r="AE204" s="198">
        <f t="shared" si="1375"/>
        <v>0</v>
      </c>
      <c r="AF204" s="62"/>
    </row>
    <row r="205" spans="1:32" x14ac:dyDescent="0.2">
      <c r="A205" s="295"/>
      <c r="B205" s="172" t="s">
        <v>147</v>
      </c>
      <c r="C205" s="197">
        <f>$N190*C$27</f>
        <v>0</v>
      </c>
      <c r="D205" s="197">
        <f t="shared" ref="D205:N205" si="1484">$N190*D$27</f>
        <v>0</v>
      </c>
      <c r="E205" s="197">
        <f t="shared" si="1484"/>
        <v>0</v>
      </c>
      <c r="F205" s="197">
        <f t="shared" si="1484"/>
        <v>0</v>
      </c>
      <c r="G205" s="197">
        <f t="shared" si="1484"/>
        <v>0</v>
      </c>
      <c r="H205" s="197">
        <f t="shared" si="1484"/>
        <v>0</v>
      </c>
      <c r="I205" s="197">
        <f t="shared" si="1484"/>
        <v>0</v>
      </c>
      <c r="J205" s="197">
        <f t="shared" si="1484"/>
        <v>0</v>
      </c>
      <c r="K205" s="197">
        <f t="shared" si="1484"/>
        <v>0</v>
      </c>
      <c r="L205" s="197">
        <f t="shared" si="1484"/>
        <v>0</v>
      </c>
      <c r="M205" s="197">
        <f t="shared" si="1484"/>
        <v>0</v>
      </c>
      <c r="N205" s="197">
        <f t="shared" si="1484"/>
        <v>0</v>
      </c>
      <c r="O205" s="198">
        <f t="shared" si="1363"/>
        <v>0</v>
      </c>
      <c r="Q205" s="295"/>
      <c r="R205" s="172" t="s">
        <v>147</v>
      </c>
      <c r="S205" s="199">
        <f>IF(ISNUMBER(S$27),C205*S$27,0)</f>
        <v>0</v>
      </c>
      <c r="T205" s="199">
        <f t="shared" ref="T205" si="1485">IF(ISNUMBER(T$27),D205*T$27,0)</f>
        <v>0</v>
      </c>
      <c r="U205" s="199">
        <f t="shared" ref="U205" si="1486">IF(ISNUMBER(U$27),E205*U$27,0)</f>
        <v>0</v>
      </c>
      <c r="V205" s="199">
        <f t="shared" ref="V205" si="1487">IF(ISNUMBER(V$27),F205*V$27,0)</f>
        <v>0</v>
      </c>
      <c r="W205" s="199">
        <f t="shared" ref="W205" si="1488">IF(ISNUMBER(W$27),G205*W$27,0)</f>
        <v>0</v>
      </c>
      <c r="X205" s="199">
        <f t="shared" ref="X205" si="1489">IF(ISNUMBER(X$27),H205*X$27,0)</f>
        <v>0</v>
      </c>
      <c r="Y205" s="199">
        <f t="shared" ref="Y205" si="1490">IF(ISNUMBER(Y$27),I205*Y$27,0)</f>
        <v>0</v>
      </c>
      <c r="Z205" s="199">
        <f t="shared" ref="Z205" si="1491">IF(ISNUMBER(Z$27),J205*Z$27,0)</f>
        <v>0</v>
      </c>
      <c r="AA205" s="199">
        <f t="shared" ref="AA205" si="1492">IF(ISNUMBER(AA$27),K205*AA$27,0)</f>
        <v>0</v>
      </c>
      <c r="AB205" s="199">
        <f t="shared" ref="AB205" si="1493">IF(ISNUMBER(AB$27),L205*AB$27,0)</f>
        <v>0</v>
      </c>
      <c r="AC205" s="199">
        <f t="shared" ref="AC205" si="1494">IF(ISNUMBER(AC$27),M205*AC$27,0)</f>
        <v>0</v>
      </c>
      <c r="AD205" s="199">
        <f t="shared" ref="AD205" si="1495">IF(ISNUMBER(AD$27),N205*AD$27,0)</f>
        <v>0</v>
      </c>
      <c r="AE205" s="198">
        <f t="shared" si="1375"/>
        <v>0</v>
      </c>
      <c r="AF205" s="62"/>
    </row>
    <row r="206" spans="1:32" x14ac:dyDescent="0.2">
      <c r="A206" s="296"/>
      <c r="B206" s="54" t="s">
        <v>57</v>
      </c>
      <c r="C206" s="197">
        <f>+SUM(C194:C205)</f>
        <v>0</v>
      </c>
      <c r="D206" s="197">
        <f t="shared" ref="D206:N206" si="1496">+SUM(D194:D205)</f>
        <v>0</v>
      </c>
      <c r="E206" s="197">
        <f t="shared" si="1496"/>
        <v>0</v>
      </c>
      <c r="F206" s="197">
        <f t="shared" si="1496"/>
        <v>0</v>
      </c>
      <c r="G206" s="197">
        <f t="shared" si="1496"/>
        <v>0</v>
      </c>
      <c r="H206" s="197">
        <f t="shared" si="1496"/>
        <v>0</v>
      </c>
      <c r="I206" s="197">
        <f t="shared" si="1496"/>
        <v>0</v>
      </c>
      <c r="J206" s="197">
        <f t="shared" si="1496"/>
        <v>0</v>
      </c>
      <c r="K206" s="197">
        <f t="shared" si="1496"/>
        <v>0</v>
      </c>
      <c r="L206" s="197">
        <f t="shared" si="1496"/>
        <v>0</v>
      </c>
      <c r="M206" s="197">
        <f t="shared" si="1496"/>
        <v>0</v>
      </c>
      <c r="N206" s="197">
        <f t="shared" si="1496"/>
        <v>0</v>
      </c>
      <c r="O206" s="198"/>
      <c r="Q206" s="296"/>
      <c r="R206" s="54" t="s">
        <v>57</v>
      </c>
      <c r="S206" s="197"/>
      <c r="T206" s="197"/>
      <c r="U206" s="197"/>
      <c r="V206" s="197"/>
      <c r="W206" s="197"/>
      <c r="X206" s="197"/>
      <c r="Y206" s="197"/>
      <c r="Z206" s="197"/>
      <c r="AA206" s="197"/>
      <c r="AB206" s="197"/>
      <c r="AC206" s="197"/>
      <c r="AD206" s="197"/>
      <c r="AE206" s="198">
        <f>SUM(AE194:AE205)</f>
        <v>0</v>
      </c>
      <c r="AF206" s="200">
        <f>AE206*44/12</f>
        <v>0</v>
      </c>
    </row>
    <row r="207" spans="1:32" x14ac:dyDescent="0.2">
      <c r="S207" s="50"/>
      <c r="T207" s="50"/>
      <c r="U207" s="50"/>
      <c r="V207" s="50"/>
      <c r="W207" s="50"/>
      <c r="X207" s="50"/>
      <c r="Y207" s="50"/>
      <c r="Z207" s="50"/>
      <c r="AA207" s="50"/>
      <c r="AB207" s="50"/>
      <c r="AC207" s="50"/>
      <c r="AD207" s="50"/>
      <c r="AE207" s="50"/>
    </row>
    <row r="208" spans="1:32" ht="14.15" customHeight="1" x14ac:dyDescent="0.2">
      <c r="A208" s="293" t="str">
        <f>'MPS(input_RL_Opt2)'!A208</f>
        <v>Year 2030</v>
      </c>
      <c r="B208" s="293"/>
      <c r="C208" s="261" t="str">
        <f>'MPS(input_RL_Opt2)'!C208:O208</f>
        <v>Land use category in year 2030</v>
      </c>
      <c r="D208" s="261"/>
      <c r="E208" s="261"/>
      <c r="F208" s="261"/>
      <c r="G208" s="261"/>
      <c r="H208" s="261"/>
      <c r="I208" s="261"/>
      <c r="J208" s="261"/>
      <c r="K208" s="261"/>
      <c r="L208" s="261"/>
      <c r="M208" s="261"/>
      <c r="N208" s="261"/>
      <c r="O208" s="261"/>
      <c r="Q208" s="293" t="str">
        <f>'MPS(input_RL_Opt2)'!Q208</f>
        <v>Year 2030</v>
      </c>
      <c r="R208" s="293"/>
      <c r="S208" s="261" t="str">
        <f>'MPS(input_RL_Opt2)'!S208:AE208</f>
        <v>Land use category in year 2030</v>
      </c>
      <c r="T208" s="261"/>
      <c r="U208" s="261"/>
      <c r="V208" s="261"/>
      <c r="W208" s="261"/>
      <c r="X208" s="261"/>
      <c r="Y208" s="261"/>
      <c r="Z208" s="261"/>
      <c r="AA208" s="261"/>
      <c r="AB208" s="261"/>
      <c r="AC208" s="261"/>
      <c r="AD208" s="261"/>
      <c r="AE208" s="261"/>
      <c r="AF208" s="62"/>
    </row>
    <row r="209" spans="1:32" ht="42" x14ac:dyDescent="0.2">
      <c r="A209" s="293"/>
      <c r="B209" s="293"/>
      <c r="C209" s="54" t="s">
        <v>46</v>
      </c>
      <c r="D209" s="54" t="s">
        <v>47</v>
      </c>
      <c r="E209" s="55" t="s">
        <v>48</v>
      </c>
      <c r="F209" s="54" t="s">
        <v>49</v>
      </c>
      <c r="G209" s="54" t="s">
        <v>50</v>
      </c>
      <c r="H209" s="54" t="s">
        <v>51</v>
      </c>
      <c r="I209" s="54" t="s">
        <v>52</v>
      </c>
      <c r="J209" s="54" t="s">
        <v>53</v>
      </c>
      <c r="K209" s="54" t="s">
        <v>54</v>
      </c>
      <c r="L209" s="54" t="s">
        <v>55</v>
      </c>
      <c r="M209" s="54" t="s">
        <v>56</v>
      </c>
      <c r="N209" s="54" t="s">
        <v>39</v>
      </c>
      <c r="O209" s="172" t="s">
        <v>57</v>
      </c>
      <c r="Q209" s="293"/>
      <c r="R209" s="293"/>
      <c r="S209" s="54" t="s">
        <v>46</v>
      </c>
      <c r="T209" s="54" t="s">
        <v>47</v>
      </c>
      <c r="U209" s="55" t="s">
        <v>48</v>
      </c>
      <c r="V209" s="54" t="s">
        <v>49</v>
      </c>
      <c r="W209" s="54" t="s">
        <v>50</v>
      </c>
      <c r="X209" s="54" t="s">
        <v>51</v>
      </c>
      <c r="Y209" s="54" t="s">
        <v>52</v>
      </c>
      <c r="Z209" s="54" t="s">
        <v>53</v>
      </c>
      <c r="AA209" s="54" t="s">
        <v>54</v>
      </c>
      <c r="AB209" s="54" t="s">
        <v>55</v>
      </c>
      <c r="AC209" s="54" t="s">
        <v>56</v>
      </c>
      <c r="AD209" s="54" t="s">
        <v>39</v>
      </c>
      <c r="AE209" s="172" t="s">
        <v>57</v>
      </c>
      <c r="AF209" s="62"/>
    </row>
    <row r="210" spans="1:32" ht="14.15" customHeight="1" x14ac:dyDescent="0.2">
      <c r="A210" s="294" t="str">
        <f>'MPS(input_RL_Opt2)'!A210</f>
        <v>Land use category in year 2029</v>
      </c>
      <c r="B210" s="54" t="s">
        <v>46</v>
      </c>
      <c r="C210" s="197">
        <f>$C206*C$16</f>
        <v>0</v>
      </c>
      <c r="D210" s="197">
        <f t="shared" ref="D210:N210" si="1497">$C206*D$16</f>
        <v>0</v>
      </c>
      <c r="E210" s="197">
        <f t="shared" si="1497"/>
        <v>0</v>
      </c>
      <c r="F210" s="197">
        <f t="shared" si="1497"/>
        <v>0</v>
      </c>
      <c r="G210" s="197">
        <f t="shared" si="1497"/>
        <v>0</v>
      </c>
      <c r="H210" s="197">
        <f t="shared" si="1497"/>
        <v>0</v>
      </c>
      <c r="I210" s="197">
        <f t="shared" si="1497"/>
        <v>0</v>
      </c>
      <c r="J210" s="197">
        <f t="shared" si="1497"/>
        <v>0</v>
      </c>
      <c r="K210" s="197">
        <f t="shared" si="1497"/>
        <v>0</v>
      </c>
      <c r="L210" s="197">
        <f t="shared" si="1497"/>
        <v>0</v>
      </c>
      <c r="M210" s="197">
        <f t="shared" si="1497"/>
        <v>0</v>
      </c>
      <c r="N210" s="197">
        <f t="shared" si="1497"/>
        <v>0</v>
      </c>
      <c r="O210" s="198">
        <f>SUM(C210:N210)</f>
        <v>0</v>
      </c>
      <c r="Q210" s="294" t="str">
        <f>'MPS(input_RL_Opt2)'!Q210</f>
        <v>Land use category in year 2029</v>
      </c>
      <c r="R210" s="54" t="s">
        <v>46</v>
      </c>
      <c r="S210" s="199">
        <f>IF(ISNUMBER(S$16),C210*S$16,0)</f>
        <v>0</v>
      </c>
      <c r="T210" s="199">
        <f t="shared" ref="T210" si="1498">IF(ISNUMBER(T$16),D210*T$16,0)</f>
        <v>0</v>
      </c>
      <c r="U210" s="199">
        <f t="shared" ref="U210" si="1499">IF(ISNUMBER(U$16),E210*U$16,0)</f>
        <v>0</v>
      </c>
      <c r="V210" s="199">
        <f t="shared" ref="V210" si="1500">IF(ISNUMBER(V$16),F210*V$16,0)</f>
        <v>0</v>
      </c>
      <c r="W210" s="199">
        <f t="shared" ref="W210" si="1501">IF(ISNUMBER(W$16),G210*W$16,0)</f>
        <v>0</v>
      </c>
      <c r="X210" s="199">
        <f t="shared" ref="X210" si="1502">IF(ISNUMBER(X$16),H210*X$16,0)</f>
        <v>0</v>
      </c>
      <c r="Y210" s="199">
        <f t="shared" ref="Y210" si="1503">IF(ISNUMBER(Y$16),I210*Y$16,0)</f>
        <v>0</v>
      </c>
      <c r="Z210" s="199">
        <f t="shared" ref="Z210" si="1504">IF(ISNUMBER(Z$16),J210*Z$16,0)</f>
        <v>0</v>
      </c>
      <c r="AA210" s="199">
        <f t="shared" ref="AA210" si="1505">IF(ISNUMBER(AA$16),K210*AA$16,0)</f>
        <v>0</v>
      </c>
      <c r="AB210" s="199">
        <f t="shared" ref="AB210" si="1506">IF(ISNUMBER(AB$16),L210*AB$16,0)</f>
        <v>0</v>
      </c>
      <c r="AC210" s="199">
        <f t="shared" ref="AC210" si="1507">IF(ISNUMBER(AC$16),M210*AC$16,0)</f>
        <v>0</v>
      </c>
      <c r="AD210" s="199">
        <f t="shared" ref="AD210" si="1508">IF(ISNUMBER(AD$16),N210*AD$16,0)</f>
        <v>0</v>
      </c>
      <c r="AE210" s="198">
        <f>SUMIF(S210:AD210,"&gt;0",S210:AD210)</f>
        <v>0</v>
      </c>
      <c r="AF210" s="62"/>
    </row>
    <row r="211" spans="1:32" ht="28" x14ac:dyDescent="0.2">
      <c r="A211" s="295"/>
      <c r="B211" s="54" t="s">
        <v>47</v>
      </c>
      <c r="C211" s="197">
        <f>$D206*C$17</f>
        <v>0</v>
      </c>
      <c r="D211" s="197">
        <f t="shared" ref="D211:N211" si="1509">$D206*D$17</f>
        <v>0</v>
      </c>
      <c r="E211" s="197">
        <f t="shared" si="1509"/>
        <v>0</v>
      </c>
      <c r="F211" s="197">
        <f t="shared" si="1509"/>
        <v>0</v>
      </c>
      <c r="G211" s="197">
        <f t="shared" si="1509"/>
        <v>0</v>
      </c>
      <c r="H211" s="197">
        <f t="shared" si="1509"/>
        <v>0</v>
      </c>
      <c r="I211" s="197">
        <f t="shared" si="1509"/>
        <v>0</v>
      </c>
      <c r="J211" s="197">
        <f t="shared" si="1509"/>
        <v>0</v>
      </c>
      <c r="K211" s="197">
        <f t="shared" si="1509"/>
        <v>0</v>
      </c>
      <c r="L211" s="197">
        <f t="shared" si="1509"/>
        <v>0</v>
      </c>
      <c r="M211" s="197">
        <f t="shared" si="1509"/>
        <v>0</v>
      </c>
      <c r="N211" s="197">
        <f t="shared" si="1509"/>
        <v>0</v>
      </c>
      <c r="O211" s="198">
        <f t="shared" ref="O211:O221" si="1510">SUM(C211:N211)</f>
        <v>0</v>
      </c>
      <c r="Q211" s="295"/>
      <c r="R211" s="54" t="s">
        <v>47</v>
      </c>
      <c r="S211" s="199">
        <f>IF(ISNUMBER(S$17),C211*S$17,0)</f>
        <v>0</v>
      </c>
      <c r="T211" s="199">
        <f t="shared" ref="T211" si="1511">IF(ISNUMBER(T$17),D211*T$17,0)</f>
        <v>0</v>
      </c>
      <c r="U211" s="199">
        <f t="shared" ref="U211" si="1512">IF(ISNUMBER(U$17),E211*U$17,0)</f>
        <v>0</v>
      </c>
      <c r="V211" s="199">
        <f t="shared" ref="V211" si="1513">IF(ISNUMBER(V$17),F211*V$17,0)</f>
        <v>0</v>
      </c>
      <c r="W211" s="199">
        <f t="shared" ref="W211" si="1514">IF(ISNUMBER(W$17),G211*W$17,0)</f>
        <v>0</v>
      </c>
      <c r="X211" s="199">
        <f t="shared" ref="X211" si="1515">IF(ISNUMBER(X$17),H211*X$17,0)</f>
        <v>0</v>
      </c>
      <c r="Y211" s="199">
        <f t="shared" ref="Y211" si="1516">IF(ISNUMBER(Y$17),I211*Y$17,0)</f>
        <v>0</v>
      </c>
      <c r="Z211" s="199">
        <f t="shared" ref="Z211" si="1517">IF(ISNUMBER(Z$17),J211*Z$17,0)</f>
        <v>0</v>
      </c>
      <c r="AA211" s="199">
        <f t="shared" ref="AA211" si="1518">IF(ISNUMBER(AA$17),K211*AA$17,0)</f>
        <v>0</v>
      </c>
      <c r="AB211" s="199">
        <f t="shared" ref="AB211" si="1519">IF(ISNUMBER(AB$17),L211*AB$17,0)</f>
        <v>0</v>
      </c>
      <c r="AC211" s="199">
        <f t="shared" ref="AC211" si="1520">IF(ISNUMBER(AC$17),M211*AC$17,0)</f>
        <v>0</v>
      </c>
      <c r="AD211" s="199">
        <f t="shared" ref="AD211" si="1521">IF(ISNUMBER(AD$17),N211*AD$17,0)</f>
        <v>0</v>
      </c>
      <c r="AE211" s="198">
        <f t="shared" ref="AE211:AE221" si="1522">SUMIF(S211:AD211,"&gt;0",S211:AD211)</f>
        <v>0</v>
      </c>
      <c r="AF211" s="62"/>
    </row>
    <row r="212" spans="1:32" x14ac:dyDescent="0.2">
      <c r="A212" s="295"/>
      <c r="B212" s="55" t="s">
        <v>48</v>
      </c>
      <c r="C212" s="197">
        <f>$E206*C$18</f>
        <v>0</v>
      </c>
      <c r="D212" s="197">
        <f t="shared" ref="D212:N212" si="1523">$E206*D$18</f>
        <v>0</v>
      </c>
      <c r="E212" s="197">
        <f t="shared" si="1523"/>
        <v>0</v>
      </c>
      <c r="F212" s="197">
        <f t="shared" si="1523"/>
        <v>0</v>
      </c>
      <c r="G212" s="197">
        <f t="shared" si="1523"/>
        <v>0</v>
      </c>
      <c r="H212" s="197">
        <f t="shared" si="1523"/>
        <v>0</v>
      </c>
      <c r="I212" s="197">
        <f t="shared" si="1523"/>
        <v>0</v>
      </c>
      <c r="J212" s="197">
        <f t="shared" si="1523"/>
        <v>0</v>
      </c>
      <c r="K212" s="197">
        <f t="shared" si="1523"/>
        <v>0</v>
      </c>
      <c r="L212" s="197">
        <f t="shared" si="1523"/>
        <v>0</v>
      </c>
      <c r="M212" s="197">
        <f t="shared" si="1523"/>
        <v>0</v>
      </c>
      <c r="N212" s="197">
        <f t="shared" si="1523"/>
        <v>0</v>
      </c>
      <c r="O212" s="198">
        <f t="shared" si="1510"/>
        <v>0</v>
      </c>
      <c r="Q212" s="295"/>
      <c r="R212" s="55" t="s">
        <v>48</v>
      </c>
      <c r="S212" s="199">
        <f>IF(ISNUMBER(S$18),C212*S$18,0)</f>
        <v>0</v>
      </c>
      <c r="T212" s="199">
        <f t="shared" ref="T212" si="1524">IF(ISNUMBER(T$18),D212*T$18,0)</f>
        <v>0</v>
      </c>
      <c r="U212" s="199">
        <f t="shared" ref="U212" si="1525">IF(ISNUMBER(U$18),E212*U$18,0)</f>
        <v>0</v>
      </c>
      <c r="V212" s="199">
        <f t="shared" ref="V212" si="1526">IF(ISNUMBER(V$18),F212*V$18,0)</f>
        <v>0</v>
      </c>
      <c r="W212" s="199">
        <f t="shared" ref="W212" si="1527">IF(ISNUMBER(W$18),G212*W$18,0)</f>
        <v>0</v>
      </c>
      <c r="X212" s="199">
        <f t="shared" ref="X212" si="1528">IF(ISNUMBER(X$18),H212*X$18,0)</f>
        <v>0</v>
      </c>
      <c r="Y212" s="199">
        <f t="shared" ref="Y212" si="1529">IF(ISNUMBER(Y$18),I212*Y$18,0)</f>
        <v>0</v>
      </c>
      <c r="Z212" s="199">
        <f t="shared" ref="Z212" si="1530">IF(ISNUMBER(Z$18),J212*Z$18,0)</f>
        <v>0</v>
      </c>
      <c r="AA212" s="199">
        <f t="shared" ref="AA212" si="1531">IF(ISNUMBER(AA$18),K212*AA$18,0)</f>
        <v>0</v>
      </c>
      <c r="AB212" s="199">
        <f t="shared" ref="AB212" si="1532">IF(ISNUMBER(AB$18),L212*AB$18,0)</f>
        <v>0</v>
      </c>
      <c r="AC212" s="199">
        <f t="shared" ref="AC212" si="1533">IF(ISNUMBER(AC$18),M212*AC$18,0)</f>
        <v>0</v>
      </c>
      <c r="AD212" s="199">
        <f t="shared" ref="AD212" si="1534">IF(ISNUMBER(AD$18),N212*AD$18,0)</f>
        <v>0</v>
      </c>
      <c r="AE212" s="198">
        <f t="shared" si="1522"/>
        <v>0</v>
      </c>
      <c r="AF212" s="62"/>
    </row>
    <row r="213" spans="1:32" x14ac:dyDescent="0.2">
      <c r="A213" s="295"/>
      <c r="B213" s="54" t="s">
        <v>49</v>
      </c>
      <c r="C213" s="197">
        <f>$F206*C$19</f>
        <v>0</v>
      </c>
      <c r="D213" s="197">
        <f t="shared" ref="D213:N213" si="1535">$F206*D$19</f>
        <v>0</v>
      </c>
      <c r="E213" s="197">
        <f t="shared" si="1535"/>
        <v>0</v>
      </c>
      <c r="F213" s="197">
        <f t="shared" si="1535"/>
        <v>0</v>
      </c>
      <c r="G213" s="197">
        <f t="shared" si="1535"/>
        <v>0</v>
      </c>
      <c r="H213" s="197">
        <f t="shared" si="1535"/>
        <v>0</v>
      </c>
      <c r="I213" s="197">
        <f t="shared" si="1535"/>
        <v>0</v>
      </c>
      <c r="J213" s="197">
        <f t="shared" si="1535"/>
        <v>0</v>
      </c>
      <c r="K213" s="197">
        <f t="shared" si="1535"/>
        <v>0</v>
      </c>
      <c r="L213" s="197">
        <f t="shared" si="1535"/>
        <v>0</v>
      </c>
      <c r="M213" s="197">
        <f t="shared" si="1535"/>
        <v>0</v>
      </c>
      <c r="N213" s="197">
        <f t="shared" si="1535"/>
        <v>0</v>
      </c>
      <c r="O213" s="198">
        <f t="shared" si="1510"/>
        <v>0</v>
      </c>
      <c r="Q213" s="295"/>
      <c r="R213" s="54" t="s">
        <v>49</v>
      </c>
      <c r="S213" s="199">
        <f>IF(ISNUMBER(S$19),C213*S$19,0)</f>
        <v>0</v>
      </c>
      <c r="T213" s="199">
        <f t="shared" ref="T213" si="1536">IF(ISNUMBER(T$19),D213*T$19,0)</f>
        <v>0</v>
      </c>
      <c r="U213" s="199">
        <f t="shared" ref="U213" si="1537">IF(ISNUMBER(U$19),E213*U$19,0)</f>
        <v>0</v>
      </c>
      <c r="V213" s="199">
        <f t="shared" ref="V213" si="1538">IF(ISNUMBER(V$19),F213*V$19,0)</f>
        <v>0</v>
      </c>
      <c r="W213" s="199">
        <f t="shared" ref="W213" si="1539">IF(ISNUMBER(W$19),G213*W$19,0)</f>
        <v>0</v>
      </c>
      <c r="X213" s="199">
        <f t="shared" ref="X213" si="1540">IF(ISNUMBER(X$19),H213*X$19,0)</f>
        <v>0</v>
      </c>
      <c r="Y213" s="199">
        <f t="shared" ref="Y213" si="1541">IF(ISNUMBER(Y$19),I213*Y$19,0)</f>
        <v>0</v>
      </c>
      <c r="Z213" s="199">
        <f t="shared" ref="Z213" si="1542">IF(ISNUMBER(Z$19),J213*Z$19,0)</f>
        <v>0</v>
      </c>
      <c r="AA213" s="199">
        <f t="shared" ref="AA213" si="1543">IF(ISNUMBER(AA$19),K213*AA$19,0)</f>
        <v>0</v>
      </c>
      <c r="AB213" s="199">
        <f t="shared" ref="AB213" si="1544">IF(ISNUMBER(AB$19),L213*AB$19,0)</f>
        <v>0</v>
      </c>
      <c r="AC213" s="199">
        <f t="shared" ref="AC213" si="1545">IF(ISNUMBER(AC$19),M213*AC$19,0)</f>
        <v>0</v>
      </c>
      <c r="AD213" s="199">
        <f t="shared" ref="AD213" si="1546">IF(ISNUMBER(AD$19),N213*AD$19,0)</f>
        <v>0</v>
      </c>
      <c r="AE213" s="198">
        <f t="shared" si="1522"/>
        <v>0</v>
      </c>
      <c r="AF213" s="62"/>
    </row>
    <row r="214" spans="1:32" x14ac:dyDescent="0.2">
      <c r="A214" s="295"/>
      <c r="B214" s="172" t="s">
        <v>50</v>
      </c>
      <c r="C214" s="197">
        <f>$G206*C$20</f>
        <v>0</v>
      </c>
      <c r="D214" s="197">
        <f t="shared" ref="D214:N214" si="1547">$G206*D$20</f>
        <v>0</v>
      </c>
      <c r="E214" s="197">
        <f t="shared" si="1547"/>
        <v>0</v>
      </c>
      <c r="F214" s="197">
        <f t="shared" si="1547"/>
        <v>0</v>
      </c>
      <c r="G214" s="197">
        <f t="shared" si="1547"/>
        <v>0</v>
      </c>
      <c r="H214" s="197">
        <f t="shared" si="1547"/>
        <v>0</v>
      </c>
      <c r="I214" s="197">
        <f t="shared" si="1547"/>
        <v>0</v>
      </c>
      <c r="J214" s="197">
        <f t="shared" si="1547"/>
        <v>0</v>
      </c>
      <c r="K214" s="197">
        <f t="shared" si="1547"/>
        <v>0</v>
      </c>
      <c r="L214" s="197">
        <f t="shared" si="1547"/>
        <v>0</v>
      </c>
      <c r="M214" s="197">
        <f t="shared" si="1547"/>
        <v>0</v>
      </c>
      <c r="N214" s="197">
        <f t="shared" si="1547"/>
        <v>0</v>
      </c>
      <c r="O214" s="198">
        <f t="shared" si="1510"/>
        <v>0</v>
      </c>
      <c r="Q214" s="295"/>
      <c r="R214" s="172" t="s">
        <v>50</v>
      </c>
      <c r="S214" s="199">
        <f>IF(ISNUMBER(S$20),C214*S$20,0)</f>
        <v>0</v>
      </c>
      <c r="T214" s="199">
        <f t="shared" ref="T214" si="1548">IF(ISNUMBER(T$20),D214*T$20,0)</f>
        <v>0</v>
      </c>
      <c r="U214" s="199">
        <f t="shared" ref="U214" si="1549">IF(ISNUMBER(U$20),E214*U$20,0)</f>
        <v>0</v>
      </c>
      <c r="V214" s="199">
        <f t="shared" ref="V214" si="1550">IF(ISNUMBER(V$20),F214*V$20,0)</f>
        <v>0</v>
      </c>
      <c r="W214" s="199">
        <f t="shared" ref="W214" si="1551">IF(ISNUMBER(W$20),G214*W$20,0)</f>
        <v>0</v>
      </c>
      <c r="X214" s="199">
        <f t="shared" ref="X214" si="1552">IF(ISNUMBER(X$20),H214*X$20,0)</f>
        <v>0</v>
      </c>
      <c r="Y214" s="199">
        <f t="shared" ref="Y214" si="1553">IF(ISNUMBER(Y$20),I214*Y$20,0)</f>
        <v>0</v>
      </c>
      <c r="Z214" s="199">
        <f t="shared" ref="Z214" si="1554">IF(ISNUMBER(Z$20),J214*Z$20,0)</f>
        <v>0</v>
      </c>
      <c r="AA214" s="199">
        <f t="shared" ref="AA214" si="1555">IF(ISNUMBER(AA$20),K214*AA$20,0)</f>
        <v>0</v>
      </c>
      <c r="AB214" s="199">
        <f t="shared" ref="AB214" si="1556">IF(ISNUMBER(AB$20),L214*AB$20,0)</f>
        <v>0</v>
      </c>
      <c r="AC214" s="199">
        <f t="shared" ref="AC214" si="1557">IF(ISNUMBER(AC$20),M214*AC$20,0)</f>
        <v>0</v>
      </c>
      <c r="AD214" s="199">
        <f t="shared" ref="AD214" si="1558">IF(ISNUMBER(AD$20),N214*AD$20,0)</f>
        <v>0</v>
      </c>
      <c r="AE214" s="198">
        <f t="shared" si="1522"/>
        <v>0</v>
      </c>
      <c r="AF214" s="62"/>
    </row>
    <row r="215" spans="1:32" x14ac:dyDescent="0.2">
      <c r="A215" s="295"/>
      <c r="B215" s="172" t="s">
        <v>51</v>
      </c>
      <c r="C215" s="197">
        <f>$H206*C$21</f>
        <v>0</v>
      </c>
      <c r="D215" s="197">
        <f t="shared" ref="D215:N215" si="1559">$H206*D$21</f>
        <v>0</v>
      </c>
      <c r="E215" s="197">
        <f t="shared" si="1559"/>
        <v>0</v>
      </c>
      <c r="F215" s="197">
        <f t="shared" si="1559"/>
        <v>0</v>
      </c>
      <c r="G215" s="197">
        <f t="shared" si="1559"/>
        <v>0</v>
      </c>
      <c r="H215" s="197">
        <f t="shared" si="1559"/>
        <v>0</v>
      </c>
      <c r="I215" s="197">
        <f t="shared" si="1559"/>
        <v>0</v>
      </c>
      <c r="J215" s="197">
        <f t="shared" si="1559"/>
        <v>0</v>
      </c>
      <c r="K215" s="197">
        <f t="shared" si="1559"/>
        <v>0</v>
      </c>
      <c r="L215" s="197">
        <f t="shared" si="1559"/>
        <v>0</v>
      </c>
      <c r="M215" s="197">
        <f t="shared" si="1559"/>
        <v>0</v>
      </c>
      <c r="N215" s="197">
        <f t="shared" si="1559"/>
        <v>0</v>
      </c>
      <c r="O215" s="198">
        <f t="shared" si="1510"/>
        <v>0</v>
      </c>
      <c r="Q215" s="295"/>
      <c r="R215" s="172" t="s">
        <v>51</v>
      </c>
      <c r="S215" s="199">
        <f>IF(ISNUMBER(S$21),C215*S$21,0)</f>
        <v>0</v>
      </c>
      <c r="T215" s="199">
        <f t="shared" ref="T215" si="1560">IF(ISNUMBER(T$21),D215*T$21,0)</f>
        <v>0</v>
      </c>
      <c r="U215" s="199">
        <f t="shared" ref="U215" si="1561">IF(ISNUMBER(U$21),E215*U$21,0)</f>
        <v>0</v>
      </c>
      <c r="V215" s="199">
        <f t="shared" ref="V215" si="1562">IF(ISNUMBER(V$21),F215*V$21,0)</f>
        <v>0</v>
      </c>
      <c r="W215" s="199">
        <f t="shared" ref="W215" si="1563">IF(ISNUMBER(W$21),G215*W$21,0)</f>
        <v>0</v>
      </c>
      <c r="X215" s="199">
        <f t="shared" ref="X215" si="1564">IF(ISNUMBER(X$21),H215*X$21,0)</f>
        <v>0</v>
      </c>
      <c r="Y215" s="199">
        <f t="shared" ref="Y215" si="1565">IF(ISNUMBER(Y$21),I215*Y$21,0)</f>
        <v>0</v>
      </c>
      <c r="Z215" s="199">
        <f t="shared" ref="Z215" si="1566">IF(ISNUMBER(Z$21),J215*Z$21,0)</f>
        <v>0</v>
      </c>
      <c r="AA215" s="199">
        <f t="shared" ref="AA215" si="1567">IF(ISNUMBER(AA$21),K215*AA$21,0)</f>
        <v>0</v>
      </c>
      <c r="AB215" s="199">
        <f t="shared" ref="AB215" si="1568">IF(ISNUMBER(AB$21),L215*AB$21,0)</f>
        <v>0</v>
      </c>
      <c r="AC215" s="199">
        <f t="shared" ref="AC215" si="1569">IF(ISNUMBER(AC$21),M215*AC$21,0)</f>
        <v>0</v>
      </c>
      <c r="AD215" s="199">
        <f t="shared" ref="AD215" si="1570">IF(ISNUMBER(AD$21),N215*AD$21,0)</f>
        <v>0</v>
      </c>
      <c r="AE215" s="198">
        <f t="shared" si="1522"/>
        <v>0</v>
      </c>
      <c r="AF215" s="62"/>
    </row>
    <row r="216" spans="1:32" x14ac:dyDescent="0.2">
      <c r="A216" s="295"/>
      <c r="B216" s="172" t="s">
        <v>52</v>
      </c>
      <c r="C216" s="197">
        <f>$I206*C$22</f>
        <v>0</v>
      </c>
      <c r="D216" s="197">
        <f t="shared" ref="D216:N216" si="1571">$I206*D$22</f>
        <v>0</v>
      </c>
      <c r="E216" s="197">
        <f t="shared" si="1571"/>
        <v>0</v>
      </c>
      <c r="F216" s="197">
        <f t="shared" si="1571"/>
        <v>0</v>
      </c>
      <c r="G216" s="197">
        <f t="shared" si="1571"/>
        <v>0</v>
      </c>
      <c r="H216" s="197">
        <f t="shared" si="1571"/>
        <v>0</v>
      </c>
      <c r="I216" s="197">
        <f t="shared" si="1571"/>
        <v>0</v>
      </c>
      <c r="J216" s="197">
        <f t="shared" si="1571"/>
        <v>0</v>
      </c>
      <c r="K216" s="197">
        <f t="shared" si="1571"/>
        <v>0</v>
      </c>
      <c r="L216" s="197">
        <f t="shared" si="1571"/>
        <v>0</v>
      </c>
      <c r="M216" s="197">
        <f t="shared" si="1571"/>
        <v>0</v>
      </c>
      <c r="N216" s="197">
        <f t="shared" si="1571"/>
        <v>0</v>
      </c>
      <c r="O216" s="198">
        <f t="shared" si="1510"/>
        <v>0</v>
      </c>
      <c r="Q216" s="295"/>
      <c r="R216" s="172" t="s">
        <v>52</v>
      </c>
      <c r="S216" s="199">
        <f>IF(ISNUMBER(S$22),C216*S$22,0)</f>
        <v>0</v>
      </c>
      <c r="T216" s="199">
        <f t="shared" ref="T216" si="1572">IF(ISNUMBER(T$22),D216*T$22,0)</f>
        <v>0</v>
      </c>
      <c r="U216" s="199">
        <f t="shared" ref="U216" si="1573">IF(ISNUMBER(U$22),E216*U$22,0)</f>
        <v>0</v>
      </c>
      <c r="V216" s="199">
        <f t="shared" ref="V216" si="1574">IF(ISNUMBER(V$22),F216*V$22,0)</f>
        <v>0</v>
      </c>
      <c r="W216" s="199">
        <f t="shared" ref="W216" si="1575">IF(ISNUMBER(W$22),G216*W$22,0)</f>
        <v>0</v>
      </c>
      <c r="X216" s="199">
        <f t="shared" ref="X216" si="1576">IF(ISNUMBER(X$22),H216*X$22,0)</f>
        <v>0</v>
      </c>
      <c r="Y216" s="199">
        <f t="shared" ref="Y216" si="1577">IF(ISNUMBER(Y$22),I216*Y$22,0)</f>
        <v>0</v>
      </c>
      <c r="Z216" s="199">
        <f t="shared" ref="Z216" si="1578">IF(ISNUMBER(Z$22),J216*Z$22,0)</f>
        <v>0</v>
      </c>
      <c r="AA216" s="199">
        <f t="shared" ref="AA216" si="1579">IF(ISNUMBER(AA$22),K216*AA$22,0)</f>
        <v>0</v>
      </c>
      <c r="AB216" s="199">
        <f t="shared" ref="AB216" si="1580">IF(ISNUMBER(AB$22),L216*AB$22,0)</f>
        <v>0</v>
      </c>
      <c r="AC216" s="199">
        <f t="shared" ref="AC216" si="1581">IF(ISNUMBER(AC$22),M216*AC$22,0)</f>
        <v>0</v>
      </c>
      <c r="AD216" s="199">
        <f t="shared" ref="AD216" si="1582">IF(ISNUMBER(AD$22),N216*AD$22,0)</f>
        <v>0</v>
      </c>
      <c r="AE216" s="198">
        <f t="shared" si="1522"/>
        <v>0</v>
      </c>
      <c r="AF216" s="62"/>
    </row>
    <row r="217" spans="1:32" x14ac:dyDescent="0.2">
      <c r="A217" s="295"/>
      <c r="B217" s="172" t="s">
        <v>53</v>
      </c>
      <c r="C217" s="197">
        <f>$J206*C$23</f>
        <v>0</v>
      </c>
      <c r="D217" s="197">
        <f t="shared" ref="D217:N217" si="1583">$J206*D$23</f>
        <v>0</v>
      </c>
      <c r="E217" s="197">
        <f t="shared" si="1583"/>
        <v>0</v>
      </c>
      <c r="F217" s="197">
        <f t="shared" si="1583"/>
        <v>0</v>
      </c>
      <c r="G217" s="197">
        <f t="shared" si="1583"/>
        <v>0</v>
      </c>
      <c r="H217" s="197">
        <f t="shared" si="1583"/>
        <v>0</v>
      </c>
      <c r="I217" s="197">
        <f t="shared" si="1583"/>
        <v>0</v>
      </c>
      <c r="J217" s="197">
        <f t="shared" si="1583"/>
        <v>0</v>
      </c>
      <c r="K217" s="197">
        <f t="shared" si="1583"/>
        <v>0</v>
      </c>
      <c r="L217" s="197">
        <f t="shared" si="1583"/>
        <v>0</v>
      </c>
      <c r="M217" s="197">
        <f t="shared" si="1583"/>
        <v>0</v>
      </c>
      <c r="N217" s="197">
        <f t="shared" si="1583"/>
        <v>0</v>
      </c>
      <c r="O217" s="198">
        <f t="shared" si="1510"/>
        <v>0</v>
      </c>
      <c r="Q217" s="295"/>
      <c r="R217" s="172" t="s">
        <v>53</v>
      </c>
      <c r="S217" s="199">
        <f>IF(ISNUMBER(S$23),C217*S$23,0)</f>
        <v>0</v>
      </c>
      <c r="T217" s="199">
        <f t="shared" ref="T217" si="1584">IF(ISNUMBER(T$23),D217*T$23,0)</f>
        <v>0</v>
      </c>
      <c r="U217" s="199">
        <f t="shared" ref="U217" si="1585">IF(ISNUMBER(U$23),E217*U$23,0)</f>
        <v>0</v>
      </c>
      <c r="V217" s="199">
        <f t="shared" ref="V217" si="1586">IF(ISNUMBER(V$23),F217*V$23,0)</f>
        <v>0</v>
      </c>
      <c r="W217" s="199">
        <f t="shared" ref="W217" si="1587">IF(ISNUMBER(W$23),G217*W$23,0)</f>
        <v>0</v>
      </c>
      <c r="X217" s="199">
        <f t="shared" ref="X217" si="1588">IF(ISNUMBER(X$23),H217*X$23,0)</f>
        <v>0</v>
      </c>
      <c r="Y217" s="199">
        <f t="shared" ref="Y217" si="1589">IF(ISNUMBER(Y$23),I217*Y$23,0)</f>
        <v>0</v>
      </c>
      <c r="Z217" s="199">
        <f t="shared" ref="Z217" si="1590">IF(ISNUMBER(Z$23),J217*Z$23,0)</f>
        <v>0</v>
      </c>
      <c r="AA217" s="199">
        <f t="shared" ref="AA217" si="1591">IF(ISNUMBER(AA$23),K217*AA$23,0)</f>
        <v>0</v>
      </c>
      <c r="AB217" s="199">
        <f t="shared" ref="AB217" si="1592">IF(ISNUMBER(AB$23),L217*AB$23,0)</f>
        <v>0</v>
      </c>
      <c r="AC217" s="199">
        <f t="shared" ref="AC217" si="1593">IF(ISNUMBER(AC$23),M217*AC$23,0)</f>
        <v>0</v>
      </c>
      <c r="AD217" s="199">
        <f t="shared" ref="AD217" si="1594">IF(ISNUMBER(AD$23),N217*AD$23,0)</f>
        <v>0</v>
      </c>
      <c r="AE217" s="198">
        <f t="shared" si="1522"/>
        <v>0</v>
      </c>
      <c r="AF217" s="62"/>
    </row>
    <row r="218" spans="1:32" x14ac:dyDescent="0.2">
      <c r="A218" s="295"/>
      <c r="B218" s="172" t="s">
        <v>54</v>
      </c>
      <c r="C218" s="197">
        <f>$K206*C$24</f>
        <v>0</v>
      </c>
      <c r="D218" s="197">
        <f t="shared" ref="D218:N218" si="1595">$K206*D$24</f>
        <v>0</v>
      </c>
      <c r="E218" s="197">
        <f t="shared" si="1595"/>
        <v>0</v>
      </c>
      <c r="F218" s="197">
        <f t="shared" si="1595"/>
        <v>0</v>
      </c>
      <c r="G218" s="197">
        <f t="shared" si="1595"/>
        <v>0</v>
      </c>
      <c r="H218" s="197">
        <f t="shared" si="1595"/>
        <v>0</v>
      </c>
      <c r="I218" s="197">
        <f t="shared" si="1595"/>
        <v>0</v>
      </c>
      <c r="J218" s="197">
        <f t="shared" si="1595"/>
        <v>0</v>
      </c>
      <c r="K218" s="197">
        <f t="shared" si="1595"/>
        <v>0</v>
      </c>
      <c r="L218" s="197">
        <f t="shared" si="1595"/>
        <v>0</v>
      </c>
      <c r="M218" s="197">
        <f t="shared" si="1595"/>
        <v>0</v>
      </c>
      <c r="N218" s="197">
        <f t="shared" si="1595"/>
        <v>0</v>
      </c>
      <c r="O218" s="198">
        <f t="shared" si="1510"/>
        <v>0</v>
      </c>
      <c r="Q218" s="295"/>
      <c r="R218" s="172" t="s">
        <v>54</v>
      </c>
      <c r="S218" s="199">
        <f>IF(ISNUMBER(S$24),C218*S$24,0)</f>
        <v>0</v>
      </c>
      <c r="T218" s="199">
        <f t="shared" ref="T218" si="1596">IF(ISNUMBER(T$24),D218*T$24,0)</f>
        <v>0</v>
      </c>
      <c r="U218" s="199">
        <f t="shared" ref="U218" si="1597">IF(ISNUMBER(U$24),E218*U$24,0)</f>
        <v>0</v>
      </c>
      <c r="V218" s="199">
        <f t="shared" ref="V218" si="1598">IF(ISNUMBER(V$24),F218*V$24,0)</f>
        <v>0</v>
      </c>
      <c r="W218" s="199">
        <f t="shared" ref="W218" si="1599">IF(ISNUMBER(W$24),G218*W$24,0)</f>
        <v>0</v>
      </c>
      <c r="X218" s="199">
        <f t="shared" ref="X218" si="1600">IF(ISNUMBER(X$24),H218*X$24,0)</f>
        <v>0</v>
      </c>
      <c r="Y218" s="199">
        <f t="shared" ref="Y218" si="1601">IF(ISNUMBER(Y$24),I218*Y$24,0)</f>
        <v>0</v>
      </c>
      <c r="Z218" s="199">
        <f t="shared" ref="Z218" si="1602">IF(ISNUMBER(Z$24),J218*Z$24,0)</f>
        <v>0</v>
      </c>
      <c r="AA218" s="199">
        <f t="shared" ref="AA218" si="1603">IF(ISNUMBER(AA$24),K218*AA$24,0)</f>
        <v>0</v>
      </c>
      <c r="AB218" s="199">
        <f t="shared" ref="AB218" si="1604">IF(ISNUMBER(AB$24),L218*AB$24,0)</f>
        <v>0</v>
      </c>
      <c r="AC218" s="199">
        <f t="shared" ref="AC218" si="1605">IF(ISNUMBER(AC$24),M218*AC$24,0)</f>
        <v>0</v>
      </c>
      <c r="AD218" s="199">
        <f t="shared" ref="AD218" si="1606">IF(ISNUMBER(AD$24),N218*AD$24,0)</f>
        <v>0</v>
      </c>
      <c r="AE218" s="198">
        <f t="shared" si="1522"/>
        <v>0</v>
      </c>
      <c r="AF218" s="62"/>
    </row>
    <row r="219" spans="1:32" x14ac:dyDescent="0.2">
      <c r="A219" s="295"/>
      <c r="B219" s="172" t="s">
        <v>55</v>
      </c>
      <c r="C219" s="197">
        <f>$L206*C$25</f>
        <v>0</v>
      </c>
      <c r="D219" s="197">
        <f t="shared" ref="D219:N219" si="1607">$L206*D$25</f>
        <v>0</v>
      </c>
      <c r="E219" s="197">
        <f t="shared" si="1607"/>
        <v>0</v>
      </c>
      <c r="F219" s="197">
        <f t="shared" si="1607"/>
        <v>0</v>
      </c>
      <c r="G219" s="197">
        <f t="shared" si="1607"/>
        <v>0</v>
      </c>
      <c r="H219" s="197">
        <f t="shared" si="1607"/>
        <v>0</v>
      </c>
      <c r="I219" s="197">
        <f t="shared" si="1607"/>
        <v>0</v>
      </c>
      <c r="J219" s="197">
        <f t="shared" si="1607"/>
        <v>0</v>
      </c>
      <c r="K219" s="197">
        <f t="shared" si="1607"/>
        <v>0</v>
      </c>
      <c r="L219" s="197">
        <f t="shared" si="1607"/>
        <v>0</v>
      </c>
      <c r="M219" s="197">
        <f t="shared" si="1607"/>
        <v>0</v>
      </c>
      <c r="N219" s="197">
        <f t="shared" si="1607"/>
        <v>0</v>
      </c>
      <c r="O219" s="198">
        <f t="shared" si="1510"/>
        <v>0</v>
      </c>
      <c r="Q219" s="295"/>
      <c r="R219" s="172" t="s">
        <v>55</v>
      </c>
      <c r="S219" s="199">
        <f>IF(ISNUMBER(S$25),C219*S$25,0)</f>
        <v>0</v>
      </c>
      <c r="T219" s="199">
        <f t="shared" ref="T219" si="1608">IF(ISNUMBER(T$25),D219*T$25,0)</f>
        <v>0</v>
      </c>
      <c r="U219" s="199">
        <f t="shared" ref="U219" si="1609">IF(ISNUMBER(U$25),E219*U$25,0)</f>
        <v>0</v>
      </c>
      <c r="V219" s="199">
        <f t="shared" ref="V219" si="1610">IF(ISNUMBER(V$25),F219*V$25,0)</f>
        <v>0</v>
      </c>
      <c r="W219" s="199">
        <f t="shared" ref="W219" si="1611">IF(ISNUMBER(W$25),G219*W$25,0)</f>
        <v>0</v>
      </c>
      <c r="X219" s="199">
        <f t="shared" ref="X219" si="1612">IF(ISNUMBER(X$25),H219*X$25,0)</f>
        <v>0</v>
      </c>
      <c r="Y219" s="199">
        <f t="shared" ref="Y219" si="1613">IF(ISNUMBER(Y$25),I219*Y$25,0)</f>
        <v>0</v>
      </c>
      <c r="Z219" s="199">
        <f t="shared" ref="Z219" si="1614">IF(ISNUMBER(Z$25),J219*Z$25,0)</f>
        <v>0</v>
      </c>
      <c r="AA219" s="199">
        <f t="shared" ref="AA219" si="1615">IF(ISNUMBER(AA$25),K219*AA$25,0)</f>
        <v>0</v>
      </c>
      <c r="AB219" s="199">
        <f t="shared" ref="AB219" si="1616">IF(ISNUMBER(AB$25),L219*AB$25,0)</f>
        <v>0</v>
      </c>
      <c r="AC219" s="199">
        <f t="shared" ref="AC219" si="1617">IF(ISNUMBER(AC$25),M219*AC$25,0)</f>
        <v>0</v>
      </c>
      <c r="AD219" s="199">
        <f t="shared" ref="AD219" si="1618">IF(ISNUMBER(AD$25),N219*AD$25,0)</f>
        <v>0</v>
      </c>
      <c r="AE219" s="198">
        <f t="shared" si="1522"/>
        <v>0</v>
      </c>
      <c r="AF219" s="62"/>
    </row>
    <row r="220" spans="1:32" x14ac:dyDescent="0.2">
      <c r="A220" s="295"/>
      <c r="B220" s="172" t="s">
        <v>56</v>
      </c>
      <c r="C220" s="197">
        <f>$M206*C$26</f>
        <v>0</v>
      </c>
      <c r="D220" s="197">
        <f t="shared" ref="D220:N220" si="1619">$M206*D$26</f>
        <v>0</v>
      </c>
      <c r="E220" s="197">
        <f t="shared" si="1619"/>
        <v>0</v>
      </c>
      <c r="F220" s="197">
        <f t="shared" si="1619"/>
        <v>0</v>
      </c>
      <c r="G220" s="197">
        <f t="shared" si="1619"/>
        <v>0</v>
      </c>
      <c r="H220" s="197">
        <f t="shared" si="1619"/>
        <v>0</v>
      </c>
      <c r="I220" s="197">
        <f t="shared" si="1619"/>
        <v>0</v>
      </c>
      <c r="J220" s="197">
        <f t="shared" si="1619"/>
        <v>0</v>
      </c>
      <c r="K220" s="197">
        <f t="shared" si="1619"/>
        <v>0</v>
      </c>
      <c r="L220" s="197">
        <f t="shared" si="1619"/>
        <v>0</v>
      </c>
      <c r="M220" s="197">
        <f t="shared" si="1619"/>
        <v>0</v>
      </c>
      <c r="N220" s="197">
        <f t="shared" si="1619"/>
        <v>0</v>
      </c>
      <c r="O220" s="198">
        <f t="shared" si="1510"/>
        <v>0</v>
      </c>
      <c r="Q220" s="295"/>
      <c r="R220" s="172" t="s">
        <v>56</v>
      </c>
      <c r="S220" s="199">
        <f>IF(ISNUMBER(S$26),C220*S$26,0)</f>
        <v>0</v>
      </c>
      <c r="T220" s="199">
        <f t="shared" ref="T220" si="1620">IF(ISNUMBER(T$26),D220*T$26,0)</f>
        <v>0</v>
      </c>
      <c r="U220" s="199">
        <f t="shared" ref="U220" si="1621">IF(ISNUMBER(U$26),E220*U$26,0)</f>
        <v>0</v>
      </c>
      <c r="V220" s="199">
        <f t="shared" ref="V220" si="1622">IF(ISNUMBER(V$26),F220*V$26,0)</f>
        <v>0</v>
      </c>
      <c r="W220" s="199">
        <f t="shared" ref="W220" si="1623">IF(ISNUMBER(W$26),G220*W$26,0)</f>
        <v>0</v>
      </c>
      <c r="X220" s="199">
        <f t="shared" ref="X220" si="1624">IF(ISNUMBER(X$26),H220*X$26,0)</f>
        <v>0</v>
      </c>
      <c r="Y220" s="199">
        <f t="shared" ref="Y220" si="1625">IF(ISNUMBER(Y$26),I220*Y$26,0)</f>
        <v>0</v>
      </c>
      <c r="Z220" s="199">
        <f t="shared" ref="Z220" si="1626">IF(ISNUMBER(Z$26),J220*Z$26,0)</f>
        <v>0</v>
      </c>
      <c r="AA220" s="199">
        <f t="shared" ref="AA220" si="1627">IF(ISNUMBER(AA$26),K220*AA$26,0)</f>
        <v>0</v>
      </c>
      <c r="AB220" s="199">
        <f t="shared" ref="AB220" si="1628">IF(ISNUMBER(AB$26),L220*AB$26,0)</f>
        <v>0</v>
      </c>
      <c r="AC220" s="199">
        <f t="shared" ref="AC220" si="1629">IF(ISNUMBER(AC$26),M220*AC$26,0)</f>
        <v>0</v>
      </c>
      <c r="AD220" s="199">
        <f t="shared" ref="AD220" si="1630">IF(ISNUMBER(AD$26),N220*AD$26,0)</f>
        <v>0</v>
      </c>
      <c r="AE220" s="198">
        <f t="shared" si="1522"/>
        <v>0</v>
      </c>
      <c r="AF220" s="62"/>
    </row>
    <row r="221" spans="1:32" x14ac:dyDescent="0.2">
      <c r="A221" s="295"/>
      <c r="B221" s="172" t="s">
        <v>147</v>
      </c>
      <c r="C221" s="197">
        <f>$N206*C$27</f>
        <v>0</v>
      </c>
      <c r="D221" s="197">
        <f t="shared" ref="D221:N221" si="1631">$N206*D$27</f>
        <v>0</v>
      </c>
      <c r="E221" s="197">
        <f t="shared" si="1631"/>
        <v>0</v>
      </c>
      <c r="F221" s="197">
        <f t="shared" si="1631"/>
        <v>0</v>
      </c>
      <c r="G221" s="197">
        <f t="shared" si="1631"/>
        <v>0</v>
      </c>
      <c r="H221" s="197">
        <f t="shared" si="1631"/>
        <v>0</v>
      </c>
      <c r="I221" s="197">
        <f t="shared" si="1631"/>
        <v>0</v>
      </c>
      <c r="J221" s="197">
        <f t="shared" si="1631"/>
        <v>0</v>
      </c>
      <c r="K221" s="197">
        <f t="shared" si="1631"/>
        <v>0</v>
      </c>
      <c r="L221" s="197">
        <f t="shared" si="1631"/>
        <v>0</v>
      </c>
      <c r="M221" s="197">
        <f t="shared" si="1631"/>
        <v>0</v>
      </c>
      <c r="N221" s="197">
        <f t="shared" si="1631"/>
        <v>0</v>
      </c>
      <c r="O221" s="198">
        <f t="shared" si="1510"/>
        <v>0</v>
      </c>
      <c r="Q221" s="295"/>
      <c r="R221" s="172" t="s">
        <v>147</v>
      </c>
      <c r="S221" s="199">
        <f>IF(ISNUMBER(S$27),C221*S$27,0)</f>
        <v>0</v>
      </c>
      <c r="T221" s="199">
        <f t="shared" ref="T221" si="1632">IF(ISNUMBER(T$27),D221*T$27,0)</f>
        <v>0</v>
      </c>
      <c r="U221" s="199">
        <f t="shared" ref="U221" si="1633">IF(ISNUMBER(U$27),E221*U$27,0)</f>
        <v>0</v>
      </c>
      <c r="V221" s="199">
        <f t="shared" ref="V221" si="1634">IF(ISNUMBER(V$27),F221*V$27,0)</f>
        <v>0</v>
      </c>
      <c r="W221" s="199">
        <f t="shared" ref="W221" si="1635">IF(ISNUMBER(W$27),G221*W$27,0)</f>
        <v>0</v>
      </c>
      <c r="X221" s="199">
        <f t="shared" ref="X221" si="1636">IF(ISNUMBER(X$27),H221*X$27,0)</f>
        <v>0</v>
      </c>
      <c r="Y221" s="199">
        <f t="shared" ref="Y221" si="1637">IF(ISNUMBER(Y$27),I221*Y$27,0)</f>
        <v>0</v>
      </c>
      <c r="Z221" s="199">
        <f t="shared" ref="Z221" si="1638">IF(ISNUMBER(Z$27),J221*Z$27,0)</f>
        <v>0</v>
      </c>
      <c r="AA221" s="199">
        <f t="shared" ref="AA221" si="1639">IF(ISNUMBER(AA$27),K221*AA$27,0)</f>
        <v>0</v>
      </c>
      <c r="AB221" s="199">
        <f t="shared" ref="AB221" si="1640">IF(ISNUMBER(AB$27),L221*AB$27,0)</f>
        <v>0</v>
      </c>
      <c r="AC221" s="199">
        <f t="shared" ref="AC221" si="1641">IF(ISNUMBER(AC$27),M221*AC$27,0)</f>
        <v>0</v>
      </c>
      <c r="AD221" s="199">
        <f t="shared" ref="AD221" si="1642">IF(ISNUMBER(AD$27),N221*AD$27,0)</f>
        <v>0</v>
      </c>
      <c r="AE221" s="198">
        <f t="shared" si="1522"/>
        <v>0</v>
      </c>
      <c r="AF221" s="62"/>
    </row>
    <row r="222" spans="1:32" x14ac:dyDescent="0.2">
      <c r="A222" s="296"/>
      <c r="B222" s="54" t="s">
        <v>57</v>
      </c>
      <c r="C222" s="197">
        <f>+SUM(C210:C221)</f>
        <v>0</v>
      </c>
      <c r="D222" s="197">
        <f t="shared" ref="D222:N222" si="1643">+SUM(D210:D221)</f>
        <v>0</v>
      </c>
      <c r="E222" s="197">
        <f t="shared" si="1643"/>
        <v>0</v>
      </c>
      <c r="F222" s="197">
        <f t="shared" si="1643"/>
        <v>0</v>
      </c>
      <c r="G222" s="197">
        <f t="shared" si="1643"/>
        <v>0</v>
      </c>
      <c r="H222" s="197">
        <f t="shared" si="1643"/>
        <v>0</v>
      </c>
      <c r="I222" s="197">
        <f t="shared" si="1643"/>
        <v>0</v>
      </c>
      <c r="J222" s="197">
        <f t="shared" si="1643"/>
        <v>0</v>
      </c>
      <c r="K222" s="197">
        <f t="shared" si="1643"/>
        <v>0</v>
      </c>
      <c r="L222" s="197">
        <f t="shared" si="1643"/>
        <v>0</v>
      </c>
      <c r="M222" s="197">
        <f t="shared" si="1643"/>
        <v>0</v>
      </c>
      <c r="N222" s="197">
        <f t="shared" si="1643"/>
        <v>0</v>
      </c>
      <c r="O222" s="198"/>
      <c r="Q222" s="296"/>
      <c r="R222" s="54" t="s">
        <v>57</v>
      </c>
      <c r="S222" s="197"/>
      <c r="T222" s="197"/>
      <c r="U222" s="197"/>
      <c r="V222" s="197"/>
      <c r="W222" s="197"/>
      <c r="X222" s="197"/>
      <c r="Y222" s="197"/>
      <c r="Z222" s="197"/>
      <c r="AA222" s="197"/>
      <c r="AB222" s="197"/>
      <c r="AC222" s="197"/>
      <c r="AD222" s="197"/>
      <c r="AE222" s="198">
        <f>SUM(AE210:AE221)</f>
        <v>0</v>
      </c>
      <c r="AF222" s="200">
        <f>AE222*44/12</f>
        <v>0</v>
      </c>
    </row>
  </sheetData>
  <sheetProtection algorithmName="SHA-512" hashValue="x7FrVqk4WDpA99yxGvfmGGOg0KjGPwNqdYy2qmzay3BYO3A6+Sn6/Ga6AGdUhcWpgqEctR61Klz959IaxPB1Sg==" saltValue="ONfQ5dhanxFrGhMW1lSfVw==" spinCount="100000" sheet="1" objects="1" scenarios="1" formatCells="0" formatRows="0"/>
  <mergeCells count="109">
    <mergeCell ref="A4:B4"/>
    <mergeCell ref="C4:N4"/>
    <mergeCell ref="A5:B5"/>
    <mergeCell ref="C5:N5"/>
    <mergeCell ref="A6:B6"/>
    <mergeCell ref="C6:N6"/>
    <mergeCell ref="A13:B13"/>
    <mergeCell ref="C13:N13"/>
    <mergeCell ref="Q13:R13"/>
    <mergeCell ref="S13:AD13"/>
    <mergeCell ref="C14:N14"/>
    <mergeCell ref="S14:AD14"/>
    <mergeCell ref="A7:B7"/>
    <mergeCell ref="A11:B11"/>
    <mergeCell ref="C11:N11"/>
    <mergeCell ref="Q11:R11"/>
    <mergeCell ref="S11:AD11"/>
    <mergeCell ref="A12:B12"/>
    <mergeCell ref="C12:N12"/>
    <mergeCell ref="Q12:R12"/>
    <mergeCell ref="S12:AD12"/>
    <mergeCell ref="A14:B15"/>
    <mergeCell ref="Q14:R15"/>
    <mergeCell ref="A30:B30"/>
    <mergeCell ref="C30:O30"/>
    <mergeCell ref="Q30:R30"/>
    <mergeCell ref="S30:AE30"/>
    <mergeCell ref="A31:B31"/>
    <mergeCell ref="C31:O31"/>
    <mergeCell ref="Q31:R31"/>
    <mergeCell ref="S31:AE31"/>
    <mergeCell ref="A16:A27"/>
    <mergeCell ref="Q16:Q27"/>
    <mergeCell ref="A29:B29"/>
    <mergeCell ref="C29:O29"/>
    <mergeCell ref="Q29:R29"/>
    <mergeCell ref="S29:AE29"/>
    <mergeCell ref="A48:B49"/>
    <mergeCell ref="C48:O48"/>
    <mergeCell ref="Q48:R49"/>
    <mergeCell ref="S48:AE48"/>
    <mergeCell ref="A50:A62"/>
    <mergeCell ref="Q50:Q62"/>
    <mergeCell ref="A32:B33"/>
    <mergeCell ref="C32:O32"/>
    <mergeCell ref="Q32:R33"/>
    <mergeCell ref="S32:AE32"/>
    <mergeCell ref="A34:A46"/>
    <mergeCell ref="Q34:Q46"/>
    <mergeCell ref="A80:B81"/>
    <mergeCell ref="C80:O80"/>
    <mergeCell ref="Q80:R81"/>
    <mergeCell ref="S80:AE80"/>
    <mergeCell ref="A82:A94"/>
    <mergeCell ref="Q82:Q94"/>
    <mergeCell ref="A64:B65"/>
    <mergeCell ref="C64:O64"/>
    <mergeCell ref="Q64:R65"/>
    <mergeCell ref="S64:AE64"/>
    <mergeCell ref="A66:A78"/>
    <mergeCell ref="Q66:Q78"/>
    <mergeCell ref="A112:B113"/>
    <mergeCell ref="C112:O112"/>
    <mergeCell ref="Q112:R113"/>
    <mergeCell ref="S112:AE112"/>
    <mergeCell ref="A114:A126"/>
    <mergeCell ref="Q114:Q126"/>
    <mergeCell ref="A96:B97"/>
    <mergeCell ref="C96:O96"/>
    <mergeCell ref="Q96:R97"/>
    <mergeCell ref="S96:AE96"/>
    <mergeCell ref="A98:A110"/>
    <mergeCell ref="Q98:Q110"/>
    <mergeCell ref="A144:B145"/>
    <mergeCell ref="C144:O144"/>
    <mergeCell ref="Q144:R145"/>
    <mergeCell ref="S144:AE144"/>
    <mergeCell ref="A146:A158"/>
    <mergeCell ref="Q146:Q158"/>
    <mergeCell ref="A128:B129"/>
    <mergeCell ref="C128:O128"/>
    <mergeCell ref="Q128:R129"/>
    <mergeCell ref="S128:AE128"/>
    <mergeCell ref="A130:A142"/>
    <mergeCell ref="Q130:Q142"/>
    <mergeCell ref="A176:B177"/>
    <mergeCell ref="C176:O176"/>
    <mergeCell ref="Q176:R177"/>
    <mergeCell ref="S176:AE176"/>
    <mergeCell ref="A178:A190"/>
    <mergeCell ref="Q178:Q190"/>
    <mergeCell ref="A160:B161"/>
    <mergeCell ref="C160:O160"/>
    <mergeCell ref="Q160:R161"/>
    <mergeCell ref="S160:AE160"/>
    <mergeCell ref="A162:A174"/>
    <mergeCell ref="Q162:Q174"/>
    <mergeCell ref="A208:B209"/>
    <mergeCell ref="C208:O208"/>
    <mergeCell ref="Q208:R209"/>
    <mergeCell ref="S208:AE208"/>
    <mergeCell ref="A210:A222"/>
    <mergeCell ref="Q210:Q222"/>
    <mergeCell ref="A192:B193"/>
    <mergeCell ref="C192:O192"/>
    <mergeCell ref="Q192:R193"/>
    <mergeCell ref="S192:AE192"/>
    <mergeCell ref="A194:A206"/>
    <mergeCell ref="Q194:Q206"/>
  </mergeCells>
  <phoneticPr fontId="9"/>
  <pageMargins left="0.70866141732283472" right="0.70866141732283472" top="0.74803149606299213" bottom="0.74803149606299213" header="0.31496062992125984" footer="0.31496062992125984"/>
  <pageSetup scale="48" pageOrder="overThenDown" orientation="portrait" r:id="rId1"/>
  <rowBreaks count="3" manualBreakCount="3">
    <brk id="28" max="16383" man="1"/>
    <brk id="95" max="16383" man="1"/>
    <brk id="159" max="16383" man="1"/>
  </rowBreaks>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D8A16-6E08-4919-AEE0-D61D13607C6C}">
  <sheetPr>
    <tabColor theme="3" tint="0.59999389629810485"/>
  </sheetPr>
  <dimension ref="A1:AG197"/>
  <sheetViews>
    <sheetView view="pageBreakPreview" zoomScale="70" zoomScaleNormal="85" zoomScaleSheetLayoutView="70" workbookViewId="0"/>
  </sheetViews>
  <sheetFormatPr defaultColWidth="8.90625" defaultRowHeight="14" x14ac:dyDescent="0.2"/>
  <cols>
    <col min="1" max="1" width="6" style="49" customWidth="1"/>
    <col min="2" max="2" width="17.08984375" style="49" customWidth="1"/>
    <col min="3" max="15" width="10.6328125" style="50" customWidth="1"/>
    <col min="16" max="17" width="6.6328125" style="49" customWidth="1"/>
    <col min="18" max="18" width="16.453125" style="49" customWidth="1"/>
    <col min="19" max="31" width="10.6328125" style="49" customWidth="1"/>
    <col min="32" max="32" width="19.90625" style="49" customWidth="1"/>
    <col min="33" max="33" width="20.36328125" style="49" customWidth="1"/>
    <col min="34" max="34" width="14" style="49" customWidth="1"/>
    <col min="35" max="99" width="6.6328125" style="49" customWidth="1"/>
    <col min="100" max="16384" width="8.90625" style="49"/>
  </cols>
  <sheetData>
    <row r="1" spans="1:33" x14ac:dyDescent="0.2">
      <c r="AG1" s="51" t="str">
        <f>'MPS(input_Option1)'!K1</f>
        <v>Monitoring Spreadsheet: JCM_KH_AM004_ver01.0</v>
      </c>
    </row>
    <row r="2" spans="1:33" x14ac:dyDescent="0.2">
      <c r="AG2" s="51" t="str">
        <f>'MPS(input_Option1)'!K2</f>
        <v>Reference Number:</v>
      </c>
    </row>
    <row r="3" spans="1:33" x14ac:dyDescent="0.2">
      <c r="A3" s="79" t="s">
        <v>155</v>
      </c>
    </row>
    <row r="4" spans="1:33" ht="14.15" customHeight="1" x14ac:dyDescent="0.2">
      <c r="A4" s="256" t="s">
        <v>85</v>
      </c>
      <c r="B4" s="256"/>
      <c r="C4" s="260" t="s">
        <v>406</v>
      </c>
      <c r="D4" s="260"/>
      <c r="E4" s="260"/>
      <c r="F4" s="260"/>
      <c r="G4" s="260"/>
      <c r="H4" s="260"/>
      <c r="I4" s="260"/>
      <c r="J4" s="260"/>
      <c r="K4" s="260"/>
      <c r="L4" s="260"/>
      <c r="M4" s="260"/>
      <c r="N4" s="260"/>
      <c r="O4" s="260"/>
      <c r="Q4" s="256" t="s">
        <v>85</v>
      </c>
      <c r="R4" s="256"/>
      <c r="S4" s="260" t="s">
        <v>407</v>
      </c>
      <c r="T4" s="260"/>
      <c r="U4" s="260"/>
      <c r="V4" s="260"/>
      <c r="W4" s="260"/>
      <c r="X4" s="260"/>
      <c r="Y4" s="260"/>
      <c r="Z4" s="260"/>
      <c r="AA4" s="260"/>
      <c r="AB4" s="260"/>
      <c r="AC4" s="260"/>
      <c r="AD4" s="260"/>
      <c r="AE4" s="260"/>
      <c r="AF4" s="52" t="s">
        <v>311</v>
      </c>
      <c r="AG4" s="52" t="s">
        <v>312</v>
      </c>
    </row>
    <row r="5" spans="1:33" ht="42.5" x14ac:dyDescent="0.2">
      <c r="A5" s="256" t="s">
        <v>86</v>
      </c>
      <c r="B5" s="256"/>
      <c r="C5" s="260" t="s">
        <v>403</v>
      </c>
      <c r="D5" s="260"/>
      <c r="E5" s="260"/>
      <c r="F5" s="260"/>
      <c r="G5" s="260"/>
      <c r="H5" s="260"/>
      <c r="I5" s="260"/>
      <c r="J5" s="260"/>
      <c r="K5" s="260"/>
      <c r="L5" s="260"/>
      <c r="M5" s="260"/>
      <c r="N5" s="260"/>
      <c r="O5" s="260"/>
      <c r="Q5" s="256" t="s">
        <v>86</v>
      </c>
      <c r="R5" s="256"/>
      <c r="S5" s="260" t="s">
        <v>408</v>
      </c>
      <c r="T5" s="260"/>
      <c r="U5" s="260"/>
      <c r="V5" s="260"/>
      <c r="W5" s="260"/>
      <c r="X5" s="260"/>
      <c r="Y5" s="260"/>
      <c r="Z5" s="260"/>
      <c r="AA5" s="260"/>
      <c r="AB5" s="260"/>
      <c r="AC5" s="260"/>
      <c r="AD5" s="260"/>
      <c r="AE5" s="260"/>
      <c r="AF5" s="52" t="s">
        <v>409</v>
      </c>
      <c r="AG5" s="54" t="s">
        <v>315</v>
      </c>
    </row>
    <row r="6" spans="1:33" ht="16" x14ac:dyDescent="0.2">
      <c r="A6" s="256" t="s">
        <v>87</v>
      </c>
      <c r="B6" s="256"/>
      <c r="C6" s="260" t="s">
        <v>40</v>
      </c>
      <c r="D6" s="260"/>
      <c r="E6" s="260"/>
      <c r="F6" s="260"/>
      <c r="G6" s="260"/>
      <c r="H6" s="260"/>
      <c r="I6" s="260"/>
      <c r="J6" s="260"/>
      <c r="K6" s="260"/>
      <c r="L6" s="260"/>
      <c r="M6" s="260"/>
      <c r="N6" s="260"/>
      <c r="O6" s="260"/>
      <c r="Q6" s="256" t="s">
        <v>87</v>
      </c>
      <c r="R6" s="256"/>
      <c r="S6" s="260" t="s">
        <v>36</v>
      </c>
      <c r="T6" s="260"/>
      <c r="U6" s="260"/>
      <c r="V6" s="260"/>
      <c r="W6" s="260"/>
      <c r="X6" s="260"/>
      <c r="Y6" s="260"/>
      <c r="Z6" s="260"/>
      <c r="AA6" s="260"/>
      <c r="AB6" s="260"/>
      <c r="AC6" s="260"/>
      <c r="AD6" s="260"/>
      <c r="AE6" s="260"/>
      <c r="AF6" s="52" t="s">
        <v>303</v>
      </c>
      <c r="AG6" s="52" t="s">
        <v>303</v>
      </c>
    </row>
    <row r="7" spans="1:33" ht="15" customHeight="1" x14ac:dyDescent="0.2">
      <c r="A7" s="293" t="str">
        <f>'MPS(input_RL_Opt2)'!A32</f>
        <v>Year 2019</v>
      </c>
      <c r="B7" s="293"/>
      <c r="C7" s="261" t="str">
        <f>'MPS(input_RL_Opt2)'!C32</f>
        <v>Land use category in year 2019</v>
      </c>
      <c r="D7" s="261"/>
      <c r="E7" s="261"/>
      <c r="F7" s="261"/>
      <c r="G7" s="261"/>
      <c r="H7" s="261"/>
      <c r="I7" s="261"/>
      <c r="J7" s="261"/>
      <c r="K7" s="261"/>
      <c r="L7" s="261"/>
      <c r="M7" s="261"/>
      <c r="N7" s="261"/>
      <c r="O7" s="261"/>
      <c r="Q7" s="293" t="str">
        <f>'MPS(input_RL_Opt2)'!Q32</f>
        <v>Year 2019</v>
      </c>
      <c r="R7" s="293"/>
      <c r="S7" s="261" t="str">
        <f>'MPS(input_RL_Opt2)'!S32</f>
        <v>Land use category in year 2019</v>
      </c>
      <c r="T7" s="261"/>
      <c r="U7" s="261"/>
      <c r="V7" s="261"/>
      <c r="W7" s="261"/>
      <c r="X7" s="261"/>
      <c r="Y7" s="261"/>
      <c r="Z7" s="261"/>
      <c r="AA7" s="261"/>
      <c r="AB7" s="261"/>
      <c r="AC7" s="261"/>
      <c r="AD7" s="261"/>
      <c r="AE7" s="261"/>
      <c r="AF7" s="62"/>
      <c r="AG7" s="62"/>
    </row>
    <row r="8" spans="1:33" ht="42" x14ac:dyDescent="0.2">
      <c r="A8" s="293"/>
      <c r="B8" s="293"/>
      <c r="C8" s="54" t="s">
        <v>46</v>
      </c>
      <c r="D8" s="54" t="s">
        <v>47</v>
      </c>
      <c r="E8" s="55" t="s">
        <v>48</v>
      </c>
      <c r="F8" s="54" t="s">
        <v>49</v>
      </c>
      <c r="G8" s="54" t="s">
        <v>50</v>
      </c>
      <c r="H8" s="54" t="s">
        <v>51</v>
      </c>
      <c r="I8" s="54" t="s">
        <v>52</v>
      </c>
      <c r="J8" s="54" t="s">
        <v>53</v>
      </c>
      <c r="K8" s="54" t="s">
        <v>54</v>
      </c>
      <c r="L8" s="54" t="s">
        <v>55</v>
      </c>
      <c r="M8" s="54" t="s">
        <v>56</v>
      </c>
      <c r="N8" s="54" t="s">
        <v>39</v>
      </c>
      <c r="O8" s="172" t="s">
        <v>151</v>
      </c>
      <c r="Q8" s="293"/>
      <c r="R8" s="293"/>
      <c r="S8" s="54" t="s">
        <v>46</v>
      </c>
      <c r="T8" s="54" t="s">
        <v>47</v>
      </c>
      <c r="U8" s="55" t="s">
        <v>48</v>
      </c>
      <c r="V8" s="54" t="s">
        <v>49</v>
      </c>
      <c r="W8" s="54" t="s">
        <v>50</v>
      </c>
      <c r="X8" s="54" t="s">
        <v>51</v>
      </c>
      <c r="Y8" s="54" t="s">
        <v>52</v>
      </c>
      <c r="Z8" s="54" t="s">
        <v>53</v>
      </c>
      <c r="AA8" s="54" t="s">
        <v>54</v>
      </c>
      <c r="AB8" s="54" t="s">
        <v>55</v>
      </c>
      <c r="AC8" s="54" t="s">
        <v>56</v>
      </c>
      <c r="AD8" s="54" t="s">
        <v>39</v>
      </c>
      <c r="AE8" s="172" t="s">
        <v>57</v>
      </c>
      <c r="AF8" s="62"/>
      <c r="AG8" s="62"/>
    </row>
    <row r="9" spans="1:33" ht="14.15" customHeight="1" x14ac:dyDescent="0.2">
      <c r="A9" s="280" t="str">
        <f>'MPS(input_RL_Opt2)'!A34</f>
        <v>Land use category in year 2018</v>
      </c>
      <c r="B9" s="54" t="s">
        <v>46</v>
      </c>
      <c r="C9" s="201"/>
      <c r="D9" s="201"/>
      <c r="E9" s="201"/>
      <c r="F9" s="201"/>
      <c r="G9" s="201"/>
      <c r="H9" s="201"/>
      <c r="I9" s="201"/>
      <c r="J9" s="201"/>
      <c r="K9" s="201"/>
      <c r="L9" s="201"/>
      <c r="M9" s="201"/>
      <c r="N9" s="201"/>
      <c r="O9" s="198">
        <f>SUM(C9:N9)</f>
        <v>0</v>
      </c>
      <c r="Q9" s="280" t="str">
        <f>'MPS(input_RL_Opt2)'!Q34</f>
        <v>Land use category in year 2018</v>
      </c>
      <c r="R9" s="54" t="s">
        <v>46</v>
      </c>
      <c r="S9" s="199">
        <f>IF(ISNUMBER('MPS(input_RL_Opt2)'!S$16),C9*'MPS(input_RL_Opt2)'!S$16,0)</f>
        <v>0</v>
      </c>
      <c r="T9" s="199">
        <f>IF(ISNUMBER('MPS(input_RL_Opt2)'!T$16),D9*'MPS(input_RL_Opt2)'!T$16,0)</f>
        <v>0</v>
      </c>
      <c r="U9" s="199">
        <f>IF(ISNUMBER('MPS(input_RL_Opt2)'!U$16),E9*'MPS(input_RL_Opt2)'!U$16,0)</f>
        <v>0</v>
      </c>
      <c r="V9" s="199">
        <f>IF(ISNUMBER('MPS(input_RL_Opt2)'!V$16),F9*'MPS(input_RL_Opt2)'!V$16,0)</f>
        <v>0</v>
      </c>
      <c r="W9" s="199">
        <f>IF(ISNUMBER('MPS(input_RL_Opt2)'!W$16),G9*'MPS(input_RL_Opt2)'!W$16,0)</f>
        <v>0</v>
      </c>
      <c r="X9" s="199">
        <f>IF(ISNUMBER('MPS(input_RL_Opt2)'!X$16),H9*'MPS(input_RL_Opt2)'!X$16,0)</f>
        <v>0</v>
      </c>
      <c r="Y9" s="199">
        <f>IF(ISNUMBER('MPS(input_RL_Opt2)'!Y$16),I9*'MPS(input_RL_Opt2)'!Y$16,0)</f>
        <v>0</v>
      </c>
      <c r="Z9" s="199">
        <f>IF(ISNUMBER('MPS(input_RL_Opt2)'!Z$16),J9*'MPS(input_RL_Opt2)'!Z$16,0)</f>
        <v>0</v>
      </c>
      <c r="AA9" s="199">
        <f>IF(ISNUMBER('MPS(input_RL_Opt2)'!AA$16),K9*'MPS(input_RL_Opt2)'!AA$16,0)</f>
        <v>0</v>
      </c>
      <c r="AB9" s="199">
        <f>IF(ISNUMBER('MPS(input_RL_Opt2)'!AB$16),L9*'MPS(input_RL_Opt2)'!AB$16,0)</f>
        <v>0</v>
      </c>
      <c r="AC9" s="199">
        <f>IF(ISNUMBER('MPS(input_RL_Opt2)'!AC$16),M9*'MPS(input_RL_Opt2)'!AC$16,0)</f>
        <v>0</v>
      </c>
      <c r="AD9" s="199">
        <f>IF(ISNUMBER('MPS(input_RL_Opt2)'!AD$16),N9*'MPS(input_RL_Opt2)'!AD$16,0)</f>
        <v>0</v>
      </c>
      <c r="AE9" s="198">
        <f>SUMIF(S9:AD9,"&gt;0",S9:AD9)</f>
        <v>0</v>
      </c>
      <c r="AF9" s="62"/>
      <c r="AG9" s="62"/>
    </row>
    <row r="10" spans="1:33" ht="28" x14ac:dyDescent="0.2">
      <c r="A10" s="280"/>
      <c r="B10" s="54" t="s">
        <v>47</v>
      </c>
      <c r="C10" s="201"/>
      <c r="D10" s="201"/>
      <c r="E10" s="201"/>
      <c r="F10" s="201"/>
      <c r="G10" s="201"/>
      <c r="H10" s="201"/>
      <c r="I10" s="201"/>
      <c r="J10" s="201"/>
      <c r="K10" s="201"/>
      <c r="L10" s="201"/>
      <c r="M10" s="201"/>
      <c r="N10" s="201"/>
      <c r="O10" s="198">
        <f t="shared" ref="O10:O20" si="0">SUM(C10:N10)</f>
        <v>0</v>
      </c>
      <c r="Q10" s="280"/>
      <c r="R10" s="54" t="s">
        <v>47</v>
      </c>
      <c r="S10" s="199">
        <f>IF(ISNUMBER('MPS(input_RL_Opt2)'!S$17),C10*'MPS(input_RL_Opt2)'!S$17,0)</f>
        <v>0</v>
      </c>
      <c r="T10" s="199">
        <f>IF(ISNUMBER('MPS(input_RL_Opt2)'!T$17),D10*'MPS(input_RL_Opt2)'!T$17,0)</f>
        <v>0</v>
      </c>
      <c r="U10" s="199">
        <f>IF(ISNUMBER('MPS(input_RL_Opt2)'!U$17),E10*'MPS(input_RL_Opt2)'!U$17,0)</f>
        <v>0</v>
      </c>
      <c r="V10" s="199">
        <f>IF(ISNUMBER('MPS(input_RL_Opt2)'!V$17),F10*'MPS(input_RL_Opt2)'!V$17,0)</f>
        <v>0</v>
      </c>
      <c r="W10" s="199">
        <f>IF(ISNUMBER('MPS(input_RL_Opt2)'!W$17),G10*'MPS(input_RL_Opt2)'!W$17,0)</f>
        <v>0</v>
      </c>
      <c r="X10" s="199">
        <f>IF(ISNUMBER('MPS(input_RL_Opt2)'!X$17),H10*'MPS(input_RL_Opt2)'!X$17,0)</f>
        <v>0</v>
      </c>
      <c r="Y10" s="199">
        <f>IF(ISNUMBER('MPS(input_RL_Opt2)'!Y$17),I10*'MPS(input_RL_Opt2)'!Y$17,0)</f>
        <v>0</v>
      </c>
      <c r="Z10" s="199">
        <f>IF(ISNUMBER('MPS(input_RL_Opt2)'!Z$17),J10*'MPS(input_RL_Opt2)'!Z$17,0)</f>
        <v>0</v>
      </c>
      <c r="AA10" s="199">
        <f>IF(ISNUMBER('MPS(input_RL_Opt2)'!AA$17),K10*'MPS(input_RL_Opt2)'!AA$17,0)</f>
        <v>0</v>
      </c>
      <c r="AB10" s="199">
        <f>IF(ISNUMBER('MPS(input_RL_Opt2)'!AB$17),L10*'MPS(input_RL_Opt2)'!AB$17,0)</f>
        <v>0</v>
      </c>
      <c r="AC10" s="199">
        <f>IF(ISNUMBER('MPS(input_RL_Opt2)'!AC$17),M10*'MPS(input_RL_Opt2)'!AC$17,0)</f>
        <v>0</v>
      </c>
      <c r="AD10" s="199">
        <f>IF(ISNUMBER('MPS(input_RL_Opt2)'!AD$17),N10*'MPS(input_RL_Opt2)'!AD$17,0)</f>
        <v>0</v>
      </c>
      <c r="AE10" s="198">
        <f t="shared" ref="AE10:AE20" si="1">SUMIF(S10:AD10,"&gt;0",S10:AD10)</f>
        <v>0</v>
      </c>
      <c r="AF10" s="62"/>
      <c r="AG10" s="62"/>
    </row>
    <row r="11" spans="1:33" x14ac:dyDescent="0.2">
      <c r="A11" s="280"/>
      <c r="B11" s="55" t="s">
        <v>48</v>
      </c>
      <c r="C11" s="201"/>
      <c r="D11" s="201"/>
      <c r="E11" s="201"/>
      <c r="F11" s="201"/>
      <c r="G11" s="201"/>
      <c r="H11" s="201"/>
      <c r="I11" s="201"/>
      <c r="J11" s="201"/>
      <c r="K11" s="201"/>
      <c r="L11" s="201"/>
      <c r="M11" s="201"/>
      <c r="N11" s="201"/>
      <c r="O11" s="198">
        <f t="shared" si="0"/>
        <v>0</v>
      </c>
      <c r="Q11" s="280"/>
      <c r="R11" s="55" t="s">
        <v>48</v>
      </c>
      <c r="S11" s="199">
        <f>IF(ISNUMBER('MPS(input_RL_Opt2)'!S$18),C11*'MPS(input_RL_Opt2)'!S$18,0)</f>
        <v>0</v>
      </c>
      <c r="T11" s="199">
        <f>IF(ISNUMBER('MPS(input_RL_Opt2)'!T$18),D11*'MPS(input_RL_Opt2)'!T$18,0)</f>
        <v>0</v>
      </c>
      <c r="U11" s="199">
        <f>IF(ISNUMBER('MPS(input_RL_Opt2)'!U$18),E11*'MPS(input_RL_Opt2)'!U$18,0)</f>
        <v>0</v>
      </c>
      <c r="V11" s="199">
        <f>IF(ISNUMBER('MPS(input_RL_Opt2)'!V$18),F11*'MPS(input_RL_Opt2)'!V$18,0)</f>
        <v>0</v>
      </c>
      <c r="W11" s="199">
        <f>IF(ISNUMBER('MPS(input_RL_Opt2)'!W$18),G11*'MPS(input_RL_Opt2)'!W$18,0)</f>
        <v>0</v>
      </c>
      <c r="X11" s="199">
        <f>IF(ISNUMBER('MPS(input_RL_Opt2)'!X$18),H11*'MPS(input_RL_Opt2)'!X$18,0)</f>
        <v>0</v>
      </c>
      <c r="Y11" s="199">
        <f>IF(ISNUMBER('MPS(input_RL_Opt2)'!Y$18),I11*'MPS(input_RL_Opt2)'!Y$18,0)</f>
        <v>0</v>
      </c>
      <c r="Z11" s="199">
        <f>IF(ISNUMBER('MPS(input_RL_Opt2)'!Z$18),J11*'MPS(input_RL_Opt2)'!Z$18,0)</f>
        <v>0</v>
      </c>
      <c r="AA11" s="199">
        <f>IF(ISNUMBER('MPS(input_RL_Opt2)'!AA$18),K11*'MPS(input_RL_Opt2)'!AA$18,0)</f>
        <v>0</v>
      </c>
      <c r="AB11" s="199">
        <f>IF(ISNUMBER('MPS(input_RL_Opt2)'!AB$18),L11*'MPS(input_RL_Opt2)'!AB$18,0)</f>
        <v>0</v>
      </c>
      <c r="AC11" s="199">
        <f>IF(ISNUMBER('MPS(input_RL_Opt2)'!AC$18),M11*'MPS(input_RL_Opt2)'!AC$18,0)</f>
        <v>0</v>
      </c>
      <c r="AD11" s="199">
        <f>IF(ISNUMBER('MPS(input_RL_Opt2)'!AD$18),N11*'MPS(input_RL_Opt2)'!AD$18,0)</f>
        <v>0</v>
      </c>
      <c r="AE11" s="198">
        <f t="shared" si="1"/>
        <v>0</v>
      </c>
      <c r="AF11" s="62"/>
      <c r="AG11" s="62"/>
    </row>
    <row r="12" spans="1:33" x14ac:dyDescent="0.2">
      <c r="A12" s="280"/>
      <c r="B12" s="54" t="s">
        <v>49</v>
      </c>
      <c r="C12" s="201"/>
      <c r="D12" s="201"/>
      <c r="E12" s="201"/>
      <c r="F12" s="201"/>
      <c r="G12" s="201"/>
      <c r="H12" s="201"/>
      <c r="I12" s="201"/>
      <c r="J12" s="201"/>
      <c r="K12" s="201"/>
      <c r="L12" s="201"/>
      <c r="M12" s="201"/>
      <c r="N12" s="201"/>
      <c r="O12" s="198">
        <f t="shared" si="0"/>
        <v>0</v>
      </c>
      <c r="Q12" s="280"/>
      <c r="R12" s="54" t="s">
        <v>49</v>
      </c>
      <c r="S12" s="199">
        <f>IF(ISNUMBER('MPS(input_RL_Opt2)'!S$19),C12*'MPS(input_RL_Opt2)'!S$19,0)</f>
        <v>0</v>
      </c>
      <c r="T12" s="199">
        <f>IF(ISNUMBER('MPS(input_RL_Opt2)'!T$19),D12*'MPS(input_RL_Opt2)'!T$19,0)</f>
        <v>0</v>
      </c>
      <c r="U12" s="199">
        <f>IF(ISNUMBER('MPS(input_RL_Opt2)'!U$19),E12*'MPS(input_RL_Opt2)'!U$19,0)</f>
        <v>0</v>
      </c>
      <c r="V12" s="199">
        <f>IF(ISNUMBER('MPS(input_RL_Opt2)'!V$19),F12*'MPS(input_RL_Opt2)'!V$19,0)</f>
        <v>0</v>
      </c>
      <c r="W12" s="199">
        <f>IF(ISNUMBER('MPS(input_RL_Opt2)'!W$19),G12*'MPS(input_RL_Opt2)'!W$19,0)</f>
        <v>0</v>
      </c>
      <c r="X12" s="199">
        <f>IF(ISNUMBER('MPS(input_RL_Opt2)'!X$19),H12*'MPS(input_RL_Opt2)'!X$19,0)</f>
        <v>0</v>
      </c>
      <c r="Y12" s="199">
        <f>IF(ISNUMBER('MPS(input_RL_Opt2)'!Y$19),I12*'MPS(input_RL_Opt2)'!Y$19,0)</f>
        <v>0</v>
      </c>
      <c r="Z12" s="199">
        <f>IF(ISNUMBER('MPS(input_RL_Opt2)'!Z$19),J12*'MPS(input_RL_Opt2)'!Z$19,0)</f>
        <v>0</v>
      </c>
      <c r="AA12" s="199">
        <f>IF(ISNUMBER('MPS(input_RL_Opt2)'!AA$19),K12*'MPS(input_RL_Opt2)'!AA$19,0)</f>
        <v>0</v>
      </c>
      <c r="AB12" s="199">
        <f>IF(ISNUMBER('MPS(input_RL_Opt2)'!AB$19),L12*'MPS(input_RL_Opt2)'!AB$19,0)</f>
        <v>0</v>
      </c>
      <c r="AC12" s="199">
        <f>IF(ISNUMBER('MPS(input_RL_Opt2)'!AC$19),M12*'MPS(input_RL_Opt2)'!AC$19,0)</f>
        <v>0</v>
      </c>
      <c r="AD12" s="199">
        <f>IF(ISNUMBER('MPS(input_RL_Opt2)'!AD$19),N12*'MPS(input_RL_Opt2)'!AD$19,0)</f>
        <v>0</v>
      </c>
      <c r="AE12" s="198">
        <f t="shared" si="1"/>
        <v>0</v>
      </c>
      <c r="AF12" s="62"/>
      <c r="AG12" s="62"/>
    </row>
    <row r="13" spans="1:33" x14ac:dyDescent="0.2">
      <c r="A13" s="280"/>
      <c r="B13" s="172" t="s">
        <v>50</v>
      </c>
      <c r="C13" s="201"/>
      <c r="D13" s="201"/>
      <c r="E13" s="201"/>
      <c r="F13" s="201"/>
      <c r="G13" s="201"/>
      <c r="H13" s="201"/>
      <c r="I13" s="201"/>
      <c r="J13" s="201"/>
      <c r="K13" s="201"/>
      <c r="L13" s="201"/>
      <c r="M13" s="201"/>
      <c r="N13" s="201"/>
      <c r="O13" s="198">
        <f t="shared" si="0"/>
        <v>0</v>
      </c>
      <c r="Q13" s="280"/>
      <c r="R13" s="172" t="s">
        <v>50</v>
      </c>
      <c r="S13" s="199">
        <f>IF(ISNUMBER('MPS(input_RL_Opt2)'!S$20),C13*'MPS(input_RL_Opt2)'!S$20,0)</f>
        <v>0</v>
      </c>
      <c r="T13" s="199">
        <f>IF(ISNUMBER('MPS(input_RL_Opt2)'!T$20),D13*'MPS(input_RL_Opt2)'!T$20,0)</f>
        <v>0</v>
      </c>
      <c r="U13" s="199">
        <f>IF(ISNUMBER('MPS(input_RL_Opt2)'!U$20),E13*'MPS(input_RL_Opt2)'!U$20,0)</f>
        <v>0</v>
      </c>
      <c r="V13" s="199">
        <f>IF(ISNUMBER('MPS(input_RL_Opt2)'!V$20),F13*'MPS(input_RL_Opt2)'!V$20,0)</f>
        <v>0</v>
      </c>
      <c r="W13" s="199">
        <f>IF(ISNUMBER('MPS(input_RL_Opt2)'!W$20),G13*'MPS(input_RL_Opt2)'!W$20,0)</f>
        <v>0</v>
      </c>
      <c r="X13" s="199">
        <f>IF(ISNUMBER('MPS(input_RL_Opt2)'!X$20),H13*'MPS(input_RL_Opt2)'!X$20,0)</f>
        <v>0</v>
      </c>
      <c r="Y13" s="199">
        <f>IF(ISNUMBER('MPS(input_RL_Opt2)'!Y$20),I13*'MPS(input_RL_Opt2)'!Y$20,0)</f>
        <v>0</v>
      </c>
      <c r="Z13" s="199">
        <f>IF(ISNUMBER('MPS(input_RL_Opt2)'!Z$20),J13*'MPS(input_RL_Opt2)'!Z$20,0)</f>
        <v>0</v>
      </c>
      <c r="AA13" s="199">
        <f>IF(ISNUMBER('MPS(input_RL_Opt2)'!AA$20),K13*'MPS(input_RL_Opt2)'!AA$20,0)</f>
        <v>0</v>
      </c>
      <c r="AB13" s="199">
        <f>IF(ISNUMBER('MPS(input_RL_Opt2)'!AB$20),L13*'MPS(input_RL_Opt2)'!AB$20,0)</f>
        <v>0</v>
      </c>
      <c r="AC13" s="199">
        <f>IF(ISNUMBER('MPS(input_RL_Opt2)'!AC$20),M13*'MPS(input_RL_Opt2)'!AC$20,0)</f>
        <v>0</v>
      </c>
      <c r="AD13" s="199">
        <f>IF(ISNUMBER('MPS(input_RL_Opt2)'!AD$20),N13*'MPS(input_RL_Opt2)'!AD$20,0)</f>
        <v>0</v>
      </c>
      <c r="AE13" s="198">
        <f t="shared" si="1"/>
        <v>0</v>
      </c>
      <c r="AF13" s="62"/>
      <c r="AG13" s="62"/>
    </row>
    <row r="14" spans="1:33" x14ac:dyDescent="0.2">
      <c r="A14" s="280"/>
      <c r="B14" s="172" t="s">
        <v>51</v>
      </c>
      <c r="C14" s="201"/>
      <c r="D14" s="201"/>
      <c r="E14" s="201"/>
      <c r="F14" s="201"/>
      <c r="G14" s="201"/>
      <c r="H14" s="201"/>
      <c r="I14" s="201"/>
      <c r="J14" s="201"/>
      <c r="K14" s="201"/>
      <c r="L14" s="201"/>
      <c r="M14" s="201"/>
      <c r="N14" s="201"/>
      <c r="O14" s="198">
        <f t="shared" si="0"/>
        <v>0</v>
      </c>
      <c r="Q14" s="280"/>
      <c r="R14" s="172" t="s">
        <v>51</v>
      </c>
      <c r="S14" s="199">
        <f>IF(ISNUMBER('MPS(input_RL_Opt2)'!S$21),C14*'MPS(input_RL_Opt2)'!S$21,0)</f>
        <v>0</v>
      </c>
      <c r="T14" s="199">
        <f>IF(ISNUMBER('MPS(input_RL_Opt2)'!T$21),D14*'MPS(input_RL_Opt2)'!T$21,0)</f>
        <v>0</v>
      </c>
      <c r="U14" s="199">
        <f>IF(ISNUMBER('MPS(input_RL_Opt2)'!U$21),E14*'MPS(input_RL_Opt2)'!U$21,0)</f>
        <v>0</v>
      </c>
      <c r="V14" s="199">
        <f>IF(ISNUMBER('MPS(input_RL_Opt2)'!V$21),F14*'MPS(input_RL_Opt2)'!V$21,0)</f>
        <v>0</v>
      </c>
      <c r="W14" s="199">
        <f>IF(ISNUMBER('MPS(input_RL_Opt2)'!W$21),G14*'MPS(input_RL_Opt2)'!W$21,0)</f>
        <v>0</v>
      </c>
      <c r="X14" s="199">
        <f>IF(ISNUMBER('MPS(input_RL_Opt2)'!X$21),H14*'MPS(input_RL_Opt2)'!X$21,0)</f>
        <v>0</v>
      </c>
      <c r="Y14" s="199">
        <f>IF(ISNUMBER('MPS(input_RL_Opt2)'!Y$21),I14*'MPS(input_RL_Opt2)'!Y$21,0)</f>
        <v>0</v>
      </c>
      <c r="Z14" s="199">
        <f>IF(ISNUMBER('MPS(input_RL_Opt2)'!Z$21),J14*'MPS(input_RL_Opt2)'!Z$21,0)</f>
        <v>0</v>
      </c>
      <c r="AA14" s="199">
        <f>IF(ISNUMBER('MPS(input_RL_Opt2)'!AA$21),K14*'MPS(input_RL_Opt2)'!AA$21,0)</f>
        <v>0</v>
      </c>
      <c r="AB14" s="199">
        <f>IF(ISNUMBER('MPS(input_RL_Opt2)'!AB$21),L14*'MPS(input_RL_Opt2)'!AB$21,0)</f>
        <v>0</v>
      </c>
      <c r="AC14" s="199">
        <f>IF(ISNUMBER('MPS(input_RL_Opt2)'!AC$21),M14*'MPS(input_RL_Opt2)'!AC$21,0)</f>
        <v>0</v>
      </c>
      <c r="AD14" s="199">
        <f>IF(ISNUMBER('MPS(input_RL_Opt2)'!AD$21),N14*'MPS(input_RL_Opt2)'!AD$21,0)</f>
        <v>0</v>
      </c>
      <c r="AE14" s="198">
        <f t="shared" si="1"/>
        <v>0</v>
      </c>
      <c r="AF14" s="62"/>
      <c r="AG14" s="62"/>
    </row>
    <row r="15" spans="1:33" x14ac:dyDescent="0.2">
      <c r="A15" s="280"/>
      <c r="B15" s="172" t="s">
        <v>52</v>
      </c>
      <c r="C15" s="201"/>
      <c r="D15" s="201"/>
      <c r="E15" s="201"/>
      <c r="F15" s="201"/>
      <c r="G15" s="201"/>
      <c r="H15" s="201"/>
      <c r="I15" s="201"/>
      <c r="J15" s="201"/>
      <c r="K15" s="201"/>
      <c r="L15" s="201"/>
      <c r="M15" s="201"/>
      <c r="N15" s="201"/>
      <c r="O15" s="198">
        <f t="shared" si="0"/>
        <v>0</v>
      </c>
      <c r="Q15" s="280"/>
      <c r="R15" s="172" t="s">
        <v>52</v>
      </c>
      <c r="S15" s="199">
        <f>IF(ISNUMBER('MPS(input_RL_Opt2)'!S$22),C15*'MPS(input_RL_Opt2)'!S$22,0)</f>
        <v>0</v>
      </c>
      <c r="T15" s="199">
        <f>IF(ISNUMBER('MPS(input_RL_Opt2)'!T$22),D15*'MPS(input_RL_Opt2)'!T$22,0)</f>
        <v>0</v>
      </c>
      <c r="U15" s="199">
        <f>IF(ISNUMBER('MPS(input_RL_Opt2)'!U$22),E15*'MPS(input_RL_Opt2)'!U$22,0)</f>
        <v>0</v>
      </c>
      <c r="V15" s="199">
        <f>IF(ISNUMBER('MPS(input_RL_Opt2)'!V$22),F15*'MPS(input_RL_Opt2)'!V$22,0)</f>
        <v>0</v>
      </c>
      <c r="W15" s="199">
        <f>IF(ISNUMBER('MPS(input_RL_Opt2)'!W$22),G15*'MPS(input_RL_Opt2)'!W$22,0)</f>
        <v>0</v>
      </c>
      <c r="X15" s="199">
        <f>IF(ISNUMBER('MPS(input_RL_Opt2)'!X$22),H15*'MPS(input_RL_Opt2)'!X$22,0)</f>
        <v>0</v>
      </c>
      <c r="Y15" s="199">
        <f>IF(ISNUMBER('MPS(input_RL_Opt2)'!Y$22),I15*'MPS(input_RL_Opt2)'!Y$22,0)</f>
        <v>0</v>
      </c>
      <c r="Z15" s="199">
        <f>IF(ISNUMBER('MPS(input_RL_Opt2)'!Z$22),J15*'MPS(input_RL_Opt2)'!Z$22,0)</f>
        <v>0</v>
      </c>
      <c r="AA15" s="199">
        <f>IF(ISNUMBER('MPS(input_RL_Opt2)'!AA$22),K15*'MPS(input_RL_Opt2)'!AA$22,0)</f>
        <v>0</v>
      </c>
      <c r="AB15" s="199">
        <f>IF(ISNUMBER('MPS(input_RL_Opt2)'!AB$22),L15*'MPS(input_RL_Opt2)'!AB$22,0)</f>
        <v>0</v>
      </c>
      <c r="AC15" s="199">
        <f>IF(ISNUMBER('MPS(input_RL_Opt2)'!AC$22),M15*'MPS(input_RL_Opt2)'!AC$22,0)</f>
        <v>0</v>
      </c>
      <c r="AD15" s="199">
        <f>IF(ISNUMBER('MPS(input_RL_Opt2)'!AD$22),N15*'MPS(input_RL_Opt2)'!AD$22,0)</f>
        <v>0</v>
      </c>
      <c r="AE15" s="198">
        <f t="shared" si="1"/>
        <v>0</v>
      </c>
      <c r="AF15" s="62"/>
      <c r="AG15" s="62"/>
    </row>
    <row r="16" spans="1:33" x14ac:dyDescent="0.2">
      <c r="A16" s="280"/>
      <c r="B16" s="172" t="s">
        <v>53</v>
      </c>
      <c r="C16" s="201"/>
      <c r="D16" s="201"/>
      <c r="E16" s="201"/>
      <c r="F16" s="201"/>
      <c r="G16" s="201"/>
      <c r="H16" s="201"/>
      <c r="I16" s="201"/>
      <c r="J16" s="201"/>
      <c r="K16" s="201"/>
      <c r="L16" s="201"/>
      <c r="M16" s="201"/>
      <c r="N16" s="201"/>
      <c r="O16" s="198">
        <f t="shared" si="0"/>
        <v>0</v>
      </c>
      <c r="Q16" s="280"/>
      <c r="R16" s="172" t="s">
        <v>53</v>
      </c>
      <c r="S16" s="199">
        <f>IF(ISNUMBER('MPS(input_RL_Opt2)'!S$23),C16*'MPS(input_RL_Opt2)'!S$23,0)</f>
        <v>0</v>
      </c>
      <c r="T16" s="199">
        <f>IF(ISNUMBER('MPS(input_RL_Opt2)'!T$23),D16*'MPS(input_RL_Opt2)'!T$23,0)</f>
        <v>0</v>
      </c>
      <c r="U16" s="199">
        <f>IF(ISNUMBER('MPS(input_RL_Opt2)'!U$23),E16*'MPS(input_RL_Opt2)'!U$23,0)</f>
        <v>0</v>
      </c>
      <c r="V16" s="199">
        <f>IF(ISNUMBER('MPS(input_RL_Opt2)'!V$23),F16*'MPS(input_RL_Opt2)'!V$23,0)</f>
        <v>0</v>
      </c>
      <c r="W16" s="199">
        <f>IF(ISNUMBER('MPS(input_RL_Opt2)'!W$23),G16*'MPS(input_RL_Opt2)'!W$23,0)</f>
        <v>0</v>
      </c>
      <c r="X16" s="199">
        <f>IF(ISNUMBER('MPS(input_RL_Opt2)'!X$23),H16*'MPS(input_RL_Opt2)'!X$23,0)</f>
        <v>0</v>
      </c>
      <c r="Y16" s="199">
        <f>IF(ISNUMBER('MPS(input_RL_Opt2)'!Y$23),I16*'MPS(input_RL_Opt2)'!Y$23,0)</f>
        <v>0</v>
      </c>
      <c r="Z16" s="199">
        <f>IF(ISNUMBER('MPS(input_RL_Opt2)'!Z$23),J16*'MPS(input_RL_Opt2)'!Z$23,0)</f>
        <v>0</v>
      </c>
      <c r="AA16" s="199">
        <f>IF(ISNUMBER('MPS(input_RL_Opt2)'!AA$23),K16*'MPS(input_RL_Opt2)'!AA$23,0)</f>
        <v>0</v>
      </c>
      <c r="AB16" s="199">
        <f>IF(ISNUMBER('MPS(input_RL_Opt2)'!AB$23),L16*'MPS(input_RL_Opt2)'!AB$23,0)</f>
        <v>0</v>
      </c>
      <c r="AC16" s="199">
        <f>IF(ISNUMBER('MPS(input_RL_Opt2)'!AC$23),M16*'MPS(input_RL_Opt2)'!AC$23,0)</f>
        <v>0</v>
      </c>
      <c r="AD16" s="199">
        <f>IF(ISNUMBER('MPS(input_RL_Opt2)'!AD$23),N16*'MPS(input_RL_Opt2)'!AD$23,0)</f>
        <v>0</v>
      </c>
      <c r="AE16" s="198">
        <f t="shared" si="1"/>
        <v>0</v>
      </c>
      <c r="AF16" s="62"/>
      <c r="AG16" s="62"/>
    </row>
    <row r="17" spans="1:33" x14ac:dyDescent="0.2">
      <c r="A17" s="280"/>
      <c r="B17" s="172" t="s">
        <v>54</v>
      </c>
      <c r="C17" s="201"/>
      <c r="D17" s="201"/>
      <c r="E17" s="201"/>
      <c r="F17" s="201"/>
      <c r="G17" s="201"/>
      <c r="H17" s="201"/>
      <c r="I17" s="201"/>
      <c r="J17" s="201"/>
      <c r="K17" s="201"/>
      <c r="L17" s="201"/>
      <c r="M17" s="201"/>
      <c r="N17" s="201"/>
      <c r="O17" s="198">
        <f t="shared" si="0"/>
        <v>0</v>
      </c>
      <c r="Q17" s="280"/>
      <c r="R17" s="172" t="s">
        <v>54</v>
      </c>
      <c r="S17" s="199">
        <f>IF(ISNUMBER('MPS(input_RL_Opt2)'!S$24),C17*'MPS(input_RL_Opt2)'!S$24,0)</f>
        <v>0</v>
      </c>
      <c r="T17" s="199">
        <f>IF(ISNUMBER('MPS(input_RL_Opt2)'!T$24),D17*'MPS(input_RL_Opt2)'!T$24,0)</f>
        <v>0</v>
      </c>
      <c r="U17" s="199">
        <f>IF(ISNUMBER('MPS(input_RL_Opt2)'!U$24),E17*'MPS(input_RL_Opt2)'!U$24,0)</f>
        <v>0</v>
      </c>
      <c r="V17" s="199">
        <f>IF(ISNUMBER('MPS(input_RL_Opt2)'!V$24),F17*'MPS(input_RL_Opt2)'!V$24,0)</f>
        <v>0</v>
      </c>
      <c r="W17" s="199">
        <f>IF(ISNUMBER('MPS(input_RL_Opt2)'!W$24),G17*'MPS(input_RL_Opt2)'!W$24,0)</f>
        <v>0</v>
      </c>
      <c r="X17" s="199">
        <f>IF(ISNUMBER('MPS(input_RL_Opt2)'!X$24),H17*'MPS(input_RL_Opt2)'!X$24,0)</f>
        <v>0</v>
      </c>
      <c r="Y17" s="199">
        <f>IF(ISNUMBER('MPS(input_RL_Opt2)'!Y$24),I17*'MPS(input_RL_Opt2)'!Y$24,0)</f>
        <v>0</v>
      </c>
      <c r="Z17" s="199">
        <f>IF(ISNUMBER('MPS(input_RL_Opt2)'!Z$24),J17*'MPS(input_RL_Opt2)'!Z$24,0)</f>
        <v>0</v>
      </c>
      <c r="AA17" s="199">
        <f>IF(ISNUMBER('MPS(input_RL_Opt2)'!AA$24),K17*'MPS(input_RL_Opt2)'!AA$24,0)</f>
        <v>0</v>
      </c>
      <c r="AB17" s="199">
        <f>IF(ISNUMBER('MPS(input_RL_Opt2)'!AB$24),L17*'MPS(input_RL_Opt2)'!AB$24,0)</f>
        <v>0</v>
      </c>
      <c r="AC17" s="199">
        <f>IF(ISNUMBER('MPS(input_RL_Opt2)'!AC$24),M17*'MPS(input_RL_Opt2)'!AC$24,0)</f>
        <v>0</v>
      </c>
      <c r="AD17" s="199">
        <f>IF(ISNUMBER('MPS(input_RL_Opt2)'!AD$24),N17*'MPS(input_RL_Opt2)'!AD$24,0)</f>
        <v>0</v>
      </c>
      <c r="AE17" s="198">
        <f t="shared" si="1"/>
        <v>0</v>
      </c>
      <c r="AF17" s="62"/>
      <c r="AG17" s="62"/>
    </row>
    <row r="18" spans="1:33" x14ac:dyDescent="0.2">
      <c r="A18" s="280"/>
      <c r="B18" s="172" t="s">
        <v>55</v>
      </c>
      <c r="C18" s="201"/>
      <c r="D18" s="201"/>
      <c r="E18" s="201"/>
      <c r="F18" s="201"/>
      <c r="G18" s="201"/>
      <c r="H18" s="201"/>
      <c r="I18" s="201"/>
      <c r="J18" s="201"/>
      <c r="K18" s="201"/>
      <c r="L18" s="201"/>
      <c r="M18" s="201"/>
      <c r="N18" s="201"/>
      <c r="O18" s="198">
        <f t="shared" si="0"/>
        <v>0</v>
      </c>
      <c r="Q18" s="280"/>
      <c r="R18" s="172" t="s">
        <v>55</v>
      </c>
      <c r="S18" s="199">
        <f>IF(ISNUMBER('MPS(input_RL_Opt2)'!S$25),C18*'MPS(input_RL_Opt2)'!S$25,0)</f>
        <v>0</v>
      </c>
      <c r="T18" s="199">
        <f>IF(ISNUMBER('MPS(input_RL_Opt2)'!T$25),D18*'MPS(input_RL_Opt2)'!T$25,0)</f>
        <v>0</v>
      </c>
      <c r="U18" s="199">
        <f>IF(ISNUMBER('MPS(input_RL_Opt2)'!U$25),E18*'MPS(input_RL_Opt2)'!U$25,0)</f>
        <v>0</v>
      </c>
      <c r="V18" s="199">
        <f>IF(ISNUMBER('MPS(input_RL_Opt2)'!V$25),F18*'MPS(input_RL_Opt2)'!V$25,0)</f>
        <v>0</v>
      </c>
      <c r="W18" s="199">
        <f>IF(ISNUMBER('MPS(input_RL_Opt2)'!W$25),G18*'MPS(input_RL_Opt2)'!W$25,0)</f>
        <v>0</v>
      </c>
      <c r="X18" s="199">
        <f>IF(ISNUMBER('MPS(input_RL_Opt2)'!X$25),H18*'MPS(input_RL_Opt2)'!X$25,0)</f>
        <v>0</v>
      </c>
      <c r="Y18" s="199">
        <f>IF(ISNUMBER('MPS(input_RL_Opt2)'!Y$25),I18*'MPS(input_RL_Opt2)'!Y$25,0)</f>
        <v>0</v>
      </c>
      <c r="Z18" s="199">
        <f>IF(ISNUMBER('MPS(input_RL_Opt2)'!Z$25),J18*'MPS(input_RL_Opt2)'!Z$25,0)</f>
        <v>0</v>
      </c>
      <c r="AA18" s="199">
        <f>IF(ISNUMBER('MPS(input_RL_Opt2)'!AA$25),K18*'MPS(input_RL_Opt2)'!AA$25,0)</f>
        <v>0</v>
      </c>
      <c r="AB18" s="199">
        <f>IF(ISNUMBER('MPS(input_RL_Opt2)'!AB$25),L18*'MPS(input_RL_Opt2)'!AB$25,0)</f>
        <v>0</v>
      </c>
      <c r="AC18" s="199">
        <f>IF(ISNUMBER('MPS(input_RL_Opt2)'!AC$25),M18*'MPS(input_RL_Opt2)'!AC$25,0)</f>
        <v>0</v>
      </c>
      <c r="AD18" s="199">
        <f>IF(ISNUMBER('MPS(input_RL_Opt2)'!AD$25),N18*'MPS(input_RL_Opt2)'!AD$25,0)</f>
        <v>0</v>
      </c>
      <c r="AE18" s="198">
        <f t="shared" si="1"/>
        <v>0</v>
      </c>
      <c r="AF18" s="62"/>
      <c r="AG18" s="62"/>
    </row>
    <row r="19" spans="1:33" x14ac:dyDescent="0.2">
      <c r="A19" s="280"/>
      <c r="B19" s="172" t="s">
        <v>56</v>
      </c>
      <c r="C19" s="201"/>
      <c r="D19" s="201"/>
      <c r="E19" s="201"/>
      <c r="F19" s="201"/>
      <c r="G19" s="201"/>
      <c r="H19" s="201"/>
      <c r="I19" s="201"/>
      <c r="J19" s="201"/>
      <c r="K19" s="201"/>
      <c r="L19" s="201"/>
      <c r="M19" s="201"/>
      <c r="N19" s="201"/>
      <c r="O19" s="198">
        <f t="shared" si="0"/>
        <v>0</v>
      </c>
      <c r="Q19" s="280"/>
      <c r="R19" s="172" t="s">
        <v>56</v>
      </c>
      <c r="S19" s="199">
        <f>IF(ISNUMBER('MPS(input_RL_Opt2)'!S$26),C19*'MPS(input_RL_Opt2)'!S$26,0)</f>
        <v>0</v>
      </c>
      <c r="T19" s="199">
        <f>IF(ISNUMBER('MPS(input_RL_Opt2)'!T$26),D19*'MPS(input_RL_Opt2)'!T$26,0)</f>
        <v>0</v>
      </c>
      <c r="U19" s="199">
        <f>IF(ISNUMBER('MPS(input_RL_Opt2)'!U$26),E19*'MPS(input_RL_Opt2)'!U$26,0)</f>
        <v>0</v>
      </c>
      <c r="V19" s="199">
        <f>IF(ISNUMBER('MPS(input_RL_Opt2)'!V$26),F19*'MPS(input_RL_Opt2)'!V$26,0)</f>
        <v>0</v>
      </c>
      <c r="W19" s="199">
        <f>IF(ISNUMBER('MPS(input_RL_Opt2)'!W$26),G19*'MPS(input_RL_Opt2)'!W$26,0)</f>
        <v>0</v>
      </c>
      <c r="X19" s="199">
        <f>IF(ISNUMBER('MPS(input_RL_Opt2)'!X$26),H19*'MPS(input_RL_Opt2)'!X$26,0)</f>
        <v>0</v>
      </c>
      <c r="Y19" s="199">
        <f>IF(ISNUMBER('MPS(input_RL_Opt2)'!Y$26),I19*'MPS(input_RL_Opt2)'!Y$26,0)</f>
        <v>0</v>
      </c>
      <c r="Z19" s="199">
        <f>IF(ISNUMBER('MPS(input_RL_Opt2)'!Z$26),J19*'MPS(input_RL_Opt2)'!Z$26,0)</f>
        <v>0</v>
      </c>
      <c r="AA19" s="199">
        <f>IF(ISNUMBER('MPS(input_RL_Opt2)'!AA$26),K19*'MPS(input_RL_Opt2)'!AA$26,0)</f>
        <v>0</v>
      </c>
      <c r="AB19" s="199">
        <f>IF(ISNUMBER('MPS(input_RL_Opt2)'!AB$26),L19*'MPS(input_RL_Opt2)'!AB$26,0)</f>
        <v>0</v>
      </c>
      <c r="AC19" s="199">
        <f>IF(ISNUMBER('MPS(input_RL_Opt2)'!AC$26),M19*'MPS(input_RL_Opt2)'!AC$26,0)</f>
        <v>0</v>
      </c>
      <c r="AD19" s="199">
        <f>IF(ISNUMBER('MPS(input_RL_Opt2)'!AD$26),N19*'MPS(input_RL_Opt2)'!AD$26,0)</f>
        <v>0</v>
      </c>
      <c r="AE19" s="198">
        <f t="shared" si="1"/>
        <v>0</v>
      </c>
      <c r="AF19" s="62"/>
      <c r="AG19" s="62"/>
    </row>
    <row r="20" spans="1:33" x14ac:dyDescent="0.2">
      <c r="A20" s="280"/>
      <c r="B20" s="172" t="s">
        <v>147</v>
      </c>
      <c r="C20" s="201"/>
      <c r="D20" s="201"/>
      <c r="E20" s="201"/>
      <c r="F20" s="201"/>
      <c r="G20" s="201"/>
      <c r="H20" s="201"/>
      <c r="I20" s="201"/>
      <c r="J20" s="201"/>
      <c r="K20" s="201"/>
      <c r="L20" s="201"/>
      <c r="M20" s="201"/>
      <c r="N20" s="201"/>
      <c r="O20" s="198">
        <f t="shared" si="0"/>
        <v>0</v>
      </c>
      <c r="Q20" s="280"/>
      <c r="R20" s="172" t="s">
        <v>147</v>
      </c>
      <c r="S20" s="199">
        <f>IF(ISNUMBER('MPS(input_RL_Opt2)'!S$27),C20*'MPS(input_RL_Opt2)'!S$27,0)</f>
        <v>0</v>
      </c>
      <c r="T20" s="199">
        <f>IF(ISNUMBER('MPS(input_RL_Opt2)'!T$27),D20*'MPS(input_RL_Opt2)'!T$27,0)</f>
        <v>0</v>
      </c>
      <c r="U20" s="199">
        <f>IF(ISNUMBER('MPS(input_RL_Opt2)'!U$27),E20*'MPS(input_RL_Opt2)'!U$27,0)</f>
        <v>0</v>
      </c>
      <c r="V20" s="199">
        <f>IF(ISNUMBER('MPS(input_RL_Opt2)'!V$27),F20*'MPS(input_RL_Opt2)'!V$27,0)</f>
        <v>0</v>
      </c>
      <c r="W20" s="199">
        <f>IF(ISNUMBER('MPS(input_RL_Opt2)'!W$27),G20*'MPS(input_RL_Opt2)'!W$27,0)</f>
        <v>0</v>
      </c>
      <c r="X20" s="199">
        <f>IF(ISNUMBER('MPS(input_RL_Opt2)'!X$27),H20*'MPS(input_RL_Opt2)'!X$27,0)</f>
        <v>0</v>
      </c>
      <c r="Y20" s="199">
        <f>IF(ISNUMBER('MPS(input_RL_Opt2)'!Y$27),I20*'MPS(input_RL_Opt2)'!Y$27,0)</f>
        <v>0</v>
      </c>
      <c r="Z20" s="199">
        <f>IF(ISNUMBER('MPS(input_RL_Opt2)'!Z$27),J20*'MPS(input_RL_Opt2)'!Z$27,0)</f>
        <v>0</v>
      </c>
      <c r="AA20" s="199">
        <f>IF(ISNUMBER('MPS(input_RL_Opt2)'!AA$27),K20*'MPS(input_RL_Opt2)'!AA$27,0)</f>
        <v>0</v>
      </c>
      <c r="AB20" s="199">
        <f>IF(ISNUMBER('MPS(input_RL_Opt2)'!AB$27),L20*'MPS(input_RL_Opt2)'!AB$27,0)</f>
        <v>0</v>
      </c>
      <c r="AC20" s="199">
        <f>IF(ISNUMBER('MPS(input_RL_Opt2)'!AC$27),M20*'MPS(input_RL_Opt2)'!AC$27,0)</f>
        <v>0</v>
      </c>
      <c r="AD20" s="199">
        <f>IF(ISNUMBER('MPS(input_RL_Opt2)'!AD$27),N20*'MPS(input_RL_Opt2)'!AD$27,0)</f>
        <v>0</v>
      </c>
      <c r="AE20" s="198">
        <f t="shared" si="1"/>
        <v>0</v>
      </c>
      <c r="AF20" s="62"/>
      <c r="AG20" s="62"/>
    </row>
    <row r="21" spans="1:33" x14ac:dyDescent="0.2">
      <c r="A21" s="280"/>
      <c r="B21" s="54" t="s">
        <v>57</v>
      </c>
      <c r="C21" s="197">
        <f>+SUM(C9:C20)</f>
        <v>0</v>
      </c>
      <c r="D21" s="197">
        <f t="shared" ref="D21:N21" si="2">+SUM(D9:D20)</f>
        <v>0</v>
      </c>
      <c r="E21" s="197">
        <f t="shared" si="2"/>
        <v>0</v>
      </c>
      <c r="F21" s="197">
        <f t="shared" si="2"/>
        <v>0</v>
      </c>
      <c r="G21" s="197">
        <f t="shared" si="2"/>
        <v>0</v>
      </c>
      <c r="H21" s="197">
        <f t="shared" si="2"/>
        <v>0</v>
      </c>
      <c r="I21" s="197">
        <f t="shared" si="2"/>
        <v>0</v>
      </c>
      <c r="J21" s="197">
        <f t="shared" si="2"/>
        <v>0</v>
      </c>
      <c r="K21" s="197">
        <f t="shared" si="2"/>
        <v>0</v>
      </c>
      <c r="L21" s="197">
        <f t="shared" si="2"/>
        <v>0</v>
      </c>
      <c r="M21" s="197">
        <f t="shared" si="2"/>
        <v>0</v>
      </c>
      <c r="N21" s="197">
        <f t="shared" si="2"/>
        <v>0</v>
      </c>
      <c r="O21" s="198"/>
      <c r="Q21" s="280"/>
      <c r="R21" s="54" t="s">
        <v>57</v>
      </c>
      <c r="S21" s="197"/>
      <c r="T21" s="197"/>
      <c r="U21" s="197"/>
      <c r="V21" s="197"/>
      <c r="W21" s="197"/>
      <c r="X21" s="197"/>
      <c r="Y21" s="197"/>
      <c r="Z21" s="197"/>
      <c r="AA21" s="197"/>
      <c r="AB21" s="197"/>
      <c r="AC21" s="197"/>
      <c r="AD21" s="197"/>
      <c r="AE21" s="198">
        <f>SUM(AE9:AE20)</f>
        <v>0</v>
      </c>
      <c r="AF21" s="200">
        <f>AE21*44/12</f>
        <v>0</v>
      </c>
      <c r="AG21" s="60">
        <f>_xlfn.IFS(AF21-'MPS(input_PJ_DR_Opt2)'!AF46&gt;0,AF21-'MPS(input_PJ_DR_Opt2)'!AF46,TRUE,0)</f>
        <v>0</v>
      </c>
    </row>
    <row r="23" spans="1:33" ht="14.15" customHeight="1" x14ac:dyDescent="0.2">
      <c r="A23" s="293" t="str">
        <f>'MPS(input_RL_Opt2)'!A48</f>
        <v>Year 2020</v>
      </c>
      <c r="B23" s="293"/>
      <c r="C23" s="261" t="str">
        <f>'MPS(input_RL_Opt2)'!C48</f>
        <v>Land use category in year 2020</v>
      </c>
      <c r="D23" s="261"/>
      <c r="E23" s="261"/>
      <c r="F23" s="261"/>
      <c r="G23" s="261"/>
      <c r="H23" s="261"/>
      <c r="I23" s="261"/>
      <c r="J23" s="261"/>
      <c r="K23" s="261"/>
      <c r="L23" s="261"/>
      <c r="M23" s="261"/>
      <c r="N23" s="261"/>
      <c r="O23" s="261"/>
      <c r="Q23" s="293" t="str">
        <f>'MPS(input_RL_Opt2)'!Q48</f>
        <v>Year 2020</v>
      </c>
      <c r="R23" s="293"/>
      <c r="S23" s="261" t="str">
        <f>'MPS(input_RL_Opt2)'!S48</f>
        <v>Land use category in year 2020</v>
      </c>
      <c r="T23" s="261"/>
      <c r="U23" s="261"/>
      <c r="V23" s="261"/>
      <c r="W23" s="261"/>
      <c r="X23" s="261"/>
      <c r="Y23" s="261"/>
      <c r="Z23" s="261"/>
      <c r="AA23" s="261"/>
      <c r="AB23" s="261"/>
      <c r="AC23" s="261"/>
      <c r="AD23" s="261"/>
      <c r="AE23" s="261"/>
      <c r="AF23" s="62"/>
      <c r="AG23" s="62"/>
    </row>
    <row r="24" spans="1:33" ht="42" x14ac:dyDescent="0.2">
      <c r="A24" s="293"/>
      <c r="B24" s="293"/>
      <c r="C24" s="54" t="s">
        <v>46</v>
      </c>
      <c r="D24" s="54" t="s">
        <v>47</v>
      </c>
      <c r="E24" s="55" t="s">
        <v>48</v>
      </c>
      <c r="F24" s="54" t="s">
        <v>49</v>
      </c>
      <c r="G24" s="54" t="s">
        <v>50</v>
      </c>
      <c r="H24" s="54" t="s">
        <v>51</v>
      </c>
      <c r="I24" s="54" t="s">
        <v>52</v>
      </c>
      <c r="J24" s="54" t="s">
        <v>53</v>
      </c>
      <c r="K24" s="54" t="s">
        <v>54</v>
      </c>
      <c r="L24" s="54" t="s">
        <v>55</v>
      </c>
      <c r="M24" s="54" t="s">
        <v>56</v>
      </c>
      <c r="N24" s="54" t="s">
        <v>39</v>
      </c>
      <c r="O24" s="172" t="s">
        <v>57</v>
      </c>
      <c r="Q24" s="293"/>
      <c r="R24" s="293"/>
      <c r="S24" s="54" t="s">
        <v>46</v>
      </c>
      <c r="T24" s="54" t="s">
        <v>47</v>
      </c>
      <c r="U24" s="55" t="s">
        <v>48</v>
      </c>
      <c r="V24" s="54" t="s">
        <v>49</v>
      </c>
      <c r="W24" s="54" t="s">
        <v>50</v>
      </c>
      <c r="X24" s="54" t="s">
        <v>51</v>
      </c>
      <c r="Y24" s="54" t="s">
        <v>52</v>
      </c>
      <c r="Z24" s="54" t="s">
        <v>53</v>
      </c>
      <c r="AA24" s="54" t="s">
        <v>54</v>
      </c>
      <c r="AB24" s="54" t="s">
        <v>55</v>
      </c>
      <c r="AC24" s="54" t="s">
        <v>56</v>
      </c>
      <c r="AD24" s="54" t="s">
        <v>39</v>
      </c>
      <c r="AE24" s="172" t="s">
        <v>57</v>
      </c>
      <c r="AF24" s="62"/>
      <c r="AG24" s="62"/>
    </row>
    <row r="25" spans="1:33" ht="14.15" customHeight="1" x14ac:dyDescent="0.2">
      <c r="A25" s="280" t="str">
        <f>'MPS(input_RL_Opt2)'!A50</f>
        <v>Land use category in year 2019</v>
      </c>
      <c r="B25" s="54" t="s">
        <v>46</v>
      </c>
      <c r="C25" s="201"/>
      <c r="D25" s="201"/>
      <c r="E25" s="201"/>
      <c r="F25" s="201"/>
      <c r="G25" s="201"/>
      <c r="H25" s="201"/>
      <c r="I25" s="201"/>
      <c r="J25" s="201"/>
      <c r="K25" s="201"/>
      <c r="L25" s="201"/>
      <c r="M25" s="201"/>
      <c r="N25" s="201"/>
      <c r="O25" s="198">
        <f>SUM(C25:N25)</f>
        <v>0</v>
      </c>
      <c r="Q25" s="280" t="str">
        <f>'MPS(input_RL_Opt2)'!Q50</f>
        <v>Land use category in year 2019</v>
      </c>
      <c r="R25" s="54" t="s">
        <v>46</v>
      </c>
      <c r="S25" s="199">
        <f>IF(ISNUMBER('MPS(input_RL_Opt2)'!S$16),C25*'MPS(input_RL_Opt2)'!S$16,0)</f>
        <v>0</v>
      </c>
      <c r="T25" s="199">
        <f>IF(ISNUMBER('MPS(input_RL_Opt2)'!T$16),D25*'MPS(input_RL_Opt2)'!T$16,0)</f>
        <v>0</v>
      </c>
      <c r="U25" s="199">
        <f>IF(ISNUMBER('MPS(input_RL_Opt2)'!U$16),E25*'MPS(input_RL_Opt2)'!U$16,0)</f>
        <v>0</v>
      </c>
      <c r="V25" s="199">
        <f>IF(ISNUMBER('MPS(input_RL_Opt2)'!V$16),F25*'MPS(input_RL_Opt2)'!V$16,0)</f>
        <v>0</v>
      </c>
      <c r="W25" s="199">
        <f>IF(ISNUMBER('MPS(input_RL_Opt2)'!W$16),G25*'MPS(input_RL_Opt2)'!W$16,0)</f>
        <v>0</v>
      </c>
      <c r="X25" s="199">
        <f>IF(ISNUMBER('MPS(input_RL_Opt2)'!X$16),H25*'MPS(input_RL_Opt2)'!X$16,0)</f>
        <v>0</v>
      </c>
      <c r="Y25" s="199">
        <f>IF(ISNUMBER('MPS(input_RL_Opt2)'!Y$16),I25*'MPS(input_RL_Opt2)'!Y$16,0)</f>
        <v>0</v>
      </c>
      <c r="Z25" s="199">
        <f>IF(ISNUMBER('MPS(input_RL_Opt2)'!Z$16),J25*'MPS(input_RL_Opt2)'!Z$16,0)</f>
        <v>0</v>
      </c>
      <c r="AA25" s="199">
        <f>IF(ISNUMBER('MPS(input_RL_Opt2)'!AA$16),K25*'MPS(input_RL_Opt2)'!AA$16,0)</f>
        <v>0</v>
      </c>
      <c r="AB25" s="199">
        <f>IF(ISNUMBER('MPS(input_RL_Opt2)'!AB$16),L25*'MPS(input_RL_Opt2)'!AB$16,0)</f>
        <v>0</v>
      </c>
      <c r="AC25" s="199">
        <f>IF(ISNUMBER('MPS(input_RL_Opt2)'!AC$16),M25*'MPS(input_RL_Opt2)'!AC$16,0)</f>
        <v>0</v>
      </c>
      <c r="AD25" s="199">
        <f>IF(ISNUMBER('MPS(input_RL_Opt2)'!AD$16),N25*'MPS(input_RL_Opt2)'!AD$16,0)</f>
        <v>0</v>
      </c>
      <c r="AE25" s="198">
        <f>SUMIF(S25:AD25,"&gt;0",S25:AD25)</f>
        <v>0</v>
      </c>
      <c r="AF25" s="62"/>
      <c r="AG25" s="62"/>
    </row>
    <row r="26" spans="1:33" ht="28" x14ac:dyDescent="0.2">
      <c r="A26" s="280"/>
      <c r="B26" s="54" t="s">
        <v>47</v>
      </c>
      <c r="C26" s="201"/>
      <c r="D26" s="201"/>
      <c r="E26" s="201"/>
      <c r="F26" s="201"/>
      <c r="G26" s="201"/>
      <c r="H26" s="201"/>
      <c r="I26" s="201"/>
      <c r="J26" s="201"/>
      <c r="K26" s="201"/>
      <c r="L26" s="201"/>
      <c r="M26" s="201"/>
      <c r="N26" s="201"/>
      <c r="O26" s="198">
        <f t="shared" ref="O26:O36" si="3">SUM(C26:N26)</f>
        <v>0</v>
      </c>
      <c r="Q26" s="280"/>
      <c r="R26" s="54" t="s">
        <v>47</v>
      </c>
      <c r="S26" s="199">
        <f>IF(ISNUMBER('MPS(input_RL_Opt2)'!S$17),C26*'MPS(input_RL_Opt2)'!S$17,0)</f>
        <v>0</v>
      </c>
      <c r="T26" s="199">
        <f>IF(ISNUMBER('MPS(input_RL_Opt2)'!T$17),D26*'MPS(input_RL_Opt2)'!T$17,0)</f>
        <v>0</v>
      </c>
      <c r="U26" s="199">
        <f>IF(ISNUMBER('MPS(input_RL_Opt2)'!U$17),E26*'MPS(input_RL_Opt2)'!U$17,0)</f>
        <v>0</v>
      </c>
      <c r="V26" s="199">
        <f>IF(ISNUMBER('MPS(input_RL_Opt2)'!V$17),F26*'MPS(input_RL_Opt2)'!V$17,0)</f>
        <v>0</v>
      </c>
      <c r="W26" s="199">
        <f>IF(ISNUMBER('MPS(input_RL_Opt2)'!W$17),G26*'MPS(input_RL_Opt2)'!W$17,0)</f>
        <v>0</v>
      </c>
      <c r="X26" s="199">
        <f>IF(ISNUMBER('MPS(input_RL_Opt2)'!X$17),H26*'MPS(input_RL_Opt2)'!X$17,0)</f>
        <v>0</v>
      </c>
      <c r="Y26" s="199">
        <f>IF(ISNUMBER('MPS(input_RL_Opt2)'!Y$17),I26*'MPS(input_RL_Opt2)'!Y$17,0)</f>
        <v>0</v>
      </c>
      <c r="Z26" s="199">
        <f>IF(ISNUMBER('MPS(input_RL_Opt2)'!Z$17),J26*'MPS(input_RL_Opt2)'!Z$17,0)</f>
        <v>0</v>
      </c>
      <c r="AA26" s="199">
        <f>IF(ISNUMBER('MPS(input_RL_Opt2)'!AA$17),K26*'MPS(input_RL_Opt2)'!AA$17,0)</f>
        <v>0</v>
      </c>
      <c r="AB26" s="199">
        <f>IF(ISNUMBER('MPS(input_RL_Opt2)'!AB$17),L26*'MPS(input_RL_Opt2)'!AB$17,0)</f>
        <v>0</v>
      </c>
      <c r="AC26" s="199">
        <f>IF(ISNUMBER('MPS(input_RL_Opt2)'!AC$17),M26*'MPS(input_RL_Opt2)'!AC$17,0)</f>
        <v>0</v>
      </c>
      <c r="AD26" s="199">
        <f>IF(ISNUMBER('MPS(input_RL_Opt2)'!AD$17),N26*'MPS(input_RL_Opt2)'!AD$17,0)</f>
        <v>0</v>
      </c>
      <c r="AE26" s="198">
        <f t="shared" ref="AE26:AE36" si="4">SUMIF(S26:AD26,"&gt;0",S26:AD26)</f>
        <v>0</v>
      </c>
      <c r="AF26" s="62"/>
      <c r="AG26" s="62"/>
    </row>
    <row r="27" spans="1:33" x14ac:dyDescent="0.2">
      <c r="A27" s="280"/>
      <c r="B27" s="55" t="s">
        <v>48</v>
      </c>
      <c r="C27" s="201"/>
      <c r="D27" s="201"/>
      <c r="E27" s="201"/>
      <c r="F27" s="201"/>
      <c r="G27" s="201"/>
      <c r="H27" s="201"/>
      <c r="I27" s="201"/>
      <c r="J27" s="201"/>
      <c r="K27" s="201"/>
      <c r="L27" s="201"/>
      <c r="M27" s="201"/>
      <c r="N27" s="201"/>
      <c r="O27" s="198">
        <f t="shared" si="3"/>
        <v>0</v>
      </c>
      <c r="Q27" s="280"/>
      <c r="R27" s="55" t="s">
        <v>48</v>
      </c>
      <c r="S27" s="199">
        <f>IF(ISNUMBER('MPS(input_RL_Opt2)'!S$18),C27*'MPS(input_RL_Opt2)'!S$18,0)</f>
        <v>0</v>
      </c>
      <c r="T27" s="199">
        <f>IF(ISNUMBER('MPS(input_RL_Opt2)'!T$18),D27*'MPS(input_RL_Opt2)'!T$18,0)</f>
        <v>0</v>
      </c>
      <c r="U27" s="199">
        <f>IF(ISNUMBER('MPS(input_RL_Opt2)'!U$18),E27*'MPS(input_RL_Opt2)'!U$18,0)</f>
        <v>0</v>
      </c>
      <c r="V27" s="199">
        <f>IF(ISNUMBER('MPS(input_RL_Opt2)'!V$18),F27*'MPS(input_RL_Opt2)'!V$18,0)</f>
        <v>0</v>
      </c>
      <c r="W27" s="199">
        <f>IF(ISNUMBER('MPS(input_RL_Opt2)'!W$18),G27*'MPS(input_RL_Opt2)'!W$18,0)</f>
        <v>0</v>
      </c>
      <c r="X27" s="199">
        <f>IF(ISNUMBER('MPS(input_RL_Opt2)'!X$18),H27*'MPS(input_RL_Opt2)'!X$18,0)</f>
        <v>0</v>
      </c>
      <c r="Y27" s="199">
        <f>IF(ISNUMBER('MPS(input_RL_Opt2)'!Y$18),I27*'MPS(input_RL_Opt2)'!Y$18,0)</f>
        <v>0</v>
      </c>
      <c r="Z27" s="199">
        <f>IF(ISNUMBER('MPS(input_RL_Opt2)'!Z$18),J27*'MPS(input_RL_Opt2)'!Z$18,0)</f>
        <v>0</v>
      </c>
      <c r="AA27" s="199">
        <f>IF(ISNUMBER('MPS(input_RL_Opt2)'!AA$18),K27*'MPS(input_RL_Opt2)'!AA$18,0)</f>
        <v>0</v>
      </c>
      <c r="AB27" s="199">
        <f>IF(ISNUMBER('MPS(input_RL_Opt2)'!AB$18),L27*'MPS(input_RL_Opt2)'!AB$18,0)</f>
        <v>0</v>
      </c>
      <c r="AC27" s="199">
        <f>IF(ISNUMBER('MPS(input_RL_Opt2)'!AC$18),M27*'MPS(input_RL_Opt2)'!AC$18,0)</f>
        <v>0</v>
      </c>
      <c r="AD27" s="199">
        <f>IF(ISNUMBER('MPS(input_RL_Opt2)'!AD$18),N27*'MPS(input_RL_Opt2)'!AD$18,0)</f>
        <v>0</v>
      </c>
      <c r="AE27" s="198">
        <f t="shared" si="4"/>
        <v>0</v>
      </c>
      <c r="AF27" s="62"/>
      <c r="AG27" s="62"/>
    </row>
    <row r="28" spans="1:33" x14ac:dyDescent="0.2">
      <c r="A28" s="280"/>
      <c r="B28" s="54" t="s">
        <v>49</v>
      </c>
      <c r="C28" s="201"/>
      <c r="D28" s="201"/>
      <c r="E28" s="201"/>
      <c r="F28" s="201"/>
      <c r="G28" s="201"/>
      <c r="H28" s="201"/>
      <c r="I28" s="201"/>
      <c r="J28" s="201"/>
      <c r="K28" s="201"/>
      <c r="L28" s="201"/>
      <c r="M28" s="201"/>
      <c r="N28" s="201"/>
      <c r="O28" s="198">
        <f t="shared" si="3"/>
        <v>0</v>
      </c>
      <c r="Q28" s="280"/>
      <c r="R28" s="54" t="s">
        <v>49</v>
      </c>
      <c r="S28" s="199">
        <f>IF(ISNUMBER('MPS(input_RL_Opt2)'!S$19),C28*'MPS(input_RL_Opt2)'!S$19,0)</f>
        <v>0</v>
      </c>
      <c r="T28" s="199">
        <f>IF(ISNUMBER('MPS(input_RL_Opt2)'!T$19),D28*'MPS(input_RL_Opt2)'!T$19,0)</f>
        <v>0</v>
      </c>
      <c r="U28" s="199">
        <f>IF(ISNUMBER('MPS(input_RL_Opt2)'!U$19),E28*'MPS(input_RL_Opt2)'!U$19,0)</f>
        <v>0</v>
      </c>
      <c r="V28" s="199">
        <f>IF(ISNUMBER('MPS(input_RL_Opt2)'!V$19),F28*'MPS(input_RL_Opt2)'!V$19,0)</f>
        <v>0</v>
      </c>
      <c r="W28" s="199">
        <f>IF(ISNUMBER('MPS(input_RL_Opt2)'!W$19),G28*'MPS(input_RL_Opt2)'!W$19,0)</f>
        <v>0</v>
      </c>
      <c r="X28" s="199">
        <f>IF(ISNUMBER('MPS(input_RL_Opt2)'!X$19),H28*'MPS(input_RL_Opt2)'!X$19,0)</f>
        <v>0</v>
      </c>
      <c r="Y28" s="199">
        <f>IF(ISNUMBER('MPS(input_RL_Opt2)'!Y$19),I28*'MPS(input_RL_Opt2)'!Y$19,0)</f>
        <v>0</v>
      </c>
      <c r="Z28" s="199">
        <f>IF(ISNUMBER('MPS(input_RL_Opt2)'!Z$19),J28*'MPS(input_RL_Opt2)'!Z$19,0)</f>
        <v>0</v>
      </c>
      <c r="AA28" s="199">
        <f>IF(ISNUMBER('MPS(input_RL_Opt2)'!AA$19),K28*'MPS(input_RL_Opt2)'!AA$19,0)</f>
        <v>0</v>
      </c>
      <c r="AB28" s="199">
        <f>IF(ISNUMBER('MPS(input_RL_Opt2)'!AB$19),L28*'MPS(input_RL_Opt2)'!AB$19,0)</f>
        <v>0</v>
      </c>
      <c r="AC28" s="199">
        <f>IF(ISNUMBER('MPS(input_RL_Opt2)'!AC$19),M28*'MPS(input_RL_Opt2)'!AC$19,0)</f>
        <v>0</v>
      </c>
      <c r="AD28" s="199">
        <f>IF(ISNUMBER('MPS(input_RL_Opt2)'!AD$19),N28*'MPS(input_RL_Opt2)'!AD$19,0)</f>
        <v>0</v>
      </c>
      <c r="AE28" s="198">
        <f t="shared" si="4"/>
        <v>0</v>
      </c>
      <c r="AF28" s="62"/>
      <c r="AG28" s="62"/>
    </row>
    <row r="29" spans="1:33" x14ac:dyDescent="0.2">
      <c r="A29" s="280"/>
      <c r="B29" s="172" t="s">
        <v>50</v>
      </c>
      <c r="C29" s="201"/>
      <c r="D29" s="201"/>
      <c r="E29" s="201"/>
      <c r="F29" s="201"/>
      <c r="G29" s="201"/>
      <c r="H29" s="201"/>
      <c r="I29" s="201"/>
      <c r="J29" s="201"/>
      <c r="K29" s="201"/>
      <c r="L29" s="201"/>
      <c r="M29" s="201"/>
      <c r="N29" s="201"/>
      <c r="O29" s="198">
        <f t="shared" si="3"/>
        <v>0</v>
      </c>
      <c r="Q29" s="280"/>
      <c r="R29" s="172" t="s">
        <v>50</v>
      </c>
      <c r="S29" s="199">
        <f>IF(ISNUMBER('MPS(input_RL_Opt2)'!S$20),C29*'MPS(input_RL_Opt2)'!S$20,0)</f>
        <v>0</v>
      </c>
      <c r="T29" s="199">
        <f>IF(ISNUMBER('MPS(input_RL_Opt2)'!T$20),D29*'MPS(input_RL_Opt2)'!T$20,0)</f>
        <v>0</v>
      </c>
      <c r="U29" s="199">
        <f>IF(ISNUMBER('MPS(input_RL_Opt2)'!U$20),E29*'MPS(input_RL_Opt2)'!U$20,0)</f>
        <v>0</v>
      </c>
      <c r="V29" s="199">
        <f>IF(ISNUMBER('MPS(input_RL_Opt2)'!V$20),F29*'MPS(input_RL_Opt2)'!V$20,0)</f>
        <v>0</v>
      </c>
      <c r="W29" s="199">
        <f>IF(ISNUMBER('MPS(input_RL_Opt2)'!W$20),G29*'MPS(input_RL_Opt2)'!W$20,0)</f>
        <v>0</v>
      </c>
      <c r="X29" s="199">
        <f>IF(ISNUMBER('MPS(input_RL_Opt2)'!X$20),H29*'MPS(input_RL_Opt2)'!X$20,0)</f>
        <v>0</v>
      </c>
      <c r="Y29" s="199">
        <f>IF(ISNUMBER('MPS(input_RL_Opt2)'!Y$20),I29*'MPS(input_RL_Opt2)'!Y$20,0)</f>
        <v>0</v>
      </c>
      <c r="Z29" s="199">
        <f>IF(ISNUMBER('MPS(input_RL_Opt2)'!Z$20),J29*'MPS(input_RL_Opt2)'!Z$20,0)</f>
        <v>0</v>
      </c>
      <c r="AA29" s="199">
        <f>IF(ISNUMBER('MPS(input_RL_Opt2)'!AA$20),K29*'MPS(input_RL_Opt2)'!AA$20,0)</f>
        <v>0</v>
      </c>
      <c r="AB29" s="199">
        <f>IF(ISNUMBER('MPS(input_RL_Opt2)'!AB$20),L29*'MPS(input_RL_Opt2)'!AB$20,0)</f>
        <v>0</v>
      </c>
      <c r="AC29" s="199">
        <f>IF(ISNUMBER('MPS(input_RL_Opt2)'!AC$20),M29*'MPS(input_RL_Opt2)'!AC$20,0)</f>
        <v>0</v>
      </c>
      <c r="AD29" s="199">
        <f>IF(ISNUMBER('MPS(input_RL_Opt2)'!AD$20),N29*'MPS(input_RL_Opt2)'!AD$20,0)</f>
        <v>0</v>
      </c>
      <c r="AE29" s="198">
        <f t="shared" si="4"/>
        <v>0</v>
      </c>
      <c r="AF29" s="62"/>
      <c r="AG29" s="62"/>
    </row>
    <row r="30" spans="1:33" x14ac:dyDescent="0.2">
      <c r="A30" s="280"/>
      <c r="B30" s="172" t="s">
        <v>51</v>
      </c>
      <c r="C30" s="201"/>
      <c r="D30" s="201"/>
      <c r="E30" s="201"/>
      <c r="F30" s="201"/>
      <c r="G30" s="201"/>
      <c r="H30" s="201"/>
      <c r="I30" s="201"/>
      <c r="J30" s="201"/>
      <c r="K30" s="201"/>
      <c r="L30" s="201"/>
      <c r="M30" s="201"/>
      <c r="N30" s="201"/>
      <c r="O30" s="198">
        <f t="shared" si="3"/>
        <v>0</v>
      </c>
      <c r="Q30" s="280"/>
      <c r="R30" s="172" t="s">
        <v>51</v>
      </c>
      <c r="S30" s="199">
        <f>IF(ISNUMBER('MPS(input_RL_Opt2)'!S$21),C30*'MPS(input_RL_Opt2)'!S$21,0)</f>
        <v>0</v>
      </c>
      <c r="T30" s="199">
        <f>IF(ISNUMBER('MPS(input_RL_Opt2)'!T$21),D30*'MPS(input_RL_Opt2)'!T$21,0)</f>
        <v>0</v>
      </c>
      <c r="U30" s="199">
        <f>IF(ISNUMBER('MPS(input_RL_Opt2)'!U$21),E30*'MPS(input_RL_Opt2)'!U$21,0)</f>
        <v>0</v>
      </c>
      <c r="V30" s="199">
        <f>IF(ISNUMBER('MPS(input_RL_Opt2)'!V$21),F30*'MPS(input_RL_Opt2)'!V$21,0)</f>
        <v>0</v>
      </c>
      <c r="W30" s="199">
        <f>IF(ISNUMBER('MPS(input_RL_Opt2)'!W$21),G30*'MPS(input_RL_Opt2)'!W$21,0)</f>
        <v>0</v>
      </c>
      <c r="X30" s="199">
        <f>IF(ISNUMBER('MPS(input_RL_Opt2)'!X$21),H30*'MPS(input_RL_Opt2)'!X$21,0)</f>
        <v>0</v>
      </c>
      <c r="Y30" s="199">
        <f>IF(ISNUMBER('MPS(input_RL_Opt2)'!Y$21),I30*'MPS(input_RL_Opt2)'!Y$21,0)</f>
        <v>0</v>
      </c>
      <c r="Z30" s="199">
        <f>IF(ISNUMBER('MPS(input_RL_Opt2)'!Z$21),J30*'MPS(input_RL_Opt2)'!Z$21,0)</f>
        <v>0</v>
      </c>
      <c r="AA30" s="199">
        <f>IF(ISNUMBER('MPS(input_RL_Opt2)'!AA$21),K30*'MPS(input_RL_Opt2)'!AA$21,0)</f>
        <v>0</v>
      </c>
      <c r="AB30" s="199">
        <f>IF(ISNUMBER('MPS(input_RL_Opt2)'!AB$21),L30*'MPS(input_RL_Opt2)'!AB$21,0)</f>
        <v>0</v>
      </c>
      <c r="AC30" s="199">
        <f>IF(ISNUMBER('MPS(input_RL_Opt2)'!AC$21),M30*'MPS(input_RL_Opt2)'!AC$21,0)</f>
        <v>0</v>
      </c>
      <c r="AD30" s="199">
        <f>IF(ISNUMBER('MPS(input_RL_Opt2)'!AD$21),N30*'MPS(input_RL_Opt2)'!AD$21,0)</f>
        <v>0</v>
      </c>
      <c r="AE30" s="198">
        <f t="shared" si="4"/>
        <v>0</v>
      </c>
      <c r="AF30" s="62"/>
      <c r="AG30" s="62"/>
    </row>
    <row r="31" spans="1:33" x14ac:dyDescent="0.2">
      <c r="A31" s="280"/>
      <c r="B31" s="172" t="s">
        <v>52</v>
      </c>
      <c r="C31" s="201"/>
      <c r="D31" s="201"/>
      <c r="E31" s="201"/>
      <c r="F31" s="201"/>
      <c r="G31" s="201"/>
      <c r="H31" s="201"/>
      <c r="I31" s="201"/>
      <c r="J31" s="201"/>
      <c r="K31" s="201"/>
      <c r="L31" s="201"/>
      <c r="M31" s="201"/>
      <c r="N31" s="201"/>
      <c r="O31" s="198">
        <f t="shared" si="3"/>
        <v>0</v>
      </c>
      <c r="Q31" s="280"/>
      <c r="R31" s="172" t="s">
        <v>52</v>
      </c>
      <c r="S31" s="199">
        <f>IF(ISNUMBER('MPS(input_RL_Opt2)'!S$22),C31*'MPS(input_RL_Opt2)'!S$22,0)</f>
        <v>0</v>
      </c>
      <c r="T31" s="199">
        <f>IF(ISNUMBER('MPS(input_RL_Opt2)'!T$22),D31*'MPS(input_RL_Opt2)'!T$22,0)</f>
        <v>0</v>
      </c>
      <c r="U31" s="199">
        <f>IF(ISNUMBER('MPS(input_RL_Opt2)'!U$22),E31*'MPS(input_RL_Opt2)'!U$22,0)</f>
        <v>0</v>
      </c>
      <c r="V31" s="199">
        <f>IF(ISNUMBER('MPS(input_RL_Opt2)'!V$22),F31*'MPS(input_RL_Opt2)'!V$22,0)</f>
        <v>0</v>
      </c>
      <c r="W31" s="199">
        <f>IF(ISNUMBER('MPS(input_RL_Opt2)'!W$22),G31*'MPS(input_RL_Opt2)'!W$22,0)</f>
        <v>0</v>
      </c>
      <c r="X31" s="199">
        <f>IF(ISNUMBER('MPS(input_RL_Opt2)'!X$22),H31*'MPS(input_RL_Opt2)'!X$22,0)</f>
        <v>0</v>
      </c>
      <c r="Y31" s="199">
        <f>IF(ISNUMBER('MPS(input_RL_Opt2)'!Y$22),I31*'MPS(input_RL_Opt2)'!Y$22,0)</f>
        <v>0</v>
      </c>
      <c r="Z31" s="199">
        <f>IF(ISNUMBER('MPS(input_RL_Opt2)'!Z$22),J31*'MPS(input_RL_Opt2)'!Z$22,0)</f>
        <v>0</v>
      </c>
      <c r="AA31" s="199">
        <f>IF(ISNUMBER('MPS(input_RL_Opt2)'!AA$22),K31*'MPS(input_RL_Opt2)'!AA$22,0)</f>
        <v>0</v>
      </c>
      <c r="AB31" s="199">
        <f>IF(ISNUMBER('MPS(input_RL_Opt2)'!AB$22),L31*'MPS(input_RL_Opt2)'!AB$22,0)</f>
        <v>0</v>
      </c>
      <c r="AC31" s="199">
        <f>IF(ISNUMBER('MPS(input_RL_Opt2)'!AC$22),M31*'MPS(input_RL_Opt2)'!AC$22,0)</f>
        <v>0</v>
      </c>
      <c r="AD31" s="199">
        <f>IF(ISNUMBER('MPS(input_RL_Opt2)'!AD$22),N31*'MPS(input_RL_Opt2)'!AD$22,0)</f>
        <v>0</v>
      </c>
      <c r="AE31" s="198">
        <f t="shared" si="4"/>
        <v>0</v>
      </c>
      <c r="AF31" s="62"/>
      <c r="AG31" s="62"/>
    </row>
    <row r="32" spans="1:33" x14ac:dyDescent="0.2">
      <c r="A32" s="280"/>
      <c r="B32" s="172" t="s">
        <v>53</v>
      </c>
      <c r="C32" s="201"/>
      <c r="D32" s="201"/>
      <c r="E32" s="201"/>
      <c r="F32" s="201"/>
      <c r="G32" s="201"/>
      <c r="H32" s="201"/>
      <c r="I32" s="201"/>
      <c r="J32" s="201"/>
      <c r="K32" s="201"/>
      <c r="L32" s="201"/>
      <c r="M32" s="201"/>
      <c r="N32" s="201"/>
      <c r="O32" s="198">
        <f t="shared" si="3"/>
        <v>0</v>
      </c>
      <c r="Q32" s="280"/>
      <c r="R32" s="172" t="s">
        <v>53</v>
      </c>
      <c r="S32" s="199">
        <f>IF(ISNUMBER('MPS(input_RL_Opt2)'!S$23),C32*'MPS(input_RL_Opt2)'!S$23,0)</f>
        <v>0</v>
      </c>
      <c r="T32" s="199">
        <f>IF(ISNUMBER('MPS(input_RL_Opt2)'!T$23),D32*'MPS(input_RL_Opt2)'!T$23,0)</f>
        <v>0</v>
      </c>
      <c r="U32" s="199">
        <f>IF(ISNUMBER('MPS(input_RL_Opt2)'!U$23),E32*'MPS(input_RL_Opt2)'!U$23,0)</f>
        <v>0</v>
      </c>
      <c r="V32" s="199">
        <f>IF(ISNUMBER('MPS(input_RL_Opt2)'!V$23),F32*'MPS(input_RL_Opt2)'!V$23,0)</f>
        <v>0</v>
      </c>
      <c r="W32" s="199">
        <f>IF(ISNUMBER('MPS(input_RL_Opt2)'!W$23),G32*'MPS(input_RL_Opt2)'!W$23,0)</f>
        <v>0</v>
      </c>
      <c r="X32" s="199">
        <f>IF(ISNUMBER('MPS(input_RL_Opt2)'!X$23),H32*'MPS(input_RL_Opt2)'!X$23,0)</f>
        <v>0</v>
      </c>
      <c r="Y32" s="199">
        <f>IF(ISNUMBER('MPS(input_RL_Opt2)'!Y$23),I32*'MPS(input_RL_Opt2)'!Y$23,0)</f>
        <v>0</v>
      </c>
      <c r="Z32" s="199">
        <f>IF(ISNUMBER('MPS(input_RL_Opt2)'!Z$23),J32*'MPS(input_RL_Opt2)'!Z$23,0)</f>
        <v>0</v>
      </c>
      <c r="AA32" s="199">
        <f>IF(ISNUMBER('MPS(input_RL_Opt2)'!AA$23),K32*'MPS(input_RL_Opt2)'!AA$23,0)</f>
        <v>0</v>
      </c>
      <c r="AB32" s="199">
        <f>IF(ISNUMBER('MPS(input_RL_Opt2)'!AB$23),L32*'MPS(input_RL_Opt2)'!AB$23,0)</f>
        <v>0</v>
      </c>
      <c r="AC32" s="199">
        <f>IF(ISNUMBER('MPS(input_RL_Opt2)'!AC$23),M32*'MPS(input_RL_Opt2)'!AC$23,0)</f>
        <v>0</v>
      </c>
      <c r="AD32" s="199">
        <f>IF(ISNUMBER('MPS(input_RL_Opt2)'!AD$23),N32*'MPS(input_RL_Opt2)'!AD$23,0)</f>
        <v>0</v>
      </c>
      <c r="AE32" s="198">
        <f t="shared" si="4"/>
        <v>0</v>
      </c>
      <c r="AF32" s="62"/>
      <c r="AG32" s="62"/>
    </row>
    <row r="33" spans="1:33" x14ac:dyDescent="0.2">
      <c r="A33" s="280"/>
      <c r="B33" s="172" t="s">
        <v>54</v>
      </c>
      <c r="C33" s="201"/>
      <c r="D33" s="201"/>
      <c r="E33" s="201"/>
      <c r="F33" s="201"/>
      <c r="G33" s="201"/>
      <c r="H33" s="201"/>
      <c r="I33" s="201"/>
      <c r="J33" s="201"/>
      <c r="K33" s="201"/>
      <c r="L33" s="201"/>
      <c r="M33" s="201"/>
      <c r="N33" s="201"/>
      <c r="O33" s="198">
        <f t="shared" si="3"/>
        <v>0</v>
      </c>
      <c r="Q33" s="280"/>
      <c r="R33" s="172" t="s">
        <v>54</v>
      </c>
      <c r="S33" s="199">
        <f>IF(ISNUMBER('MPS(input_RL_Opt2)'!S$24),C33*'MPS(input_RL_Opt2)'!S$24,0)</f>
        <v>0</v>
      </c>
      <c r="T33" s="199">
        <f>IF(ISNUMBER('MPS(input_RL_Opt2)'!T$24),D33*'MPS(input_RL_Opt2)'!T$24,0)</f>
        <v>0</v>
      </c>
      <c r="U33" s="199">
        <f>IF(ISNUMBER('MPS(input_RL_Opt2)'!U$24),E33*'MPS(input_RL_Opt2)'!U$24,0)</f>
        <v>0</v>
      </c>
      <c r="V33" s="199">
        <f>IF(ISNUMBER('MPS(input_RL_Opt2)'!V$24),F33*'MPS(input_RL_Opt2)'!V$24,0)</f>
        <v>0</v>
      </c>
      <c r="W33" s="199">
        <f>IF(ISNUMBER('MPS(input_RL_Opt2)'!W$24),G33*'MPS(input_RL_Opt2)'!W$24,0)</f>
        <v>0</v>
      </c>
      <c r="X33" s="199">
        <f>IF(ISNUMBER('MPS(input_RL_Opt2)'!X$24),H33*'MPS(input_RL_Opt2)'!X$24,0)</f>
        <v>0</v>
      </c>
      <c r="Y33" s="199">
        <f>IF(ISNUMBER('MPS(input_RL_Opt2)'!Y$24),I33*'MPS(input_RL_Opt2)'!Y$24,0)</f>
        <v>0</v>
      </c>
      <c r="Z33" s="199">
        <f>IF(ISNUMBER('MPS(input_RL_Opt2)'!Z$24),J33*'MPS(input_RL_Opt2)'!Z$24,0)</f>
        <v>0</v>
      </c>
      <c r="AA33" s="199">
        <f>IF(ISNUMBER('MPS(input_RL_Opt2)'!AA$24),K33*'MPS(input_RL_Opt2)'!AA$24,0)</f>
        <v>0</v>
      </c>
      <c r="AB33" s="199">
        <f>IF(ISNUMBER('MPS(input_RL_Opt2)'!AB$24),L33*'MPS(input_RL_Opt2)'!AB$24,0)</f>
        <v>0</v>
      </c>
      <c r="AC33" s="199">
        <f>IF(ISNUMBER('MPS(input_RL_Opt2)'!AC$24),M33*'MPS(input_RL_Opt2)'!AC$24,0)</f>
        <v>0</v>
      </c>
      <c r="AD33" s="199">
        <f>IF(ISNUMBER('MPS(input_RL_Opt2)'!AD$24),N33*'MPS(input_RL_Opt2)'!AD$24,0)</f>
        <v>0</v>
      </c>
      <c r="AE33" s="198">
        <f t="shared" si="4"/>
        <v>0</v>
      </c>
      <c r="AF33" s="62"/>
      <c r="AG33" s="62"/>
    </row>
    <row r="34" spans="1:33" x14ac:dyDescent="0.2">
      <c r="A34" s="280"/>
      <c r="B34" s="172" t="s">
        <v>55</v>
      </c>
      <c r="C34" s="201"/>
      <c r="D34" s="201"/>
      <c r="E34" s="201"/>
      <c r="F34" s="201"/>
      <c r="G34" s="201"/>
      <c r="H34" s="201"/>
      <c r="I34" s="201"/>
      <c r="J34" s="201"/>
      <c r="K34" s="201"/>
      <c r="L34" s="201"/>
      <c r="M34" s="201"/>
      <c r="N34" s="201"/>
      <c r="O34" s="198">
        <f t="shared" si="3"/>
        <v>0</v>
      </c>
      <c r="Q34" s="280"/>
      <c r="R34" s="172" t="s">
        <v>55</v>
      </c>
      <c r="S34" s="199">
        <f>IF(ISNUMBER('MPS(input_RL_Opt2)'!S$25),C34*'MPS(input_RL_Opt2)'!S$25,0)</f>
        <v>0</v>
      </c>
      <c r="T34" s="199">
        <f>IF(ISNUMBER('MPS(input_RL_Opt2)'!T$25),D34*'MPS(input_RL_Opt2)'!T$25,0)</f>
        <v>0</v>
      </c>
      <c r="U34" s="199">
        <f>IF(ISNUMBER('MPS(input_RL_Opt2)'!U$25),E34*'MPS(input_RL_Opt2)'!U$25,0)</f>
        <v>0</v>
      </c>
      <c r="V34" s="199">
        <f>IF(ISNUMBER('MPS(input_RL_Opt2)'!V$25),F34*'MPS(input_RL_Opt2)'!V$25,0)</f>
        <v>0</v>
      </c>
      <c r="W34" s="199">
        <f>IF(ISNUMBER('MPS(input_RL_Opt2)'!W$25),G34*'MPS(input_RL_Opt2)'!W$25,0)</f>
        <v>0</v>
      </c>
      <c r="X34" s="199">
        <f>IF(ISNUMBER('MPS(input_RL_Opt2)'!X$25),H34*'MPS(input_RL_Opt2)'!X$25,0)</f>
        <v>0</v>
      </c>
      <c r="Y34" s="199">
        <f>IF(ISNUMBER('MPS(input_RL_Opt2)'!Y$25),I34*'MPS(input_RL_Opt2)'!Y$25,0)</f>
        <v>0</v>
      </c>
      <c r="Z34" s="199">
        <f>IF(ISNUMBER('MPS(input_RL_Opt2)'!Z$25),J34*'MPS(input_RL_Opt2)'!Z$25,0)</f>
        <v>0</v>
      </c>
      <c r="AA34" s="199">
        <f>IF(ISNUMBER('MPS(input_RL_Opt2)'!AA$25),K34*'MPS(input_RL_Opt2)'!AA$25,0)</f>
        <v>0</v>
      </c>
      <c r="AB34" s="199">
        <f>IF(ISNUMBER('MPS(input_RL_Opt2)'!AB$25),L34*'MPS(input_RL_Opt2)'!AB$25,0)</f>
        <v>0</v>
      </c>
      <c r="AC34" s="199">
        <f>IF(ISNUMBER('MPS(input_RL_Opt2)'!AC$25),M34*'MPS(input_RL_Opt2)'!AC$25,0)</f>
        <v>0</v>
      </c>
      <c r="AD34" s="199">
        <f>IF(ISNUMBER('MPS(input_RL_Opt2)'!AD$25),N34*'MPS(input_RL_Opt2)'!AD$25,0)</f>
        <v>0</v>
      </c>
      <c r="AE34" s="198">
        <f t="shared" si="4"/>
        <v>0</v>
      </c>
      <c r="AF34" s="62"/>
      <c r="AG34" s="62"/>
    </row>
    <row r="35" spans="1:33" x14ac:dyDescent="0.2">
      <c r="A35" s="280"/>
      <c r="B35" s="172" t="s">
        <v>56</v>
      </c>
      <c r="C35" s="201"/>
      <c r="D35" s="201"/>
      <c r="E35" s="201"/>
      <c r="F35" s="201"/>
      <c r="G35" s="201"/>
      <c r="H35" s="201"/>
      <c r="I35" s="201"/>
      <c r="J35" s="201"/>
      <c r="K35" s="201"/>
      <c r="L35" s="201"/>
      <c r="M35" s="201"/>
      <c r="N35" s="201"/>
      <c r="O35" s="198">
        <f t="shared" si="3"/>
        <v>0</v>
      </c>
      <c r="Q35" s="280"/>
      <c r="R35" s="172" t="s">
        <v>56</v>
      </c>
      <c r="S35" s="199">
        <f>IF(ISNUMBER('MPS(input_RL_Opt2)'!S$26),C35*'MPS(input_RL_Opt2)'!S$26,0)</f>
        <v>0</v>
      </c>
      <c r="T35" s="199">
        <f>IF(ISNUMBER('MPS(input_RL_Opt2)'!T$26),D35*'MPS(input_RL_Opt2)'!T$26,0)</f>
        <v>0</v>
      </c>
      <c r="U35" s="199">
        <f>IF(ISNUMBER('MPS(input_RL_Opt2)'!U$26),E35*'MPS(input_RL_Opt2)'!U$26,0)</f>
        <v>0</v>
      </c>
      <c r="V35" s="199">
        <f>IF(ISNUMBER('MPS(input_RL_Opt2)'!V$26),F35*'MPS(input_RL_Opt2)'!V$26,0)</f>
        <v>0</v>
      </c>
      <c r="W35" s="199">
        <f>IF(ISNUMBER('MPS(input_RL_Opt2)'!W$26),G35*'MPS(input_RL_Opt2)'!W$26,0)</f>
        <v>0</v>
      </c>
      <c r="X35" s="199">
        <f>IF(ISNUMBER('MPS(input_RL_Opt2)'!X$26),H35*'MPS(input_RL_Opt2)'!X$26,0)</f>
        <v>0</v>
      </c>
      <c r="Y35" s="199">
        <f>IF(ISNUMBER('MPS(input_RL_Opt2)'!Y$26),I35*'MPS(input_RL_Opt2)'!Y$26,0)</f>
        <v>0</v>
      </c>
      <c r="Z35" s="199">
        <f>IF(ISNUMBER('MPS(input_RL_Opt2)'!Z$26),J35*'MPS(input_RL_Opt2)'!Z$26,0)</f>
        <v>0</v>
      </c>
      <c r="AA35" s="199">
        <f>IF(ISNUMBER('MPS(input_RL_Opt2)'!AA$26),K35*'MPS(input_RL_Opt2)'!AA$26,0)</f>
        <v>0</v>
      </c>
      <c r="AB35" s="199">
        <f>IF(ISNUMBER('MPS(input_RL_Opt2)'!AB$26),L35*'MPS(input_RL_Opt2)'!AB$26,0)</f>
        <v>0</v>
      </c>
      <c r="AC35" s="199">
        <f>IF(ISNUMBER('MPS(input_RL_Opt2)'!AC$26),M35*'MPS(input_RL_Opt2)'!AC$26,0)</f>
        <v>0</v>
      </c>
      <c r="AD35" s="199">
        <f>IF(ISNUMBER('MPS(input_RL_Opt2)'!AD$26),N35*'MPS(input_RL_Opt2)'!AD$26,0)</f>
        <v>0</v>
      </c>
      <c r="AE35" s="198">
        <f t="shared" si="4"/>
        <v>0</v>
      </c>
      <c r="AF35" s="62"/>
      <c r="AG35" s="62"/>
    </row>
    <row r="36" spans="1:33" x14ac:dyDescent="0.2">
      <c r="A36" s="280"/>
      <c r="B36" s="172" t="s">
        <v>147</v>
      </c>
      <c r="C36" s="201"/>
      <c r="D36" s="201"/>
      <c r="E36" s="201"/>
      <c r="F36" s="201"/>
      <c r="G36" s="201"/>
      <c r="H36" s="201"/>
      <c r="I36" s="201"/>
      <c r="J36" s="201"/>
      <c r="K36" s="201"/>
      <c r="L36" s="201"/>
      <c r="M36" s="201"/>
      <c r="N36" s="201"/>
      <c r="O36" s="198">
        <f t="shared" si="3"/>
        <v>0</v>
      </c>
      <c r="Q36" s="280"/>
      <c r="R36" s="172" t="s">
        <v>147</v>
      </c>
      <c r="S36" s="199">
        <f>IF(ISNUMBER('MPS(input_RL_Opt2)'!S$27),C36*'MPS(input_RL_Opt2)'!S$27,0)</f>
        <v>0</v>
      </c>
      <c r="T36" s="199">
        <f>IF(ISNUMBER('MPS(input_RL_Opt2)'!T$27),D36*'MPS(input_RL_Opt2)'!T$27,0)</f>
        <v>0</v>
      </c>
      <c r="U36" s="199">
        <f>IF(ISNUMBER('MPS(input_RL_Opt2)'!U$27),E36*'MPS(input_RL_Opt2)'!U$27,0)</f>
        <v>0</v>
      </c>
      <c r="V36" s="199">
        <f>IF(ISNUMBER('MPS(input_RL_Opt2)'!V$27),F36*'MPS(input_RL_Opt2)'!V$27,0)</f>
        <v>0</v>
      </c>
      <c r="W36" s="199">
        <f>IF(ISNUMBER('MPS(input_RL_Opt2)'!W$27),G36*'MPS(input_RL_Opt2)'!W$27,0)</f>
        <v>0</v>
      </c>
      <c r="X36" s="199">
        <f>IF(ISNUMBER('MPS(input_RL_Opt2)'!X$27),H36*'MPS(input_RL_Opt2)'!X$27,0)</f>
        <v>0</v>
      </c>
      <c r="Y36" s="199">
        <f>IF(ISNUMBER('MPS(input_RL_Opt2)'!Y$27),I36*'MPS(input_RL_Opt2)'!Y$27,0)</f>
        <v>0</v>
      </c>
      <c r="Z36" s="199">
        <f>IF(ISNUMBER('MPS(input_RL_Opt2)'!Z$27),J36*'MPS(input_RL_Opt2)'!Z$27,0)</f>
        <v>0</v>
      </c>
      <c r="AA36" s="199">
        <f>IF(ISNUMBER('MPS(input_RL_Opt2)'!AA$27),K36*'MPS(input_RL_Opt2)'!AA$27,0)</f>
        <v>0</v>
      </c>
      <c r="AB36" s="199">
        <f>IF(ISNUMBER('MPS(input_RL_Opt2)'!AB$27),L36*'MPS(input_RL_Opt2)'!AB$27,0)</f>
        <v>0</v>
      </c>
      <c r="AC36" s="199">
        <f>IF(ISNUMBER('MPS(input_RL_Opt2)'!AC$27),M36*'MPS(input_RL_Opt2)'!AC$27,0)</f>
        <v>0</v>
      </c>
      <c r="AD36" s="199">
        <f>IF(ISNUMBER('MPS(input_RL_Opt2)'!AD$27),N36*'MPS(input_RL_Opt2)'!AD$27,0)</f>
        <v>0</v>
      </c>
      <c r="AE36" s="198">
        <f t="shared" si="4"/>
        <v>0</v>
      </c>
      <c r="AF36" s="62"/>
      <c r="AG36" s="62"/>
    </row>
    <row r="37" spans="1:33" x14ac:dyDescent="0.2">
      <c r="A37" s="280"/>
      <c r="B37" s="54" t="s">
        <v>57</v>
      </c>
      <c r="C37" s="197">
        <f>+SUM(C25:C36)</f>
        <v>0</v>
      </c>
      <c r="D37" s="197">
        <f t="shared" ref="D37:N37" si="5">+SUM(D25:D36)</f>
        <v>0</v>
      </c>
      <c r="E37" s="197">
        <f t="shared" si="5"/>
        <v>0</v>
      </c>
      <c r="F37" s="197">
        <f t="shared" si="5"/>
        <v>0</v>
      </c>
      <c r="G37" s="197">
        <f t="shared" si="5"/>
        <v>0</v>
      </c>
      <c r="H37" s="197">
        <f t="shared" si="5"/>
        <v>0</v>
      </c>
      <c r="I37" s="197">
        <f t="shared" si="5"/>
        <v>0</v>
      </c>
      <c r="J37" s="197">
        <f t="shared" si="5"/>
        <v>0</v>
      </c>
      <c r="K37" s="197">
        <f t="shared" si="5"/>
        <v>0</v>
      </c>
      <c r="L37" s="197">
        <f t="shared" si="5"/>
        <v>0</v>
      </c>
      <c r="M37" s="197">
        <f t="shared" si="5"/>
        <v>0</v>
      </c>
      <c r="N37" s="197">
        <f t="shared" si="5"/>
        <v>0</v>
      </c>
      <c r="O37" s="198"/>
      <c r="Q37" s="280"/>
      <c r="R37" s="54" t="s">
        <v>57</v>
      </c>
      <c r="S37" s="197"/>
      <c r="T37" s="197"/>
      <c r="U37" s="197"/>
      <c r="V37" s="197"/>
      <c r="W37" s="197"/>
      <c r="X37" s="197"/>
      <c r="Y37" s="197"/>
      <c r="Z37" s="197"/>
      <c r="AA37" s="197"/>
      <c r="AB37" s="197"/>
      <c r="AC37" s="197"/>
      <c r="AD37" s="197"/>
      <c r="AE37" s="198">
        <f>SUM(AE25:AE36)</f>
        <v>0</v>
      </c>
      <c r="AF37" s="200">
        <f>AE37*44/12</f>
        <v>0</v>
      </c>
      <c r="AG37" s="60">
        <f>_xlfn.IFS(AF37-'MPS(input_PJ_DR_Opt2)'!AF62&gt;0,AF37-'MPS(input_PJ_DR_Opt2)'!AF62,TRUE,0)</f>
        <v>0</v>
      </c>
    </row>
    <row r="38" spans="1:33" x14ac:dyDescent="0.2">
      <c r="S38" s="50"/>
      <c r="T38" s="50"/>
      <c r="U38" s="50"/>
      <c r="V38" s="50"/>
      <c r="W38" s="50"/>
      <c r="X38" s="50"/>
      <c r="Y38" s="50"/>
      <c r="Z38" s="50"/>
      <c r="AA38" s="50"/>
      <c r="AB38" s="50"/>
      <c r="AC38" s="50"/>
      <c r="AD38" s="50"/>
      <c r="AE38" s="50"/>
    </row>
    <row r="39" spans="1:33" ht="14.15" customHeight="1" x14ac:dyDescent="0.2">
      <c r="A39" s="293" t="str">
        <f>'MPS(input_RL_Opt2)'!A64</f>
        <v>Year 2021</v>
      </c>
      <c r="B39" s="293"/>
      <c r="C39" s="261" t="str">
        <f>'MPS(input_RL_Opt2)'!C64</f>
        <v>Land use category in year 2021</v>
      </c>
      <c r="D39" s="261"/>
      <c r="E39" s="261"/>
      <c r="F39" s="261"/>
      <c r="G39" s="261"/>
      <c r="H39" s="261"/>
      <c r="I39" s="261"/>
      <c r="J39" s="261"/>
      <c r="K39" s="261"/>
      <c r="L39" s="261"/>
      <c r="M39" s="261"/>
      <c r="N39" s="261"/>
      <c r="O39" s="261"/>
      <c r="Q39" s="293" t="str">
        <f>'MPS(input_RL_Opt2)'!Q64</f>
        <v>Year 2021</v>
      </c>
      <c r="R39" s="293"/>
      <c r="S39" s="261" t="str">
        <f>'MPS(input_RL_Opt2)'!S64</f>
        <v>Land use category in year 2021</v>
      </c>
      <c r="T39" s="261"/>
      <c r="U39" s="261"/>
      <c r="V39" s="261"/>
      <c r="W39" s="261"/>
      <c r="X39" s="261"/>
      <c r="Y39" s="261"/>
      <c r="Z39" s="261"/>
      <c r="AA39" s="261"/>
      <c r="AB39" s="261"/>
      <c r="AC39" s="261"/>
      <c r="AD39" s="261"/>
      <c r="AE39" s="261"/>
      <c r="AF39" s="62"/>
      <c r="AG39" s="62"/>
    </row>
    <row r="40" spans="1:33" ht="42" x14ac:dyDescent="0.2">
      <c r="A40" s="293"/>
      <c r="B40" s="293"/>
      <c r="C40" s="54" t="s">
        <v>46</v>
      </c>
      <c r="D40" s="54" t="s">
        <v>47</v>
      </c>
      <c r="E40" s="55" t="s">
        <v>48</v>
      </c>
      <c r="F40" s="54" t="s">
        <v>49</v>
      </c>
      <c r="G40" s="54" t="s">
        <v>50</v>
      </c>
      <c r="H40" s="54" t="s">
        <v>51</v>
      </c>
      <c r="I40" s="54" t="s">
        <v>52</v>
      </c>
      <c r="J40" s="54" t="s">
        <v>53</v>
      </c>
      <c r="K40" s="54" t="s">
        <v>54</v>
      </c>
      <c r="L40" s="54" t="s">
        <v>55</v>
      </c>
      <c r="M40" s="54" t="s">
        <v>56</v>
      </c>
      <c r="N40" s="54" t="s">
        <v>39</v>
      </c>
      <c r="O40" s="172" t="s">
        <v>57</v>
      </c>
      <c r="Q40" s="293"/>
      <c r="R40" s="293"/>
      <c r="S40" s="54" t="s">
        <v>46</v>
      </c>
      <c r="T40" s="54" t="s">
        <v>47</v>
      </c>
      <c r="U40" s="55" t="s">
        <v>48</v>
      </c>
      <c r="V40" s="54" t="s">
        <v>49</v>
      </c>
      <c r="W40" s="54" t="s">
        <v>50</v>
      </c>
      <c r="X40" s="54" t="s">
        <v>51</v>
      </c>
      <c r="Y40" s="54" t="s">
        <v>52</v>
      </c>
      <c r="Z40" s="54" t="s">
        <v>53</v>
      </c>
      <c r="AA40" s="54" t="s">
        <v>54</v>
      </c>
      <c r="AB40" s="54" t="s">
        <v>55</v>
      </c>
      <c r="AC40" s="54" t="s">
        <v>56</v>
      </c>
      <c r="AD40" s="54" t="s">
        <v>39</v>
      </c>
      <c r="AE40" s="172" t="s">
        <v>57</v>
      </c>
      <c r="AF40" s="62"/>
      <c r="AG40" s="62"/>
    </row>
    <row r="41" spans="1:33" ht="14.15" customHeight="1" x14ac:dyDescent="0.2">
      <c r="A41" s="280" t="str">
        <f>'MPS(input_RL_Opt2)'!A66</f>
        <v>Land use category in year 2020</v>
      </c>
      <c r="B41" s="54" t="s">
        <v>46</v>
      </c>
      <c r="C41" s="201"/>
      <c r="D41" s="201"/>
      <c r="E41" s="201"/>
      <c r="F41" s="201"/>
      <c r="G41" s="201"/>
      <c r="H41" s="201"/>
      <c r="I41" s="201"/>
      <c r="J41" s="201"/>
      <c r="K41" s="201"/>
      <c r="L41" s="201"/>
      <c r="M41" s="201"/>
      <c r="N41" s="201"/>
      <c r="O41" s="198">
        <f>SUM(C41:N41)</f>
        <v>0</v>
      </c>
      <c r="Q41" s="280" t="str">
        <f>'MPS(input_RL_Opt2)'!Q66</f>
        <v>Land use category in year 2020</v>
      </c>
      <c r="R41" s="54" t="s">
        <v>46</v>
      </c>
      <c r="S41" s="199">
        <f>IF(ISNUMBER('MPS(input_RL_Opt2)'!S$16),C41*'MPS(input_RL_Opt2)'!S$16,0)</f>
        <v>0</v>
      </c>
      <c r="T41" s="199">
        <f>IF(ISNUMBER('MPS(input_RL_Opt2)'!T$16),D41*'MPS(input_RL_Opt2)'!T$16,0)</f>
        <v>0</v>
      </c>
      <c r="U41" s="199">
        <f>IF(ISNUMBER('MPS(input_RL_Opt2)'!U$16),E41*'MPS(input_RL_Opt2)'!U$16,0)</f>
        <v>0</v>
      </c>
      <c r="V41" s="199">
        <f>IF(ISNUMBER('MPS(input_RL_Opt2)'!V$16),F41*'MPS(input_RL_Opt2)'!V$16,0)</f>
        <v>0</v>
      </c>
      <c r="W41" s="199">
        <f>IF(ISNUMBER('MPS(input_RL_Opt2)'!W$16),G41*'MPS(input_RL_Opt2)'!W$16,0)</f>
        <v>0</v>
      </c>
      <c r="X41" s="199">
        <f>IF(ISNUMBER('MPS(input_RL_Opt2)'!X$16),H41*'MPS(input_RL_Opt2)'!X$16,0)</f>
        <v>0</v>
      </c>
      <c r="Y41" s="199">
        <f>IF(ISNUMBER('MPS(input_RL_Opt2)'!Y$16),I41*'MPS(input_RL_Opt2)'!Y$16,0)</f>
        <v>0</v>
      </c>
      <c r="Z41" s="199">
        <f>IF(ISNUMBER('MPS(input_RL_Opt2)'!Z$16),J41*'MPS(input_RL_Opt2)'!Z$16,0)</f>
        <v>0</v>
      </c>
      <c r="AA41" s="199">
        <f>IF(ISNUMBER('MPS(input_RL_Opt2)'!AA$16),K41*'MPS(input_RL_Opt2)'!AA$16,0)</f>
        <v>0</v>
      </c>
      <c r="AB41" s="199">
        <f>IF(ISNUMBER('MPS(input_RL_Opt2)'!AB$16),L41*'MPS(input_RL_Opt2)'!AB$16,0)</f>
        <v>0</v>
      </c>
      <c r="AC41" s="199">
        <f>IF(ISNUMBER('MPS(input_RL_Opt2)'!AC$16),M41*'MPS(input_RL_Opt2)'!AC$16,0)</f>
        <v>0</v>
      </c>
      <c r="AD41" s="199">
        <f>IF(ISNUMBER('MPS(input_RL_Opt2)'!AD$16),N41*'MPS(input_RL_Opt2)'!AD$16,0)</f>
        <v>0</v>
      </c>
      <c r="AE41" s="198">
        <f>SUMIF(S41:AD41,"&gt;0",S41:AD41)</f>
        <v>0</v>
      </c>
      <c r="AF41" s="62"/>
      <c r="AG41" s="62"/>
    </row>
    <row r="42" spans="1:33" ht="28" x14ac:dyDescent="0.2">
      <c r="A42" s="280"/>
      <c r="B42" s="54" t="s">
        <v>47</v>
      </c>
      <c r="C42" s="201"/>
      <c r="D42" s="201"/>
      <c r="E42" s="201"/>
      <c r="F42" s="201"/>
      <c r="G42" s="201"/>
      <c r="H42" s="201"/>
      <c r="I42" s="201"/>
      <c r="J42" s="201"/>
      <c r="K42" s="201"/>
      <c r="L42" s="201"/>
      <c r="M42" s="201"/>
      <c r="N42" s="201"/>
      <c r="O42" s="198">
        <f t="shared" ref="O42:O52" si="6">SUM(C42:N42)</f>
        <v>0</v>
      </c>
      <c r="Q42" s="280"/>
      <c r="R42" s="54" t="s">
        <v>47</v>
      </c>
      <c r="S42" s="199">
        <f>IF(ISNUMBER('MPS(input_RL_Opt2)'!S$17),C42*'MPS(input_RL_Opt2)'!S$17,0)</f>
        <v>0</v>
      </c>
      <c r="T42" s="199">
        <f>IF(ISNUMBER('MPS(input_RL_Opt2)'!T$17),D42*'MPS(input_RL_Opt2)'!T$17,0)</f>
        <v>0</v>
      </c>
      <c r="U42" s="199">
        <f>IF(ISNUMBER('MPS(input_RL_Opt2)'!U$17),E42*'MPS(input_RL_Opt2)'!U$17,0)</f>
        <v>0</v>
      </c>
      <c r="V42" s="199">
        <f>IF(ISNUMBER('MPS(input_RL_Opt2)'!V$17),F42*'MPS(input_RL_Opt2)'!V$17,0)</f>
        <v>0</v>
      </c>
      <c r="W42" s="199">
        <f>IF(ISNUMBER('MPS(input_RL_Opt2)'!W$17),G42*'MPS(input_RL_Opt2)'!W$17,0)</f>
        <v>0</v>
      </c>
      <c r="X42" s="199">
        <f>IF(ISNUMBER('MPS(input_RL_Opt2)'!X$17),H42*'MPS(input_RL_Opt2)'!X$17,0)</f>
        <v>0</v>
      </c>
      <c r="Y42" s="199">
        <f>IF(ISNUMBER('MPS(input_RL_Opt2)'!Y$17),I42*'MPS(input_RL_Opt2)'!Y$17,0)</f>
        <v>0</v>
      </c>
      <c r="Z42" s="199">
        <f>IF(ISNUMBER('MPS(input_RL_Opt2)'!Z$17),J42*'MPS(input_RL_Opt2)'!Z$17,0)</f>
        <v>0</v>
      </c>
      <c r="AA42" s="199">
        <f>IF(ISNUMBER('MPS(input_RL_Opt2)'!AA$17),K42*'MPS(input_RL_Opt2)'!AA$17,0)</f>
        <v>0</v>
      </c>
      <c r="AB42" s="199">
        <f>IF(ISNUMBER('MPS(input_RL_Opt2)'!AB$17),L42*'MPS(input_RL_Opt2)'!AB$17,0)</f>
        <v>0</v>
      </c>
      <c r="AC42" s="199">
        <f>IF(ISNUMBER('MPS(input_RL_Opt2)'!AC$17),M42*'MPS(input_RL_Opt2)'!AC$17,0)</f>
        <v>0</v>
      </c>
      <c r="AD42" s="199">
        <f>IF(ISNUMBER('MPS(input_RL_Opt2)'!AD$17),N42*'MPS(input_RL_Opt2)'!AD$17,0)</f>
        <v>0</v>
      </c>
      <c r="AE42" s="198">
        <f t="shared" ref="AE42:AE52" si="7">SUMIF(S42:AD42,"&gt;0",S42:AD42)</f>
        <v>0</v>
      </c>
      <c r="AF42" s="62"/>
      <c r="AG42" s="62"/>
    </row>
    <row r="43" spans="1:33" x14ac:dyDescent="0.2">
      <c r="A43" s="280"/>
      <c r="B43" s="55" t="s">
        <v>48</v>
      </c>
      <c r="C43" s="201"/>
      <c r="D43" s="201"/>
      <c r="E43" s="201"/>
      <c r="F43" s="201"/>
      <c r="G43" s="201"/>
      <c r="H43" s="201"/>
      <c r="I43" s="201"/>
      <c r="J43" s="201"/>
      <c r="K43" s="201"/>
      <c r="L43" s="201"/>
      <c r="M43" s="201"/>
      <c r="N43" s="201"/>
      <c r="O43" s="198">
        <f t="shared" si="6"/>
        <v>0</v>
      </c>
      <c r="Q43" s="280"/>
      <c r="R43" s="55" t="s">
        <v>48</v>
      </c>
      <c r="S43" s="199">
        <f>IF(ISNUMBER('MPS(input_RL_Opt2)'!S$18),C43*'MPS(input_RL_Opt2)'!S$18,0)</f>
        <v>0</v>
      </c>
      <c r="T43" s="199">
        <f>IF(ISNUMBER('MPS(input_RL_Opt2)'!T$18),D43*'MPS(input_RL_Opt2)'!T$18,0)</f>
        <v>0</v>
      </c>
      <c r="U43" s="199">
        <f>IF(ISNUMBER('MPS(input_RL_Opt2)'!U$18),E43*'MPS(input_RL_Opt2)'!U$18,0)</f>
        <v>0</v>
      </c>
      <c r="V43" s="199">
        <f>IF(ISNUMBER('MPS(input_RL_Opt2)'!V$18),F43*'MPS(input_RL_Opt2)'!V$18,0)</f>
        <v>0</v>
      </c>
      <c r="W43" s="199">
        <f>IF(ISNUMBER('MPS(input_RL_Opt2)'!W$18),G43*'MPS(input_RL_Opt2)'!W$18,0)</f>
        <v>0</v>
      </c>
      <c r="X43" s="199">
        <f>IF(ISNUMBER('MPS(input_RL_Opt2)'!X$18),H43*'MPS(input_RL_Opt2)'!X$18,0)</f>
        <v>0</v>
      </c>
      <c r="Y43" s="199">
        <f>IF(ISNUMBER('MPS(input_RL_Opt2)'!Y$18),I43*'MPS(input_RL_Opt2)'!Y$18,0)</f>
        <v>0</v>
      </c>
      <c r="Z43" s="199">
        <f>IF(ISNUMBER('MPS(input_RL_Opt2)'!Z$18),J43*'MPS(input_RL_Opt2)'!Z$18,0)</f>
        <v>0</v>
      </c>
      <c r="AA43" s="199">
        <f>IF(ISNUMBER('MPS(input_RL_Opt2)'!AA$18),K43*'MPS(input_RL_Opt2)'!AA$18,0)</f>
        <v>0</v>
      </c>
      <c r="AB43" s="199">
        <f>IF(ISNUMBER('MPS(input_RL_Opt2)'!AB$18),L43*'MPS(input_RL_Opt2)'!AB$18,0)</f>
        <v>0</v>
      </c>
      <c r="AC43" s="199">
        <f>IF(ISNUMBER('MPS(input_RL_Opt2)'!AC$18),M43*'MPS(input_RL_Opt2)'!AC$18,0)</f>
        <v>0</v>
      </c>
      <c r="AD43" s="199">
        <f>IF(ISNUMBER('MPS(input_RL_Opt2)'!AD$18),N43*'MPS(input_RL_Opt2)'!AD$18,0)</f>
        <v>0</v>
      </c>
      <c r="AE43" s="198">
        <f t="shared" si="7"/>
        <v>0</v>
      </c>
      <c r="AF43" s="62"/>
      <c r="AG43" s="62"/>
    </row>
    <row r="44" spans="1:33" x14ac:dyDescent="0.2">
      <c r="A44" s="280"/>
      <c r="B44" s="54" t="s">
        <v>49</v>
      </c>
      <c r="C44" s="201"/>
      <c r="D44" s="201"/>
      <c r="E44" s="201"/>
      <c r="F44" s="201"/>
      <c r="G44" s="201"/>
      <c r="H44" s="201"/>
      <c r="I44" s="201"/>
      <c r="J44" s="201"/>
      <c r="K44" s="201"/>
      <c r="L44" s="201"/>
      <c r="M44" s="201"/>
      <c r="N44" s="201"/>
      <c r="O44" s="198">
        <f t="shared" si="6"/>
        <v>0</v>
      </c>
      <c r="Q44" s="280"/>
      <c r="R44" s="54" t="s">
        <v>49</v>
      </c>
      <c r="S44" s="199">
        <f>IF(ISNUMBER('MPS(input_RL_Opt2)'!S$19),C44*'MPS(input_RL_Opt2)'!S$19,0)</f>
        <v>0</v>
      </c>
      <c r="T44" s="199">
        <f>IF(ISNUMBER('MPS(input_RL_Opt2)'!T$19),D44*'MPS(input_RL_Opt2)'!T$19,0)</f>
        <v>0</v>
      </c>
      <c r="U44" s="199">
        <f>IF(ISNUMBER('MPS(input_RL_Opt2)'!U$19),E44*'MPS(input_RL_Opt2)'!U$19,0)</f>
        <v>0</v>
      </c>
      <c r="V44" s="199">
        <f>IF(ISNUMBER('MPS(input_RL_Opt2)'!V$19),F44*'MPS(input_RL_Opt2)'!V$19,0)</f>
        <v>0</v>
      </c>
      <c r="W44" s="199">
        <f>IF(ISNUMBER('MPS(input_RL_Opt2)'!W$19),G44*'MPS(input_RL_Opt2)'!W$19,0)</f>
        <v>0</v>
      </c>
      <c r="X44" s="199">
        <f>IF(ISNUMBER('MPS(input_RL_Opt2)'!X$19),H44*'MPS(input_RL_Opt2)'!X$19,0)</f>
        <v>0</v>
      </c>
      <c r="Y44" s="199">
        <f>IF(ISNUMBER('MPS(input_RL_Opt2)'!Y$19),I44*'MPS(input_RL_Opt2)'!Y$19,0)</f>
        <v>0</v>
      </c>
      <c r="Z44" s="199">
        <f>IF(ISNUMBER('MPS(input_RL_Opt2)'!Z$19),J44*'MPS(input_RL_Opt2)'!Z$19,0)</f>
        <v>0</v>
      </c>
      <c r="AA44" s="199">
        <f>IF(ISNUMBER('MPS(input_RL_Opt2)'!AA$19),K44*'MPS(input_RL_Opt2)'!AA$19,0)</f>
        <v>0</v>
      </c>
      <c r="AB44" s="199">
        <f>IF(ISNUMBER('MPS(input_RL_Opt2)'!AB$19),L44*'MPS(input_RL_Opt2)'!AB$19,0)</f>
        <v>0</v>
      </c>
      <c r="AC44" s="199">
        <f>IF(ISNUMBER('MPS(input_RL_Opt2)'!AC$19),M44*'MPS(input_RL_Opt2)'!AC$19,0)</f>
        <v>0</v>
      </c>
      <c r="AD44" s="199">
        <f>IF(ISNUMBER('MPS(input_RL_Opt2)'!AD$19),N44*'MPS(input_RL_Opt2)'!AD$19,0)</f>
        <v>0</v>
      </c>
      <c r="AE44" s="198">
        <f t="shared" si="7"/>
        <v>0</v>
      </c>
      <c r="AF44" s="62"/>
      <c r="AG44" s="62"/>
    </row>
    <row r="45" spans="1:33" x14ac:dyDescent="0.2">
      <c r="A45" s="280"/>
      <c r="B45" s="172" t="s">
        <v>50</v>
      </c>
      <c r="C45" s="201"/>
      <c r="D45" s="201"/>
      <c r="E45" s="201"/>
      <c r="F45" s="201"/>
      <c r="G45" s="201"/>
      <c r="H45" s="201"/>
      <c r="I45" s="201"/>
      <c r="J45" s="201"/>
      <c r="K45" s="201"/>
      <c r="L45" s="201"/>
      <c r="M45" s="201"/>
      <c r="N45" s="201"/>
      <c r="O45" s="198">
        <f t="shared" si="6"/>
        <v>0</v>
      </c>
      <c r="Q45" s="280"/>
      <c r="R45" s="172" t="s">
        <v>50</v>
      </c>
      <c r="S45" s="199">
        <f>IF(ISNUMBER('MPS(input_RL_Opt2)'!S$20),C45*'MPS(input_RL_Opt2)'!S$20,0)</f>
        <v>0</v>
      </c>
      <c r="T45" s="199">
        <f>IF(ISNUMBER('MPS(input_RL_Opt2)'!T$20),D45*'MPS(input_RL_Opt2)'!T$20,0)</f>
        <v>0</v>
      </c>
      <c r="U45" s="199">
        <f>IF(ISNUMBER('MPS(input_RL_Opt2)'!U$20),E45*'MPS(input_RL_Opt2)'!U$20,0)</f>
        <v>0</v>
      </c>
      <c r="V45" s="199">
        <f>IF(ISNUMBER('MPS(input_RL_Opt2)'!V$20),F45*'MPS(input_RL_Opt2)'!V$20,0)</f>
        <v>0</v>
      </c>
      <c r="W45" s="199">
        <f>IF(ISNUMBER('MPS(input_RL_Opt2)'!W$20),G45*'MPS(input_RL_Opt2)'!W$20,0)</f>
        <v>0</v>
      </c>
      <c r="X45" s="199">
        <f>IF(ISNUMBER('MPS(input_RL_Opt2)'!X$20),H45*'MPS(input_RL_Opt2)'!X$20,0)</f>
        <v>0</v>
      </c>
      <c r="Y45" s="199">
        <f>IF(ISNUMBER('MPS(input_RL_Opt2)'!Y$20),I45*'MPS(input_RL_Opt2)'!Y$20,0)</f>
        <v>0</v>
      </c>
      <c r="Z45" s="199">
        <f>IF(ISNUMBER('MPS(input_RL_Opt2)'!Z$20),J45*'MPS(input_RL_Opt2)'!Z$20,0)</f>
        <v>0</v>
      </c>
      <c r="AA45" s="199">
        <f>IF(ISNUMBER('MPS(input_RL_Opt2)'!AA$20),K45*'MPS(input_RL_Opt2)'!AA$20,0)</f>
        <v>0</v>
      </c>
      <c r="AB45" s="199">
        <f>IF(ISNUMBER('MPS(input_RL_Opt2)'!AB$20),L45*'MPS(input_RL_Opt2)'!AB$20,0)</f>
        <v>0</v>
      </c>
      <c r="AC45" s="199">
        <f>IF(ISNUMBER('MPS(input_RL_Opt2)'!AC$20),M45*'MPS(input_RL_Opt2)'!AC$20,0)</f>
        <v>0</v>
      </c>
      <c r="AD45" s="199">
        <f>IF(ISNUMBER('MPS(input_RL_Opt2)'!AD$20),N45*'MPS(input_RL_Opt2)'!AD$20,0)</f>
        <v>0</v>
      </c>
      <c r="AE45" s="198">
        <f t="shared" si="7"/>
        <v>0</v>
      </c>
      <c r="AF45" s="62"/>
      <c r="AG45" s="62"/>
    </row>
    <row r="46" spans="1:33" x14ac:dyDescent="0.2">
      <c r="A46" s="280"/>
      <c r="B46" s="172" t="s">
        <v>51</v>
      </c>
      <c r="C46" s="201"/>
      <c r="D46" s="201"/>
      <c r="E46" s="201"/>
      <c r="F46" s="201"/>
      <c r="G46" s="201"/>
      <c r="H46" s="201"/>
      <c r="I46" s="201"/>
      <c r="J46" s="201"/>
      <c r="K46" s="201"/>
      <c r="L46" s="201"/>
      <c r="M46" s="201"/>
      <c r="N46" s="201"/>
      <c r="O46" s="198">
        <f t="shared" si="6"/>
        <v>0</v>
      </c>
      <c r="Q46" s="280"/>
      <c r="R46" s="172" t="s">
        <v>51</v>
      </c>
      <c r="S46" s="199">
        <f>IF(ISNUMBER('MPS(input_RL_Opt2)'!S$21),C46*'MPS(input_RL_Opt2)'!S$21,0)</f>
        <v>0</v>
      </c>
      <c r="T46" s="199">
        <f>IF(ISNUMBER('MPS(input_RL_Opt2)'!T$21),D46*'MPS(input_RL_Opt2)'!T$21,0)</f>
        <v>0</v>
      </c>
      <c r="U46" s="199">
        <f>IF(ISNUMBER('MPS(input_RL_Opt2)'!U$21),E46*'MPS(input_RL_Opt2)'!U$21,0)</f>
        <v>0</v>
      </c>
      <c r="V46" s="199">
        <f>IF(ISNUMBER('MPS(input_RL_Opt2)'!V$21),F46*'MPS(input_RL_Opt2)'!V$21,0)</f>
        <v>0</v>
      </c>
      <c r="W46" s="199">
        <f>IF(ISNUMBER('MPS(input_RL_Opt2)'!W$21),G46*'MPS(input_RL_Opt2)'!W$21,0)</f>
        <v>0</v>
      </c>
      <c r="X46" s="199">
        <f>IF(ISNUMBER('MPS(input_RL_Opt2)'!X$21),H46*'MPS(input_RL_Opt2)'!X$21,0)</f>
        <v>0</v>
      </c>
      <c r="Y46" s="199">
        <f>IF(ISNUMBER('MPS(input_RL_Opt2)'!Y$21),I46*'MPS(input_RL_Opt2)'!Y$21,0)</f>
        <v>0</v>
      </c>
      <c r="Z46" s="199">
        <f>IF(ISNUMBER('MPS(input_RL_Opt2)'!Z$21),J46*'MPS(input_RL_Opt2)'!Z$21,0)</f>
        <v>0</v>
      </c>
      <c r="AA46" s="199">
        <f>IF(ISNUMBER('MPS(input_RL_Opt2)'!AA$21),K46*'MPS(input_RL_Opt2)'!AA$21,0)</f>
        <v>0</v>
      </c>
      <c r="AB46" s="199">
        <f>IF(ISNUMBER('MPS(input_RL_Opt2)'!AB$21),L46*'MPS(input_RL_Opt2)'!AB$21,0)</f>
        <v>0</v>
      </c>
      <c r="AC46" s="199">
        <f>IF(ISNUMBER('MPS(input_RL_Opt2)'!AC$21),M46*'MPS(input_RL_Opt2)'!AC$21,0)</f>
        <v>0</v>
      </c>
      <c r="AD46" s="199">
        <f>IF(ISNUMBER('MPS(input_RL_Opt2)'!AD$21),N46*'MPS(input_RL_Opt2)'!AD$21,0)</f>
        <v>0</v>
      </c>
      <c r="AE46" s="198">
        <f t="shared" si="7"/>
        <v>0</v>
      </c>
      <c r="AF46" s="62"/>
      <c r="AG46" s="62"/>
    </row>
    <row r="47" spans="1:33" x14ac:dyDescent="0.2">
      <c r="A47" s="280"/>
      <c r="B47" s="172" t="s">
        <v>52</v>
      </c>
      <c r="C47" s="201"/>
      <c r="D47" s="201"/>
      <c r="E47" s="201"/>
      <c r="F47" s="201"/>
      <c r="G47" s="201"/>
      <c r="H47" s="201"/>
      <c r="I47" s="201"/>
      <c r="J47" s="201"/>
      <c r="K47" s="201"/>
      <c r="L47" s="201"/>
      <c r="M47" s="201"/>
      <c r="N47" s="201"/>
      <c r="O47" s="198">
        <f t="shared" si="6"/>
        <v>0</v>
      </c>
      <c r="Q47" s="280"/>
      <c r="R47" s="172" t="s">
        <v>52</v>
      </c>
      <c r="S47" s="199">
        <f>IF(ISNUMBER('MPS(input_RL_Opt2)'!S$22),C47*'MPS(input_RL_Opt2)'!S$22,0)</f>
        <v>0</v>
      </c>
      <c r="T47" s="199">
        <f>IF(ISNUMBER('MPS(input_RL_Opt2)'!T$22),D47*'MPS(input_RL_Opt2)'!T$22,0)</f>
        <v>0</v>
      </c>
      <c r="U47" s="199">
        <f>IF(ISNUMBER('MPS(input_RL_Opt2)'!U$22),E47*'MPS(input_RL_Opt2)'!U$22,0)</f>
        <v>0</v>
      </c>
      <c r="V47" s="199">
        <f>IF(ISNUMBER('MPS(input_RL_Opt2)'!V$22),F47*'MPS(input_RL_Opt2)'!V$22,0)</f>
        <v>0</v>
      </c>
      <c r="W47" s="199">
        <f>IF(ISNUMBER('MPS(input_RL_Opt2)'!W$22),G47*'MPS(input_RL_Opt2)'!W$22,0)</f>
        <v>0</v>
      </c>
      <c r="X47" s="199">
        <f>IF(ISNUMBER('MPS(input_RL_Opt2)'!X$22),H47*'MPS(input_RL_Opt2)'!X$22,0)</f>
        <v>0</v>
      </c>
      <c r="Y47" s="199">
        <f>IF(ISNUMBER('MPS(input_RL_Opt2)'!Y$22),I47*'MPS(input_RL_Opt2)'!Y$22,0)</f>
        <v>0</v>
      </c>
      <c r="Z47" s="199">
        <f>IF(ISNUMBER('MPS(input_RL_Opt2)'!Z$22),J47*'MPS(input_RL_Opt2)'!Z$22,0)</f>
        <v>0</v>
      </c>
      <c r="AA47" s="199">
        <f>IF(ISNUMBER('MPS(input_RL_Opt2)'!AA$22),K47*'MPS(input_RL_Opt2)'!AA$22,0)</f>
        <v>0</v>
      </c>
      <c r="AB47" s="199">
        <f>IF(ISNUMBER('MPS(input_RL_Opt2)'!AB$22),L47*'MPS(input_RL_Opt2)'!AB$22,0)</f>
        <v>0</v>
      </c>
      <c r="AC47" s="199">
        <f>IF(ISNUMBER('MPS(input_RL_Opt2)'!AC$22),M47*'MPS(input_RL_Opt2)'!AC$22,0)</f>
        <v>0</v>
      </c>
      <c r="AD47" s="199">
        <f>IF(ISNUMBER('MPS(input_RL_Opt2)'!AD$22),N47*'MPS(input_RL_Opt2)'!AD$22,0)</f>
        <v>0</v>
      </c>
      <c r="AE47" s="198">
        <f t="shared" si="7"/>
        <v>0</v>
      </c>
      <c r="AF47" s="62"/>
      <c r="AG47" s="62"/>
    </row>
    <row r="48" spans="1:33" x14ac:dyDescent="0.2">
      <c r="A48" s="280"/>
      <c r="B48" s="172" t="s">
        <v>53</v>
      </c>
      <c r="C48" s="201"/>
      <c r="D48" s="201"/>
      <c r="E48" s="201"/>
      <c r="F48" s="201"/>
      <c r="G48" s="201"/>
      <c r="H48" s="201"/>
      <c r="I48" s="201"/>
      <c r="J48" s="201"/>
      <c r="K48" s="201"/>
      <c r="L48" s="201"/>
      <c r="M48" s="201"/>
      <c r="N48" s="201"/>
      <c r="O48" s="198">
        <f t="shared" si="6"/>
        <v>0</v>
      </c>
      <c r="Q48" s="280"/>
      <c r="R48" s="172" t="s">
        <v>53</v>
      </c>
      <c r="S48" s="199">
        <f>IF(ISNUMBER('MPS(input_RL_Opt2)'!S$23),C48*'MPS(input_RL_Opt2)'!S$23,0)</f>
        <v>0</v>
      </c>
      <c r="T48" s="199">
        <f>IF(ISNUMBER('MPS(input_RL_Opt2)'!T$23),D48*'MPS(input_RL_Opt2)'!T$23,0)</f>
        <v>0</v>
      </c>
      <c r="U48" s="199">
        <f>IF(ISNUMBER('MPS(input_RL_Opt2)'!U$23),E48*'MPS(input_RL_Opt2)'!U$23,0)</f>
        <v>0</v>
      </c>
      <c r="V48" s="199">
        <f>IF(ISNUMBER('MPS(input_RL_Opt2)'!V$23),F48*'MPS(input_RL_Opt2)'!V$23,0)</f>
        <v>0</v>
      </c>
      <c r="W48" s="199">
        <f>IF(ISNUMBER('MPS(input_RL_Opt2)'!W$23),G48*'MPS(input_RL_Opt2)'!W$23,0)</f>
        <v>0</v>
      </c>
      <c r="X48" s="199">
        <f>IF(ISNUMBER('MPS(input_RL_Opt2)'!X$23),H48*'MPS(input_RL_Opt2)'!X$23,0)</f>
        <v>0</v>
      </c>
      <c r="Y48" s="199">
        <f>IF(ISNUMBER('MPS(input_RL_Opt2)'!Y$23),I48*'MPS(input_RL_Opt2)'!Y$23,0)</f>
        <v>0</v>
      </c>
      <c r="Z48" s="199">
        <f>IF(ISNUMBER('MPS(input_RL_Opt2)'!Z$23),J48*'MPS(input_RL_Opt2)'!Z$23,0)</f>
        <v>0</v>
      </c>
      <c r="AA48" s="199">
        <f>IF(ISNUMBER('MPS(input_RL_Opt2)'!AA$23),K48*'MPS(input_RL_Opt2)'!AA$23,0)</f>
        <v>0</v>
      </c>
      <c r="AB48" s="199">
        <f>IF(ISNUMBER('MPS(input_RL_Opt2)'!AB$23),L48*'MPS(input_RL_Opt2)'!AB$23,0)</f>
        <v>0</v>
      </c>
      <c r="AC48" s="199">
        <f>IF(ISNUMBER('MPS(input_RL_Opt2)'!AC$23),M48*'MPS(input_RL_Opt2)'!AC$23,0)</f>
        <v>0</v>
      </c>
      <c r="AD48" s="199">
        <f>IF(ISNUMBER('MPS(input_RL_Opt2)'!AD$23),N48*'MPS(input_RL_Opt2)'!AD$23,0)</f>
        <v>0</v>
      </c>
      <c r="AE48" s="198">
        <f t="shared" si="7"/>
        <v>0</v>
      </c>
      <c r="AF48" s="62"/>
      <c r="AG48" s="62"/>
    </row>
    <row r="49" spans="1:33" x14ac:dyDescent="0.2">
      <c r="A49" s="280"/>
      <c r="B49" s="172" t="s">
        <v>54</v>
      </c>
      <c r="C49" s="201"/>
      <c r="D49" s="201"/>
      <c r="E49" s="201"/>
      <c r="F49" s="201"/>
      <c r="G49" s="201"/>
      <c r="H49" s="201"/>
      <c r="I49" s="201"/>
      <c r="J49" s="201"/>
      <c r="K49" s="201"/>
      <c r="L49" s="201"/>
      <c r="M49" s="201"/>
      <c r="N49" s="201"/>
      <c r="O49" s="198">
        <f t="shared" si="6"/>
        <v>0</v>
      </c>
      <c r="Q49" s="280"/>
      <c r="R49" s="172" t="s">
        <v>54</v>
      </c>
      <c r="S49" s="199">
        <f>IF(ISNUMBER('MPS(input_RL_Opt2)'!S$24),C49*'MPS(input_RL_Opt2)'!S$24,0)</f>
        <v>0</v>
      </c>
      <c r="T49" s="199">
        <f>IF(ISNUMBER('MPS(input_RL_Opt2)'!T$24),D49*'MPS(input_RL_Opt2)'!T$24,0)</f>
        <v>0</v>
      </c>
      <c r="U49" s="199">
        <f>IF(ISNUMBER('MPS(input_RL_Opt2)'!U$24),E49*'MPS(input_RL_Opt2)'!U$24,0)</f>
        <v>0</v>
      </c>
      <c r="V49" s="199">
        <f>IF(ISNUMBER('MPS(input_RL_Opt2)'!V$24),F49*'MPS(input_RL_Opt2)'!V$24,0)</f>
        <v>0</v>
      </c>
      <c r="W49" s="199">
        <f>IF(ISNUMBER('MPS(input_RL_Opt2)'!W$24),G49*'MPS(input_RL_Opt2)'!W$24,0)</f>
        <v>0</v>
      </c>
      <c r="X49" s="199">
        <f>IF(ISNUMBER('MPS(input_RL_Opt2)'!X$24),H49*'MPS(input_RL_Opt2)'!X$24,0)</f>
        <v>0</v>
      </c>
      <c r="Y49" s="199">
        <f>IF(ISNUMBER('MPS(input_RL_Opt2)'!Y$24),I49*'MPS(input_RL_Opt2)'!Y$24,0)</f>
        <v>0</v>
      </c>
      <c r="Z49" s="199">
        <f>IF(ISNUMBER('MPS(input_RL_Opt2)'!Z$24),J49*'MPS(input_RL_Opt2)'!Z$24,0)</f>
        <v>0</v>
      </c>
      <c r="AA49" s="199">
        <f>IF(ISNUMBER('MPS(input_RL_Opt2)'!AA$24),K49*'MPS(input_RL_Opt2)'!AA$24,0)</f>
        <v>0</v>
      </c>
      <c r="AB49" s="199">
        <f>IF(ISNUMBER('MPS(input_RL_Opt2)'!AB$24),L49*'MPS(input_RL_Opt2)'!AB$24,0)</f>
        <v>0</v>
      </c>
      <c r="AC49" s="199">
        <f>IF(ISNUMBER('MPS(input_RL_Opt2)'!AC$24),M49*'MPS(input_RL_Opt2)'!AC$24,0)</f>
        <v>0</v>
      </c>
      <c r="AD49" s="199">
        <f>IF(ISNUMBER('MPS(input_RL_Opt2)'!AD$24),N49*'MPS(input_RL_Opt2)'!AD$24,0)</f>
        <v>0</v>
      </c>
      <c r="AE49" s="198">
        <f t="shared" si="7"/>
        <v>0</v>
      </c>
      <c r="AF49" s="62"/>
      <c r="AG49" s="62"/>
    </row>
    <row r="50" spans="1:33" x14ac:dyDescent="0.2">
      <c r="A50" s="280"/>
      <c r="B50" s="172" t="s">
        <v>55</v>
      </c>
      <c r="C50" s="201"/>
      <c r="D50" s="201"/>
      <c r="E50" s="201"/>
      <c r="F50" s="201"/>
      <c r="G50" s="201"/>
      <c r="H50" s="201"/>
      <c r="I50" s="201"/>
      <c r="J50" s="201"/>
      <c r="K50" s="201"/>
      <c r="L50" s="201"/>
      <c r="M50" s="201"/>
      <c r="N50" s="201"/>
      <c r="O50" s="198">
        <f t="shared" si="6"/>
        <v>0</v>
      </c>
      <c r="Q50" s="280"/>
      <c r="R50" s="172" t="s">
        <v>55</v>
      </c>
      <c r="S50" s="199">
        <f>IF(ISNUMBER('MPS(input_RL_Opt2)'!S$25),C50*'MPS(input_RL_Opt2)'!S$25,0)</f>
        <v>0</v>
      </c>
      <c r="T50" s="199">
        <f>IF(ISNUMBER('MPS(input_RL_Opt2)'!T$25),D50*'MPS(input_RL_Opt2)'!T$25,0)</f>
        <v>0</v>
      </c>
      <c r="U50" s="199">
        <f>IF(ISNUMBER('MPS(input_RL_Opt2)'!U$25),E50*'MPS(input_RL_Opt2)'!U$25,0)</f>
        <v>0</v>
      </c>
      <c r="V50" s="199">
        <f>IF(ISNUMBER('MPS(input_RL_Opt2)'!V$25),F50*'MPS(input_RL_Opt2)'!V$25,0)</f>
        <v>0</v>
      </c>
      <c r="W50" s="199">
        <f>IF(ISNUMBER('MPS(input_RL_Opt2)'!W$25),G50*'MPS(input_RL_Opt2)'!W$25,0)</f>
        <v>0</v>
      </c>
      <c r="X50" s="199">
        <f>IF(ISNUMBER('MPS(input_RL_Opt2)'!X$25),H50*'MPS(input_RL_Opt2)'!X$25,0)</f>
        <v>0</v>
      </c>
      <c r="Y50" s="199">
        <f>IF(ISNUMBER('MPS(input_RL_Opt2)'!Y$25),I50*'MPS(input_RL_Opt2)'!Y$25,0)</f>
        <v>0</v>
      </c>
      <c r="Z50" s="199">
        <f>IF(ISNUMBER('MPS(input_RL_Opt2)'!Z$25),J50*'MPS(input_RL_Opt2)'!Z$25,0)</f>
        <v>0</v>
      </c>
      <c r="AA50" s="199">
        <f>IF(ISNUMBER('MPS(input_RL_Opt2)'!AA$25),K50*'MPS(input_RL_Opt2)'!AA$25,0)</f>
        <v>0</v>
      </c>
      <c r="AB50" s="199">
        <f>IF(ISNUMBER('MPS(input_RL_Opt2)'!AB$25),L50*'MPS(input_RL_Opt2)'!AB$25,0)</f>
        <v>0</v>
      </c>
      <c r="AC50" s="199">
        <f>IF(ISNUMBER('MPS(input_RL_Opt2)'!AC$25),M50*'MPS(input_RL_Opt2)'!AC$25,0)</f>
        <v>0</v>
      </c>
      <c r="AD50" s="199">
        <f>IF(ISNUMBER('MPS(input_RL_Opt2)'!AD$25),N50*'MPS(input_RL_Opt2)'!AD$25,0)</f>
        <v>0</v>
      </c>
      <c r="AE50" s="198">
        <f t="shared" si="7"/>
        <v>0</v>
      </c>
      <c r="AF50" s="62"/>
      <c r="AG50" s="62"/>
    </row>
    <row r="51" spans="1:33" x14ac:dyDescent="0.2">
      <c r="A51" s="280"/>
      <c r="B51" s="172" t="s">
        <v>56</v>
      </c>
      <c r="C51" s="201"/>
      <c r="D51" s="201"/>
      <c r="E51" s="201"/>
      <c r="F51" s="201"/>
      <c r="G51" s="201"/>
      <c r="H51" s="201"/>
      <c r="I51" s="201"/>
      <c r="J51" s="201"/>
      <c r="K51" s="201"/>
      <c r="L51" s="201"/>
      <c r="M51" s="201"/>
      <c r="N51" s="201"/>
      <c r="O51" s="198">
        <f t="shared" si="6"/>
        <v>0</v>
      </c>
      <c r="Q51" s="280"/>
      <c r="R51" s="172" t="s">
        <v>56</v>
      </c>
      <c r="S51" s="199">
        <f>IF(ISNUMBER('MPS(input_RL_Opt2)'!S$26),C51*'MPS(input_RL_Opt2)'!S$26,0)</f>
        <v>0</v>
      </c>
      <c r="T51" s="199">
        <f>IF(ISNUMBER('MPS(input_RL_Opt2)'!T$26),D51*'MPS(input_RL_Opt2)'!T$26,0)</f>
        <v>0</v>
      </c>
      <c r="U51" s="199">
        <f>IF(ISNUMBER('MPS(input_RL_Opt2)'!U$26),E51*'MPS(input_RL_Opt2)'!U$26,0)</f>
        <v>0</v>
      </c>
      <c r="V51" s="199">
        <f>IF(ISNUMBER('MPS(input_RL_Opt2)'!V$26),F51*'MPS(input_RL_Opt2)'!V$26,0)</f>
        <v>0</v>
      </c>
      <c r="W51" s="199">
        <f>IF(ISNUMBER('MPS(input_RL_Opt2)'!W$26),G51*'MPS(input_RL_Opt2)'!W$26,0)</f>
        <v>0</v>
      </c>
      <c r="X51" s="199">
        <f>IF(ISNUMBER('MPS(input_RL_Opt2)'!X$26),H51*'MPS(input_RL_Opt2)'!X$26,0)</f>
        <v>0</v>
      </c>
      <c r="Y51" s="199">
        <f>IF(ISNUMBER('MPS(input_RL_Opt2)'!Y$26),I51*'MPS(input_RL_Opt2)'!Y$26,0)</f>
        <v>0</v>
      </c>
      <c r="Z51" s="199">
        <f>IF(ISNUMBER('MPS(input_RL_Opt2)'!Z$26),J51*'MPS(input_RL_Opt2)'!Z$26,0)</f>
        <v>0</v>
      </c>
      <c r="AA51" s="199">
        <f>IF(ISNUMBER('MPS(input_RL_Opt2)'!AA$26),K51*'MPS(input_RL_Opt2)'!AA$26,0)</f>
        <v>0</v>
      </c>
      <c r="AB51" s="199">
        <f>IF(ISNUMBER('MPS(input_RL_Opt2)'!AB$26),L51*'MPS(input_RL_Opt2)'!AB$26,0)</f>
        <v>0</v>
      </c>
      <c r="AC51" s="199">
        <f>IF(ISNUMBER('MPS(input_RL_Opt2)'!AC$26),M51*'MPS(input_RL_Opt2)'!AC$26,0)</f>
        <v>0</v>
      </c>
      <c r="AD51" s="199">
        <f>IF(ISNUMBER('MPS(input_RL_Opt2)'!AD$26),N51*'MPS(input_RL_Opt2)'!AD$26,0)</f>
        <v>0</v>
      </c>
      <c r="AE51" s="198">
        <f t="shared" si="7"/>
        <v>0</v>
      </c>
      <c r="AF51" s="62"/>
      <c r="AG51" s="62"/>
    </row>
    <row r="52" spans="1:33" x14ac:dyDescent="0.2">
      <c r="A52" s="280"/>
      <c r="B52" s="172" t="s">
        <v>147</v>
      </c>
      <c r="C52" s="201"/>
      <c r="D52" s="201"/>
      <c r="E52" s="201"/>
      <c r="F52" s="201"/>
      <c r="G52" s="201"/>
      <c r="H52" s="201"/>
      <c r="I52" s="201"/>
      <c r="J52" s="201"/>
      <c r="K52" s="201"/>
      <c r="L52" s="201"/>
      <c r="M52" s="201"/>
      <c r="N52" s="201"/>
      <c r="O52" s="198">
        <f t="shared" si="6"/>
        <v>0</v>
      </c>
      <c r="Q52" s="280"/>
      <c r="R52" s="172" t="s">
        <v>147</v>
      </c>
      <c r="S52" s="199">
        <f>IF(ISNUMBER('MPS(input_RL_Opt2)'!S$27),C52*'MPS(input_RL_Opt2)'!S$27,0)</f>
        <v>0</v>
      </c>
      <c r="T52" s="199">
        <f>IF(ISNUMBER('MPS(input_RL_Opt2)'!T$27),D52*'MPS(input_RL_Opt2)'!T$27,0)</f>
        <v>0</v>
      </c>
      <c r="U52" s="199">
        <f>IF(ISNUMBER('MPS(input_RL_Opt2)'!U$27),E52*'MPS(input_RL_Opt2)'!U$27,0)</f>
        <v>0</v>
      </c>
      <c r="V52" s="199">
        <f>IF(ISNUMBER('MPS(input_RL_Opt2)'!V$27),F52*'MPS(input_RL_Opt2)'!V$27,0)</f>
        <v>0</v>
      </c>
      <c r="W52" s="199">
        <f>IF(ISNUMBER('MPS(input_RL_Opt2)'!W$27),G52*'MPS(input_RL_Opt2)'!W$27,0)</f>
        <v>0</v>
      </c>
      <c r="X52" s="199">
        <f>IF(ISNUMBER('MPS(input_RL_Opt2)'!X$27),H52*'MPS(input_RL_Opt2)'!X$27,0)</f>
        <v>0</v>
      </c>
      <c r="Y52" s="199">
        <f>IF(ISNUMBER('MPS(input_RL_Opt2)'!Y$27),I52*'MPS(input_RL_Opt2)'!Y$27,0)</f>
        <v>0</v>
      </c>
      <c r="Z52" s="199">
        <f>IF(ISNUMBER('MPS(input_RL_Opt2)'!Z$27),J52*'MPS(input_RL_Opt2)'!Z$27,0)</f>
        <v>0</v>
      </c>
      <c r="AA52" s="199">
        <f>IF(ISNUMBER('MPS(input_RL_Opt2)'!AA$27),K52*'MPS(input_RL_Opt2)'!AA$27,0)</f>
        <v>0</v>
      </c>
      <c r="AB52" s="199">
        <f>IF(ISNUMBER('MPS(input_RL_Opt2)'!AB$27),L52*'MPS(input_RL_Opt2)'!AB$27,0)</f>
        <v>0</v>
      </c>
      <c r="AC52" s="199">
        <f>IF(ISNUMBER('MPS(input_RL_Opt2)'!AC$27),M52*'MPS(input_RL_Opt2)'!AC$27,0)</f>
        <v>0</v>
      </c>
      <c r="AD52" s="199">
        <f>IF(ISNUMBER('MPS(input_RL_Opt2)'!AD$27),N52*'MPS(input_RL_Opt2)'!AD$27,0)</f>
        <v>0</v>
      </c>
      <c r="AE52" s="198">
        <f t="shared" si="7"/>
        <v>0</v>
      </c>
      <c r="AF52" s="62"/>
      <c r="AG52" s="62"/>
    </row>
    <row r="53" spans="1:33" x14ac:dyDescent="0.2">
      <c r="A53" s="280"/>
      <c r="B53" s="54" t="s">
        <v>57</v>
      </c>
      <c r="C53" s="197">
        <f>+SUM(C41:C52)</f>
        <v>0</v>
      </c>
      <c r="D53" s="197">
        <f t="shared" ref="D53:N53" si="8">+SUM(D41:D52)</f>
        <v>0</v>
      </c>
      <c r="E53" s="197">
        <f t="shared" si="8"/>
        <v>0</v>
      </c>
      <c r="F53" s="197">
        <f t="shared" si="8"/>
        <v>0</v>
      </c>
      <c r="G53" s="197">
        <f t="shared" si="8"/>
        <v>0</v>
      </c>
      <c r="H53" s="197">
        <f t="shared" si="8"/>
        <v>0</v>
      </c>
      <c r="I53" s="197">
        <f t="shared" si="8"/>
        <v>0</v>
      </c>
      <c r="J53" s="197">
        <f t="shared" si="8"/>
        <v>0</v>
      </c>
      <c r="K53" s="197">
        <f t="shared" si="8"/>
        <v>0</v>
      </c>
      <c r="L53" s="197">
        <f t="shared" si="8"/>
        <v>0</v>
      </c>
      <c r="M53" s="197">
        <f t="shared" si="8"/>
        <v>0</v>
      </c>
      <c r="N53" s="197">
        <f t="shared" si="8"/>
        <v>0</v>
      </c>
      <c r="O53" s="198"/>
      <c r="Q53" s="280"/>
      <c r="R53" s="54" t="s">
        <v>57</v>
      </c>
      <c r="S53" s="197"/>
      <c r="T53" s="197"/>
      <c r="U53" s="197"/>
      <c r="V53" s="197"/>
      <c r="W53" s="197"/>
      <c r="X53" s="197"/>
      <c r="Y53" s="197"/>
      <c r="Z53" s="197"/>
      <c r="AA53" s="197"/>
      <c r="AB53" s="197"/>
      <c r="AC53" s="197"/>
      <c r="AD53" s="197"/>
      <c r="AE53" s="198">
        <f>SUM(AE41:AE52)</f>
        <v>0</v>
      </c>
      <c r="AF53" s="200">
        <f>AE53*44/12</f>
        <v>0</v>
      </c>
      <c r="AG53" s="60">
        <f>_xlfn.IFS(AF53-'MPS(input_PJ_DR_Opt2)'!AF78&gt;0,AF53-'MPS(input_PJ_DR_Opt2)'!AF78,TRUE,0)</f>
        <v>0</v>
      </c>
    </row>
    <row r="54" spans="1:33" x14ac:dyDescent="0.2">
      <c r="S54" s="50"/>
      <c r="T54" s="50"/>
      <c r="U54" s="50"/>
      <c r="V54" s="50"/>
      <c r="W54" s="50"/>
      <c r="X54" s="50"/>
      <c r="Y54" s="50"/>
      <c r="Z54" s="50"/>
      <c r="AA54" s="50"/>
      <c r="AB54" s="50"/>
      <c r="AC54" s="50"/>
      <c r="AD54" s="50"/>
      <c r="AE54" s="50"/>
    </row>
    <row r="55" spans="1:33" ht="14.15" customHeight="1" x14ac:dyDescent="0.2">
      <c r="A55" s="293" t="str">
        <f>'MPS(input_RL_Opt2)'!A80</f>
        <v>Year 2022</v>
      </c>
      <c r="B55" s="293"/>
      <c r="C55" s="261" t="str">
        <f>'MPS(input_RL_Opt2)'!C80</f>
        <v>Land use category in year 2022</v>
      </c>
      <c r="D55" s="261"/>
      <c r="E55" s="261"/>
      <c r="F55" s="261"/>
      <c r="G55" s="261"/>
      <c r="H55" s="261"/>
      <c r="I55" s="261"/>
      <c r="J55" s="261"/>
      <c r="K55" s="261"/>
      <c r="L55" s="261"/>
      <c r="M55" s="261"/>
      <c r="N55" s="261"/>
      <c r="O55" s="261"/>
      <c r="Q55" s="293" t="str">
        <f>'MPS(input_RL_Opt2)'!Q80</f>
        <v>Year 2022</v>
      </c>
      <c r="R55" s="293"/>
      <c r="S55" s="261" t="str">
        <f>'MPS(input_RL_Opt2)'!S80</f>
        <v>Land use category in year 2022</v>
      </c>
      <c r="T55" s="261"/>
      <c r="U55" s="261"/>
      <c r="V55" s="261"/>
      <c r="W55" s="261"/>
      <c r="X55" s="261"/>
      <c r="Y55" s="261"/>
      <c r="Z55" s="261"/>
      <c r="AA55" s="261"/>
      <c r="AB55" s="261"/>
      <c r="AC55" s="261"/>
      <c r="AD55" s="261"/>
      <c r="AE55" s="261"/>
      <c r="AF55" s="62"/>
      <c r="AG55" s="62"/>
    </row>
    <row r="56" spans="1:33" ht="42" x14ac:dyDescent="0.2">
      <c r="A56" s="293"/>
      <c r="B56" s="293"/>
      <c r="C56" s="54" t="s">
        <v>46</v>
      </c>
      <c r="D56" s="54" t="s">
        <v>47</v>
      </c>
      <c r="E56" s="55" t="s">
        <v>48</v>
      </c>
      <c r="F56" s="54" t="s">
        <v>49</v>
      </c>
      <c r="G56" s="54" t="s">
        <v>50</v>
      </c>
      <c r="H56" s="54" t="s">
        <v>51</v>
      </c>
      <c r="I56" s="54" t="s">
        <v>52</v>
      </c>
      <c r="J56" s="54" t="s">
        <v>53</v>
      </c>
      <c r="K56" s="54" t="s">
        <v>54</v>
      </c>
      <c r="L56" s="54" t="s">
        <v>55</v>
      </c>
      <c r="M56" s="54" t="s">
        <v>56</v>
      </c>
      <c r="N56" s="54" t="s">
        <v>39</v>
      </c>
      <c r="O56" s="172" t="s">
        <v>57</v>
      </c>
      <c r="Q56" s="293"/>
      <c r="R56" s="293"/>
      <c r="S56" s="54" t="s">
        <v>46</v>
      </c>
      <c r="T56" s="54" t="s">
        <v>47</v>
      </c>
      <c r="U56" s="55" t="s">
        <v>48</v>
      </c>
      <c r="V56" s="54" t="s">
        <v>49</v>
      </c>
      <c r="W56" s="54" t="s">
        <v>50</v>
      </c>
      <c r="X56" s="54" t="s">
        <v>51</v>
      </c>
      <c r="Y56" s="54" t="s">
        <v>52</v>
      </c>
      <c r="Z56" s="54" t="s">
        <v>53</v>
      </c>
      <c r="AA56" s="54" t="s">
        <v>54</v>
      </c>
      <c r="AB56" s="54" t="s">
        <v>55</v>
      </c>
      <c r="AC56" s="54" t="s">
        <v>56</v>
      </c>
      <c r="AD56" s="54" t="s">
        <v>39</v>
      </c>
      <c r="AE56" s="172" t="s">
        <v>57</v>
      </c>
      <c r="AF56" s="62"/>
      <c r="AG56" s="62"/>
    </row>
    <row r="57" spans="1:33" ht="14.15" customHeight="1" x14ac:dyDescent="0.2">
      <c r="A57" s="280" t="str">
        <f>'MPS(input_RL_Opt2)'!A82</f>
        <v>Land use category in year 2021</v>
      </c>
      <c r="B57" s="54" t="s">
        <v>46</v>
      </c>
      <c r="C57" s="201"/>
      <c r="D57" s="201"/>
      <c r="E57" s="201"/>
      <c r="F57" s="201"/>
      <c r="G57" s="201"/>
      <c r="H57" s="201"/>
      <c r="I57" s="201"/>
      <c r="J57" s="201"/>
      <c r="K57" s="201"/>
      <c r="L57" s="201"/>
      <c r="M57" s="201"/>
      <c r="N57" s="201"/>
      <c r="O57" s="198">
        <f>SUM(C57:N57)</f>
        <v>0</v>
      </c>
      <c r="Q57" s="280" t="str">
        <f>'MPS(input_RL_Opt2)'!Q82</f>
        <v>Land use category in year 2021</v>
      </c>
      <c r="R57" s="54" t="s">
        <v>46</v>
      </c>
      <c r="S57" s="199">
        <f>IF(ISNUMBER('MPS(input_RL_Opt2)'!S$16),C57*'MPS(input_RL_Opt2)'!S$16,0)</f>
        <v>0</v>
      </c>
      <c r="T57" s="199">
        <f>IF(ISNUMBER('MPS(input_RL_Opt2)'!T$16),D57*'MPS(input_RL_Opt2)'!T$16,0)</f>
        <v>0</v>
      </c>
      <c r="U57" s="199">
        <f>IF(ISNUMBER('MPS(input_RL_Opt2)'!U$16),E57*'MPS(input_RL_Opt2)'!U$16,0)</f>
        <v>0</v>
      </c>
      <c r="V57" s="199">
        <f>IF(ISNUMBER('MPS(input_RL_Opt2)'!V$16),F57*'MPS(input_RL_Opt2)'!V$16,0)</f>
        <v>0</v>
      </c>
      <c r="W57" s="199">
        <f>IF(ISNUMBER('MPS(input_RL_Opt2)'!W$16),G57*'MPS(input_RL_Opt2)'!W$16,0)</f>
        <v>0</v>
      </c>
      <c r="X57" s="199">
        <f>IF(ISNUMBER('MPS(input_RL_Opt2)'!X$16),H57*'MPS(input_RL_Opt2)'!X$16,0)</f>
        <v>0</v>
      </c>
      <c r="Y57" s="199">
        <f>IF(ISNUMBER('MPS(input_RL_Opt2)'!Y$16),I57*'MPS(input_RL_Opt2)'!Y$16,0)</f>
        <v>0</v>
      </c>
      <c r="Z57" s="199">
        <f>IF(ISNUMBER('MPS(input_RL_Opt2)'!Z$16),J57*'MPS(input_RL_Opt2)'!Z$16,0)</f>
        <v>0</v>
      </c>
      <c r="AA57" s="199">
        <f>IF(ISNUMBER('MPS(input_RL_Opt2)'!AA$16),K57*'MPS(input_RL_Opt2)'!AA$16,0)</f>
        <v>0</v>
      </c>
      <c r="AB57" s="199">
        <f>IF(ISNUMBER('MPS(input_RL_Opt2)'!AB$16),L57*'MPS(input_RL_Opt2)'!AB$16,0)</f>
        <v>0</v>
      </c>
      <c r="AC57" s="199">
        <f>IF(ISNUMBER('MPS(input_RL_Opt2)'!AC$16),M57*'MPS(input_RL_Opt2)'!AC$16,0)</f>
        <v>0</v>
      </c>
      <c r="AD57" s="199">
        <f>IF(ISNUMBER('MPS(input_RL_Opt2)'!AD$16),N57*'MPS(input_RL_Opt2)'!AD$16,0)</f>
        <v>0</v>
      </c>
      <c r="AE57" s="198">
        <f>SUMIF(S57:AD57,"&gt;0",S57:AD57)</f>
        <v>0</v>
      </c>
      <c r="AF57" s="62"/>
      <c r="AG57" s="62"/>
    </row>
    <row r="58" spans="1:33" ht="28" x14ac:dyDescent="0.2">
      <c r="A58" s="280"/>
      <c r="B58" s="54" t="s">
        <v>47</v>
      </c>
      <c r="C58" s="201"/>
      <c r="D58" s="201"/>
      <c r="E58" s="201"/>
      <c r="F58" s="201"/>
      <c r="G58" s="201"/>
      <c r="H58" s="201"/>
      <c r="I58" s="201"/>
      <c r="J58" s="201"/>
      <c r="K58" s="201"/>
      <c r="L58" s="201"/>
      <c r="M58" s="201"/>
      <c r="N58" s="201"/>
      <c r="O58" s="198">
        <f t="shared" ref="O58:O68" si="9">SUM(C58:N58)</f>
        <v>0</v>
      </c>
      <c r="Q58" s="280"/>
      <c r="R58" s="54" t="s">
        <v>47</v>
      </c>
      <c r="S58" s="199">
        <f>IF(ISNUMBER('MPS(input_RL_Opt2)'!S$17),C58*'MPS(input_RL_Opt2)'!S$17,0)</f>
        <v>0</v>
      </c>
      <c r="T58" s="199">
        <f>IF(ISNUMBER('MPS(input_RL_Opt2)'!T$17),D58*'MPS(input_RL_Opt2)'!T$17,0)</f>
        <v>0</v>
      </c>
      <c r="U58" s="199">
        <f>IF(ISNUMBER('MPS(input_RL_Opt2)'!U$17),E58*'MPS(input_RL_Opt2)'!U$17,0)</f>
        <v>0</v>
      </c>
      <c r="V58" s="199">
        <f>IF(ISNUMBER('MPS(input_RL_Opt2)'!V$17),F58*'MPS(input_RL_Opt2)'!V$17,0)</f>
        <v>0</v>
      </c>
      <c r="W58" s="199">
        <f>IF(ISNUMBER('MPS(input_RL_Opt2)'!W$17),G58*'MPS(input_RL_Opt2)'!W$17,0)</f>
        <v>0</v>
      </c>
      <c r="X58" s="199">
        <f>IF(ISNUMBER('MPS(input_RL_Opt2)'!X$17),H58*'MPS(input_RL_Opt2)'!X$17,0)</f>
        <v>0</v>
      </c>
      <c r="Y58" s="199">
        <f>IF(ISNUMBER('MPS(input_RL_Opt2)'!Y$17),I58*'MPS(input_RL_Opt2)'!Y$17,0)</f>
        <v>0</v>
      </c>
      <c r="Z58" s="199">
        <f>IF(ISNUMBER('MPS(input_RL_Opt2)'!Z$17),J58*'MPS(input_RL_Opt2)'!Z$17,0)</f>
        <v>0</v>
      </c>
      <c r="AA58" s="199">
        <f>IF(ISNUMBER('MPS(input_RL_Opt2)'!AA$17),K58*'MPS(input_RL_Opt2)'!AA$17,0)</f>
        <v>0</v>
      </c>
      <c r="AB58" s="199">
        <f>IF(ISNUMBER('MPS(input_RL_Opt2)'!AB$17),L58*'MPS(input_RL_Opt2)'!AB$17,0)</f>
        <v>0</v>
      </c>
      <c r="AC58" s="199">
        <f>IF(ISNUMBER('MPS(input_RL_Opt2)'!AC$17),M58*'MPS(input_RL_Opt2)'!AC$17,0)</f>
        <v>0</v>
      </c>
      <c r="AD58" s="199">
        <f>IF(ISNUMBER('MPS(input_RL_Opt2)'!AD$17),N58*'MPS(input_RL_Opt2)'!AD$17,0)</f>
        <v>0</v>
      </c>
      <c r="AE58" s="198">
        <f t="shared" ref="AE58:AE68" si="10">SUMIF(S58:AD58,"&gt;0",S58:AD58)</f>
        <v>0</v>
      </c>
      <c r="AF58" s="62"/>
      <c r="AG58" s="62"/>
    </row>
    <row r="59" spans="1:33" x14ac:dyDescent="0.2">
      <c r="A59" s="280"/>
      <c r="B59" s="55" t="s">
        <v>48</v>
      </c>
      <c r="C59" s="201"/>
      <c r="D59" s="201"/>
      <c r="E59" s="201"/>
      <c r="F59" s="201"/>
      <c r="G59" s="201"/>
      <c r="H59" s="201"/>
      <c r="I59" s="201"/>
      <c r="J59" s="201"/>
      <c r="K59" s="201"/>
      <c r="L59" s="201"/>
      <c r="M59" s="201"/>
      <c r="N59" s="201"/>
      <c r="O59" s="198">
        <f t="shared" si="9"/>
        <v>0</v>
      </c>
      <c r="Q59" s="280"/>
      <c r="R59" s="55" t="s">
        <v>48</v>
      </c>
      <c r="S59" s="199">
        <f>IF(ISNUMBER('MPS(input_RL_Opt2)'!S$18),C59*'MPS(input_RL_Opt2)'!S$18,0)</f>
        <v>0</v>
      </c>
      <c r="T59" s="199">
        <f>IF(ISNUMBER('MPS(input_RL_Opt2)'!T$18),D59*'MPS(input_RL_Opt2)'!T$18,0)</f>
        <v>0</v>
      </c>
      <c r="U59" s="199">
        <f>IF(ISNUMBER('MPS(input_RL_Opt2)'!U$18),E59*'MPS(input_RL_Opt2)'!U$18,0)</f>
        <v>0</v>
      </c>
      <c r="V59" s="199">
        <f>IF(ISNUMBER('MPS(input_RL_Opt2)'!V$18),F59*'MPS(input_RL_Opt2)'!V$18,0)</f>
        <v>0</v>
      </c>
      <c r="W59" s="199">
        <f>IF(ISNUMBER('MPS(input_RL_Opt2)'!W$18),G59*'MPS(input_RL_Opt2)'!W$18,0)</f>
        <v>0</v>
      </c>
      <c r="X59" s="199">
        <f>IF(ISNUMBER('MPS(input_RL_Opt2)'!X$18),H59*'MPS(input_RL_Opt2)'!X$18,0)</f>
        <v>0</v>
      </c>
      <c r="Y59" s="199">
        <f>IF(ISNUMBER('MPS(input_RL_Opt2)'!Y$18),I59*'MPS(input_RL_Opt2)'!Y$18,0)</f>
        <v>0</v>
      </c>
      <c r="Z59" s="199">
        <f>IF(ISNUMBER('MPS(input_RL_Opt2)'!Z$18),J59*'MPS(input_RL_Opt2)'!Z$18,0)</f>
        <v>0</v>
      </c>
      <c r="AA59" s="199">
        <f>IF(ISNUMBER('MPS(input_RL_Opt2)'!AA$18),K59*'MPS(input_RL_Opt2)'!AA$18,0)</f>
        <v>0</v>
      </c>
      <c r="AB59" s="199">
        <f>IF(ISNUMBER('MPS(input_RL_Opt2)'!AB$18),L59*'MPS(input_RL_Opt2)'!AB$18,0)</f>
        <v>0</v>
      </c>
      <c r="AC59" s="199">
        <f>IF(ISNUMBER('MPS(input_RL_Opt2)'!AC$18),M59*'MPS(input_RL_Opt2)'!AC$18,0)</f>
        <v>0</v>
      </c>
      <c r="AD59" s="199">
        <f>IF(ISNUMBER('MPS(input_RL_Opt2)'!AD$18),N59*'MPS(input_RL_Opt2)'!AD$18,0)</f>
        <v>0</v>
      </c>
      <c r="AE59" s="198">
        <f t="shared" si="10"/>
        <v>0</v>
      </c>
      <c r="AF59" s="62"/>
      <c r="AG59" s="62"/>
    </row>
    <row r="60" spans="1:33" x14ac:dyDescent="0.2">
      <c r="A60" s="280"/>
      <c r="B60" s="54" t="s">
        <v>49</v>
      </c>
      <c r="C60" s="201"/>
      <c r="D60" s="201"/>
      <c r="E60" s="201"/>
      <c r="F60" s="201"/>
      <c r="G60" s="201"/>
      <c r="H60" s="201"/>
      <c r="I60" s="201"/>
      <c r="J60" s="201"/>
      <c r="K60" s="201"/>
      <c r="L60" s="201"/>
      <c r="M60" s="201"/>
      <c r="N60" s="201"/>
      <c r="O60" s="198">
        <f t="shared" si="9"/>
        <v>0</v>
      </c>
      <c r="Q60" s="280"/>
      <c r="R60" s="54" t="s">
        <v>49</v>
      </c>
      <c r="S60" s="199">
        <f>IF(ISNUMBER('MPS(input_RL_Opt2)'!S$19),C60*'MPS(input_RL_Opt2)'!S$19,0)</f>
        <v>0</v>
      </c>
      <c r="T60" s="199">
        <f>IF(ISNUMBER('MPS(input_RL_Opt2)'!T$19),D60*'MPS(input_RL_Opt2)'!T$19,0)</f>
        <v>0</v>
      </c>
      <c r="U60" s="199">
        <f>IF(ISNUMBER('MPS(input_RL_Opt2)'!U$19),E60*'MPS(input_RL_Opt2)'!U$19,0)</f>
        <v>0</v>
      </c>
      <c r="V60" s="199">
        <f>IF(ISNUMBER('MPS(input_RL_Opt2)'!V$19),F60*'MPS(input_RL_Opt2)'!V$19,0)</f>
        <v>0</v>
      </c>
      <c r="W60" s="199">
        <f>IF(ISNUMBER('MPS(input_RL_Opt2)'!W$19),G60*'MPS(input_RL_Opt2)'!W$19,0)</f>
        <v>0</v>
      </c>
      <c r="X60" s="199">
        <f>IF(ISNUMBER('MPS(input_RL_Opt2)'!X$19),H60*'MPS(input_RL_Opt2)'!X$19,0)</f>
        <v>0</v>
      </c>
      <c r="Y60" s="199">
        <f>IF(ISNUMBER('MPS(input_RL_Opt2)'!Y$19),I60*'MPS(input_RL_Opt2)'!Y$19,0)</f>
        <v>0</v>
      </c>
      <c r="Z60" s="199">
        <f>IF(ISNUMBER('MPS(input_RL_Opt2)'!Z$19),J60*'MPS(input_RL_Opt2)'!Z$19,0)</f>
        <v>0</v>
      </c>
      <c r="AA60" s="199">
        <f>IF(ISNUMBER('MPS(input_RL_Opt2)'!AA$19),K60*'MPS(input_RL_Opt2)'!AA$19,0)</f>
        <v>0</v>
      </c>
      <c r="AB60" s="199">
        <f>IF(ISNUMBER('MPS(input_RL_Opt2)'!AB$19),L60*'MPS(input_RL_Opt2)'!AB$19,0)</f>
        <v>0</v>
      </c>
      <c r="AC60" s="199">
        <f>IF(ISNUMBER('MPS(input_RL_Opt2)'!AC$19),M60*'MPS(input_RL_Opt2)'!AC$19,0)</f>
        <v>0</v>
      </c>
      <c r="AD60" s="199">
        <f>IF(ISNUMBER('MPS(input_RL_Opt2)'!AD$19),N60*'MPS(input_RL_Opt2)'!AD$19,0)</f>
        <v>0</v>
      </c>
      <c r="AE60" s="198">
        <f t="shared" si="10"/>
        <v>0</v>
      </c>
      <c r="AF60" s="62"/>
      <c r="AG60" s="62"/>
    </row>
    <row r="61" spans="1:33" x14ac:dyDescent="0.2">
      <c r="A61" s="280"/>
      <c r="B61" s="172" t="s">
        <v>50</v>
      </c>
      <c r="C61" s="201"/>
      <c r="D61" s="201"/>
      <c r="E61" s="201"/>
      <c r="F61" s="201"/>
      <c r="G61" s="201"/>
      <c r="H61" s="201"/>
      <c r="I61" s="201"/>
      <c r="J61" s="201"/>
      <c r="K61" s="201"/>
      <c r="L61" s="201"/>
      <c r="M61" s="201"/>
      <c r="N61" s="201"/>
      <c r="O61" s="198">
        <f t="shared" si="9"/>
        <v>0</v>
      </c>
      <c r="Q61" s="280"/>
      <c r="R61" s="172" t="s">
        <v>50</v>
      </c>
      <c r="S61" s="199">
        <f>IF(ISNUMBER('MPS(input_RL_Opt2)'!S$20),C61*'MPS(input_RL_Opt2)'!S$20,0)</f>
        <v>0</v>
      </c>
      <c r="T61" s="199">
        <f>IF(ISNUMBER('MPS(input_RL_Opt2)'!T$20),D61*'MPS(input_RL_Opt2)'!T$20,0)</f>
        <v>0</v>
      </c>
      <c r="U61" s="199">
        <f>IF(ISNUMBER('MPS(input_RL_Opt2)'!U$20),E61*'MPS(input_RL_Opt2)'!U$20,0)</f>
        <v>0</v>
      </c>
      <c r="V61" s="199">
        <f>IF(ISNUMBER('MPS(input_RL_Opt2)'!V$20),F61*'MPS(input_RL_Opt2)'!V$20,0)</f>
        <v>0</v>
      </c>
      <c r="W61" s="199">
        <f>IF(ISNUMBER('MPS(input_RL_Opt2)'!W$20),G61*'MPS(input_RL_Opt2)'!W$20,0)</f>
        <v>0</v>
      </c>
      <c r="X61" s="199">
        <f>IF(ISNUMBER('MPS(input_RL_Opt2)'!X$20),H61*'MPS(input_RL_Opt2)'!X$20,0)</f>
        <v>0</v>
      </c>
      <c r="Y61" s="199">
        <f>IF(ISNUMBER('MPS(input_RL_Opt2)'!Y$20),I61*'MPS(input_RL_Opt2)'!Y$20,0)</f>
        <v>0</v>
      </c>
      <c r="Z61" s="199">
        <f>IF(ISNUMBER('MPS(input_RL_Opt2)'!Z$20),J61*'MPS(input_RL_Opt2)'!Z$20,0)</f>
        <v>0</v>
      </c>
      <c r="AA61" s="199">
        <f>IF(ISNUMBER('MPS(input_RL_Opt2)'!AA$20),K61*'MPS(input_RL_Opt2)'!AA$20,0)</f>
        <v>0</v>
      </c>
      <c r="AB61" s="199">
        <f>IF(ISNUMBER('MPS(input_RL_Opt2)'!AB$20),L61*'MPS(input_RL_Opt2)'!AB$20,0)</f>
        <v>0</v>
      </c>
      <c r="AC61" s="199">
        <f>IF(ISNUMBER('MPS(input_RL_Opt2)'!AC$20),M61*'MPS(input_RL_Opt2)'!AC$20,0)</f>
        <v>0</v>
      </c>
      <c r="AD61" s="199">
        <f>IF(ISNUMBER('MPS(input_RL_Opt2)'!AD$20),N61*'MPS(input_RL_Opt2)'!AD$20,0)</f>
        <v>0</v>
      </c>
      <c r="AE61" s="198">
        <f t="shared" si="10"/>
        <v>0</v>
      </c>
      <c r="AF61" s="62"/>
      <c r="AG61" s="62"/>
    </row>
    <row r="62" spans="1:33" x14ac:dyDescent="0.2">
      <c r="A62" s="280"/>
      <c r="B62" s="172" t="s">
        <v>51</v>
      </c>
      <c r="C62" s="201"/>
      <c r="D62" s="201"/>
      <c r="E62" s="201"/>
      <c r="F62" s="201"/>
      <c r="G62" s="201"/>
      <c r="H62" s="201"/>
      <c r="I62" s="201"/>
      <c r="J62" s="201"/>
      <c r="K62" s="201"/>
      <c r="L62" s="201"/>
      <c r="M62" s="201"/>
      <c r="N62" s="201"/>
      <c r="O62" s="198">
        <f t="shared" si="9"/>
        <v>0</v>
      </c>
      <c r="Q62" s="280"/>
      <c r="R62" s="172" t="s">
        <v>51</v>
      </c>
      <c r="S62" s="199">
        <f>IF(ISNUMBER('MPS(input_RL_Opt2)'!S$21),C62*'MPS(input_RL_Opt2)'!S$21,0)</f>
        <v>0</v>
      </c>
      <c r="T62" s="199">
        <f>IF(ISNUMBER('MPS(input_RL_Opt2)'!T$21),D62*'MPS(input_RL_Opt2)'!T$21,0)</f>
        <v>0</v>
      </c>
      <c r="U62" s="199">
        <f>IF(ISNUMBER('MPS(input_RL_Opt2)'!U$21),E62*'MPS(input_RL_Opt2)'!U$21,0)</f>
        <v>0</v>
      </c>
      <c r="V62" s="199">
        <f>IF(ISNUMBER('MPS(input_RL_Opt2)'!V$21),F62*'MPS(input_RL_Opt2)'!V$21,0)</f>
        <v>0</v>
      </c>
      <c r="W62" s="199">
        <f>IF(ISNUMBER('MPS(input_RL_Opt2)'!W$21),G62*'MPS(input_RL_Opt2)'!W$21,0)</f>
        <v>0</v>
      </c>
      <c r="X62" s="199">
        <f>IF(ISNUMBER('MPS(input_RL_Opt2)'!X$21),H62*'MPS(input_RL_Opt2)'!X$21,0)</f>
        <v>0</v>
      </c>
      <c r="Y62" s="199">
        <f>IF(ISNUMBER('MPS(input_RL_Opt2)'!Y$21),I62*'MPS(input_RL_Opt2)'!Y$21,0)</f>
        <v>0</v>
      </c>
      <c r="Z62" s="199">
        <f>IF(ISNUMBER('MPS(input_RL_Opt2)'!Z$21),J62*'MPS(input_RL_Opt2)'!Z$21,0)</f>
        <v>0</v>
      </c>
      <c r="AA62" s="199">
        <f>IF(ISNUMBER('MPS(input_RL_Opt2)'!AA$21),K62*'MPS(input_RL_Opt2)'!AA$21,0)</f>
        <v>0</v>
      </c>
      <c r="AB62" s="199">
        <f>IF(ISNUMBER('MPS(input_RL_Opt2)'!AB$21),L62*'MPS(input_RL_Opt2)'!AB$21,0)</f>
        <v>0</v>
      </c>
      <c r="AC62" s="199">
        <f>IF(ISNUMBER('MPS(input_RL_Opt2)'!AC$21),M62*'MPS(input_RL_Opt2)'!AC$21,0)</f>
        <v>0</v>
      </c>
      <c r="AD62" s="199">
        <f>IF(ISNUMBER('MPS(input_RL_Opt2)'!AD$21),N62*'MPS(input_RL_Opt2)'!AD$21,0)</f>
        <v>0</v>
      </c>
      <c r="AE62" s="198">
        <f t="shared" si="10"/>
        <v>0</v>
      </c>
      <c r="AF62" s="62"/>
      <c r="AG62" s="62"/>
    </row>
    <row r="63" spans="1:33" x14ac:dyDescent="0.2">
      <c r="A63" s="280"/>
      <c r="B63" s="172" t="s">
        <v>52</v>
      </c>
      <c r="C63" s="201"/>
      <c r="D63" s="201"/>
      <c r="E63" s="201"/>
      <c r="F63" s="201"/>
      <c r="G63" s="201"/>
      <c r="H63" s="201"/>
      <c r="I63" s="201"/>
      <c r="J63" s="201"/>
      <c r="K63" s="201"/>
      <c r="L63" s="201"/>
      <c r="M63" s="201"/>
      <c r="N63" s="201"/>
      <c r="O63" s="198">
        <f t="shared" si="9"/>
        <v>0</v>
      </c>
      <c r="Q63" s="280"/>
      <c r="R63" s="172" t="s">
        <v>52</v>
      </c>
      <c r="S63" s="199">
        <f>IF(ISNUMBER('MPS(input_RL_Opt2)'!S$22),C63*'MPS(input_RL_Opt2)'!S$22,0)</f>
        <v>0</v>
      </c>
      <c r="T63" s="199">
        <f>IF(ISNUMBER('MPS(input_RL_Opt2)'!T$22),D63*'MPS(input_RL_Opt2)'!T$22,0)</f>
        <v>0</v>
      </c>
      <c r="U63" s="199">
        <f>IF(ISNUMBER('MPS(input_RL_Opt2)'!U$22),E63*'MPS(input_RL_Opt2)'!U$22,0)</f>
        <v>0</v>
      </c>
      <c r="V63" s="199">
        <f>IF(ISNUMBER('MPS(input_RL_Opt2)'!V$22),F63*'MPS(input_RL_Opt2)'!V$22,0)</f>
        <v>0</v>
      </c>
      <c r="W63" s="199">
        <f>IF(ISNUMBER('MPS(input_RL_Opt2)'!W$22),G63*'MPS(input_RL_Opt2)'!W$22,0)</f>
        <v>0</v>
      </c>
      <c r="X63" s="199">
        <f>IF(ISNUMBER('MPS(input_RL_Opt2)'!X$22),H63*'MPS(input_RL_Opt2)'!X$22,0)</f>
        <v>0</v>
      </c>
      <c r="Y63" s="199">
        <f>IF(ISNUMBER('MPS(input_RL_Opt2)'!Y$22),I63*'MPS(input_RL_Opt2)'!Y$22,0)</f>
        <v>0</v>
      </c>
      <c r="Z63" s="199">
        <f>IF(ISNUMBER('MPS(input_RL_Opt2)'!Z$22),J63*'MPS(input_RL_Opt2)'!Z$22,0)</f>
        <v>0</v>
      </c>
      <c r="AA63" s="199">
        <f>IF(ISNUMBER('MPS(input_RL_Opt2)'!AA$22),K63*'MPS(input_RL_Opt2)'!AA$22,0)</f>
        <v>0</v>
      </c>
      <c r="AB63" s="199">
        <f>IF(ISNUMBER('MPS(input_RL_Opt2)'!AB$22),L63*'MPS(input_RL_Opt2)'!AB$22,0)</f>
        <v>0</v>
      </c>
      <c r="AC63" s="199">
        <f>IF(ISNUMBER('MPS(input_RL_Opt2)'!AC$22),M63*'MPS(input_RL_Opt2)'!AC$22,0)</f>
        <v>0</v>
      </c>
      <c r="AD63" s="199">
        <f>IF(ISNUMBER('MPS(input_RL_Opt2)'!AD$22),N63*'MPS(input_RL_Opt2)'!AD$22,0)</f>
        <v>0</v>
      </c>
      <c r="AE63" s="198">
        <f t="shared" si="10"/>
        <v>0</v>
      </c>
      <c r="AF63" s="62"/>
      <c r="AG63" s="62"/>
    </row>
    <row r="64" spans="1:33" x14ac:dyDescent="0.2">
      <c r="A64" s="280"/>
      <c r="B64" s="172" t="s">
        <v>53</v>
      </c>
      <c r="C64" s="201"/>
      <c r="D64" s="201"/>
      <c r="E64" s="201"/>
      <c r="F64" s="201"/>
      <c r="G64" s="201"/>
      <c r="H64" s="201"/>
      <c r="I64" s="201"/>
      <c r="J64" s="201"/>
      <c r="K64" s="201"/>
      <c r="L64" s="201"/>
      <c r="M64" s="201"/>
      <c r="N64" s="201"/>
      <c r="O64" s="198">
        <f t="shared" si="9"/>
        <v>0</v>
      </c>
      <c r="Q64" s="280"/>
      <c r="R64" s="172" t="s">
        <v>53</v>
      </c>
      <c r="S64" s="199">
        <f>IF(ISNUMBER('MPS(input_RL_Opt2)'!S$23),C64*'MPS(input_RL_Opt2)'!S$23,0)</f>
        <v>0</v>
      </c>
      <c r="T64" s="199">
        <f>IF(ISNUMBER('MPS(input_RL_Opt2)'!T$23),D64*'MPS(input_RL_Opt2)'!T$23,0)</f>
        <v>0</v>
      </c>
      <c r="U64" s="199">
        <f>IF(ISNUMBER('MPS(input_RL_Opt2)'!U$23),E64*'MPS(input_RL_Opt2)'!U$23,0)</f>
        <v>0</v>
      </c>
      <c r="V64" s="199">
        <f>IF(ISNUMBER('MPS(input_RL_Opt2)'!V$23),F64*'MPS(input_RL_Opt2)'!V$23,0)</f>
        <v>0</v>
      </c>
      <c r="W64" s="199">
        <f>IF(ISNUMBER('MPS(input_RL_Opt2)'!W$23),G64*'MPS(input_RL_Opt2)'!W$23,0)</f>
        <v>0</v>
      </c>
      <c r="X64" s="199">
        <f>IF(ISNUMBER('MPS(input_RL_Opt2)'!X$23),H64*'MPS(input_RL_Opt2)'!X$23,0)</f>
        <v>0</v>
      </c>
      <c r="Y64" s="199">
        <f>IF(ISNUMBER('MPS(input_RL_Opt2)'!Y$23),I64*'MPS(input_RL_Opt2)'!Y$23,0)</f>
        <v>0</v>
      </c>
      <c r="Z64" s="199">
        <f>IF(ISNUMBER('MPS(input_RL_Opt2)'!Z$23),J64*'MPS(input_RL_Opt2)'!Z$23,0)</f>
        <v>0</v>
      </c>
      <c r="AA64" s="199">
        <f>IF(ISNUMBER('MPS(input_RL_Opt2)'!AA$23),K64*'MPS(input_RL_Opt2)'!AA$23,0)</f>
        <v>0</v>
      </c>
      <c r="AB64" s="199">
        <f>IF(ISNUMBER('MPS(input_RL_Opt2)'!AB$23),L64*'MPS(input_RL_Opt2)'!AB$23,0)</f>
        <v>0</v>
      </c>
      <c r="AC64" s="199">
        <f>IF(ISNUMBER('MPS(input_RL_Opt2)'!AC$23),M64*'MPS(input_RL_Opt2)'!AC$23,0)</f>
        <v>0</v>
      </c>
      <c r="AD64" s="199">
        <f>IF(ISNUMBER('MPS(input_RL_Opt2)'!AD$23),N64*'MPS(input_RL_Opt2)'!AD$23,0)</f>
        <v>0</v>
      </c>
      <c r="AE64" s="198">
        <f t="shared" si="10"/>
        <v>0</v>
      </c>
      <c r="AF64" s="62"/>
      <c r="AG64" s="62"/>
    </row>
    <row r="65" spans="1:33" x14ac:dyDescent="0.2">
      <c r="A65" s="280"/>
      <c r="B65" s="172" t="s">
        <v>54</v>
      </c>
      <c r="C65" s="201"/>
      <c r="D65" s="201"/>
      <c r="E65" s="201"/>
      <c r="F65" s="201"/>
      <c r="G65" s="201"/>
      <c r="H65" s="201"/>
      <c r="I65" s="201"/>
      <c r="J65" s="201"/>
      <c r="K65" s="201"/>
      <c r="L65" s="201"/>
      <c r="M65" s="201"/>
      <c r="N65" s="201"/>
      <c r="O65" s="198">
        <f t="shared" si="9"/>
        <v>0</v>
      </c>
      <c r="Q65" s="280"/>
      <c r="R65" s="172" t="s">
        <v>54</v>
      </c>
      <c r="S65" s="199">
        <f>IF(ISNUMBER('MPS(input_RL_Opt2)'!S$24),C65*'MPS(input_RL_Opt2)'!S$24,0)</f>
        <v>0</v>
      </c>
      <c r="T65" s="199">
        <f>IF(ISNUMBER('MPS(input_RL_Opt2)'!T$24),D65*'MPS(input_RL_Opt2)'!T$24,0)</f>
        <v>0</v>
      </c>
      <c r="U65" s="199">
        <f>IF(ISNUMBER('MPS(input_RL_Opt2)'!U$24),E65*'MPS(input_RL_Opt2)'!U$24,0)</f>
        <v>0</v>
      </c>
      <c r="V65" s="199">
        <f>IF(ISNUMBER('MPS(input_RL_Opt2)'!V$24),F65*'MPS(input_RL_Opt2)'!V$24,0)</f>
        <v>0</v>
      </c>
      <c r="W65" s="199">
        <f>IF(ISNUMBER('MPS(input_RL_Opt2)'!W$24),G65*'MPS(input_RL_Opt2)'!W$24,0)</f>
        <v>0</v>
      </c>
      <c r="X65" s="199">
        <f>IF(ISNUMBER('MPS(input_RL_Opt2)'!X$24),H65*'MPS(input_RL_Opt2)'!X$24,0)</f>
        <v>0</v>
      </c>
      <c r="Y65" s="199">
        <f>IF(ISNUMBER('MPS(input_RL_Opt2)'!Y$24),I65*'MPS(input_RL_Opt2)'!Y$24,0)</f>
        <v>0</v>
      </c>
      <c r="Z65" s="199">
        <f>IF(ISNUMBER('MPS(input_RL_Opt2)'!Z$24),J65*'MPS(input_RL_Opt2)'!Z$24,0)</f>
        <v>0</v>
      </c>
      <c r="AA65" s="199">
        <f>IF(ISNUMBER('MPS(input_RL_Opt2)'!AA$24),K65*'MPS(input_RL_Opt2)'!AA$24,0)</f>
        <v>0</v>
      </c>
      <c r="AB65" s="199">
        <f>IF(ISNUMBER('MPS(input_RL_Opt2)'!AB$24),L65*'MPS(input_RL_Opt2)'!AB$24,0)</f>
        <v>0</v>
      </c>
      <c r="AC65" s="199">
        <f>IF(ISNUMBER('MPS(input_RL_Opt2)'!AC$24),M65*'MPS(input_RL_Opt2)'!AC$24,0)</f>
        <v>0</v>
      </c>
      <c r="AD65" s="199">
        <f>IF(ISNUMBER('MPS(input_RL_Opt2)'!AD$24),N65*'MPS(input_RL_Opt2)'!AD$24,0)</f>
        <v>0</v>
      </c>
      <c r="AE65" s="198">
        <f t="shared" si="10"/>
        <v>0</v>
      </c>
      <c r="AF65" s="62"/>
      <c r="AG65" s="62"/>
    </row>
    <row r="66" spans="1:33" x14ac:dyDescent="0.2">
      <c r="A66" s="280"/>
      <c r="B66" s="172" t="s">
        <v>55</v>
      </c>
      <c r="C66" s="201"/>
      <c r="D66" s="201"/>
      <c r="E66" s="201"/>
      <c r="F66" s="201"/>
      <c r="G66" s="201"/>
      <c r="H66" s="201"/>
      <c r="I66" s="201"/>
      <c r="J66" s="201"/>
      <c r="K66" s="201"/>
      <c r="L66" s="201"/>
      <c r="M66" s="201"/>
      <c r="N66" s="201"/>
      <c r="O66" s="198">
        <f t="shared" si="9"/>
        <v>0</v>
      </c>
      <c r="Q66" s="280"/>
      <c r="R66" s="172" t="s">
        <v>55</v>
      </c>
      <c r="S66" s="199">
        <f>IF(ISNUMBER('MPS(input_RL_Opt2)'!S$25),C66*'MPS(input_RL_Opt2)'!S$25,0)</f>
        <v>0</v>
      </c>
      <c r="T66" s="199">
        <f>IF(ISNUMBER('MPS(input_RL_Opt2)'!T$25),D66*'MPS(input_RL_Opt2)'!T$25,0)</f>
        <v>0</v>
      </c>
      <c r="U66" s="199">
        <f>IF(ISNUMBER('MPS(input_RL_Opt2)'!U$25),E66*'MPS(input_RL_Opt2)'!U$25,0)</f>
        <v>0</v>
      </c>
      <c r="V66" s="199">
        <f>IF(ISNUMBER('MPS(input_RL_Opt2)'!V$25),F66*'MPS(input_RL_Opt2)'!V$25,0)</f>
        <v>0</v>
      </c>
      <c r="W66" s="199">
        <f>IF(ISNUMBER('MPS(input_RL_Opt2)'!W$25),G66*'MPS(input_RL_Opt2)'!W$25,0)</f>
        <v>0</v>
      </c>
      <c r="X66" s="199">
        <f>IF(ISNUMBER('MPS(input_RL_Opt2)'!X$25),H66*'MPS(input_RL_Opt2)'!X$25,0)</f>
        <v>0</v>
      </c>
      <c r="Y66" s="199">
        <f>IF(ISNUMBER('MPS(input_RL_Opt2)'!Y$25),I66*'MPS(input_RL_Opt2)'!Y$25,0)</f>
        <v>0</v>
      </c>
      <c r="Z66" s="199">
        <f>IF(ISNUMBER('MPS(input_RL_Opt2)'!Z$25),J66*'MPS(input_RL_Opt2)'!Z$25,0)</f>
        <v>0</v>
      </c>
      <c r="AA66" s="199">
        <f>IF(ISNUMBER('MPS(input_RL_Opt2)'!AA$25),K66*'MPS(input_RL_Opt2)'!AA$25,0)</f>
        <v>0</v>
      </c>
      <c r="AB66" s="199">
        <f>IF(ISNUMBER('MPS(input_RL_Opt2)'!AB$25),L66*'MPS(input_RL_Opt2)'!AB$25,0)</f>
        <v>0</v>
      </c>
      <c r="AC66" s="199">
        <f>IF(ISNUMBER('MPS(input_RL_Opt2)'!AC$25),M66*'MPS(input_RL_Opt2)'!AC$25,0)</f>
        <v>0</v>
      </c>
      <c r="AD66" s="199">
        <f>IF(ISNUMBER('MPS(input_RL_Opt2)'!AD$25),N66*'MPS(input_RL_Opt2)'!AD$25,0)</f>
        <v>0</v>
      </c>
      <c r="AE66" s="198">
        <f t="shared" si="10"/>
        <v>0</v>
      </c>
      <c r="AF66" s="62"/>
      <c r="AG66" s="62"/>
    </row>
    <row r="67" spans="1:33" x14ac:dyDescent="0.2">
      <c r="A67" s="280"/>
      <c r="B67" s="172" t="s">
        <v>56</v>
      </c>
      <c r="C67" s="201"/>
      <c r="D67" s="201"/>
      <c r="E67" s="201"/>
      <c r="F67" s="201"/>
      <c r="G67" s="201"/>
      <c r="H67" s="201"/>
      <c r="I67" s="201"/>
      <c r="J67" s="201"/>
      <c r="K67" s="201"/>
      <c r="L67" s="201"/>
      <c r="M67" s="201"/>
      <c r="N67" s="201"/>
      <c r="O67" s="198">
        <f t="shared" si="9"/>
        <v>0</v>
      </c>
      <c r="Q67" s="280"/>
      <c r="R67" s="172" t="s">
        <v>56</v>
      </c>
      <c r="S67" s="199">
        <f>IF(ISNUMBER('MPS(input_RL_Opt2)'!S$26),C67*'MPS(input_RL_Opt2)'!S$26,0)</f>
        <v>0</v>
      </c>
      <c r="T67" s="199">
        <f>IF(ISNUMBER('MPS(input_RL_Opt2)'!T$26),D67*'MPS(input_RL_Opt2)'!T$26,0)</f>
        <v>0</v>
      </c>
      <c r="U67" s="199">
        <f>IF(ISNUMBER('MPS(input_RL_Opt2)'!U$26),E67*'MPS(input_RL_Opt2)'!U$26,0)</f>
        <v>0</v>
      </c>
      <c r="V67" s="199">
        <f>IF(ISNUMBER('MPS(input_RL_Opt2)'!V$26),F67*'MPS(input_RL_Opt2)'!V$26,0)</f>
        <v>0</v>
      </c>
      <c r="W67" s="199">
        <f>IF(ISNUMBER('MPS(input_RL_Opt2)'!W$26),G67*'MPS(input_RL_Opt2)'!W$26,0)</f>
        <v>0</v>
      </c>
      <c r="X67" s="199">
        <f>IF(ISNUMBER('MPS(input_RL_Opt2)'!X$26),H67*'MPS(input_RL_Opt2)'!X$26,0)</f>
        <v>0</v>
      </c>
      <c r="Y67" s="199">
        <f>IF(ISNUMBER('MPS(input_RL_Opt2)'!Y$26),I67*'MPS(input_RL_Opt2)'!Y$26,0)</f>
        <v>0</v>
      </c>
      <c r="Z67" s="199">
        <f>IF(ISNUMBER('MPS(input_RL_Opt2)'!Z$26),J67*'MPS(input_RL_Opt2)'!Z$26,0)</f>
        <v>0</v>
      </c>
      <c r="AA67" s="199">
        <f>IF(ISNUMBER('MPS(input_RL_Opt2)'!AA$26),K67*'MPS(input_RL_Opt2)'!AA$26,0)</f>
        <v>0</v>
      </c>
      <c r="AB67" s="199">
        <f>IF(ISNUMBER('MPS(input_RL_Opt2)'!AB$26),L67*'MPS(input_RL_Opt2)'!AB$26,0)</f>
        <v>0</v>
      </c>
      <c r="AC67" s="199">
        <f>IF(ISNUMBER('MPS(input_RL_Opt2)'!AC$26),M67*'MPS(input_RL_Opt2)'!AC$26,0)</f>
        <v>0</v>
      </c>
      <c r="AD67" s="199">
        <f>IF(ISNUMBER('MPS(input_RL_Opt2)'!AD$26),N67*'MPS(input_RL_Opt2)'!AD$26,0)</f>
        <v>0</v>
      </c>
      <c r="AE67" s="198">
        <f t="shared" si="10"/>
        <v>0</v>
      </c>
      <c r="AF67" s="62"/>
      <c r="AG67" s="62"/>
    </row>
    <row r="68" spans="1:33" x14ac:dyDescent="0.2">
      <c r="A68" s="280"/>
      <c r="B68" s="172" t="s">
        <v>147</v>
      </c>
      <c r="C68" s="201"/>
      <c r="D68" s="201"/>
      <c r="E68" s="201"/>
      <c r="F68" s="201"/>
      <c r="G68" s="201"/>
      <c r="H68" s="201"/>
      <c r="I68" s="201"/>
      <c r="J68" s="201"/>
      <c r="K68" s="201"/>
      <c r="L68" s="201"/>
      <c r="M68" s="201"/>
      <c r="N68" s="201"/>
      <c r="O68" s="198">
        <f t="shared" si="9"/>
        <v>0</v>
      </c>
      <c r="Q68" s="280"/>
      <c r="R68" s="172" t="s">
        <v>147</v>
      </c>
      <c r="S68" s="199">
        <f>IF(ISNUMBER('MPS(input_RL_Opt2)'!S$27),C68*'MPS(input_RL_Opt2)'!S$27,0)</f>
        <v>0</v>
      </c>
      <c r="T68" s="199">
        <f>IF(ISNUMBER('MPS(input_RL_Opt2)'!T$27),D68*'MPS(input_RL_Opt2)'!T$27,0)</f>
        <v>0</v>
      </c>
      <c r="U68" s="199">
        <f>IF(ISNUMBER('MPS(input_RL_Opt2)'!U$27),E68*'MPS(input_RL_Opt2)'!U$27,0)</f>
        <v>0</v>
      </c>
      <c r="V68" s="199">
        <f>IF(ISNUMBER('MPS(input_RL_Opt2)'!V$27),F68*'MPS(input_RL_Opt2)'!V$27,0)</f>
        <v>0</v>
      </c>
      <c r="W68" s="199">
        <f>IF(ISNUMBER('MPS(input_RL_Opt2)'!W$27),G68*'MPS(input_RL_Opt2)'!W$27,0)</f>
        <v>0</v>
      </c>
      <c r="X68" s="199">
        <f>IF(ISNUMBER('MPS(input_RL_Opt2)'!X$27),H68*'MPS(input_RL_Opt2)'!X$27,0)</f>
        <v>0</v>
      </c>
      <c r="Y68" s="199">
        <f>IF(ISNUMBER('MPS(input_RL_Opt2)'!Y$27),I68*'MPS(input_RL_Opt2)'!Y$27,0)</f>
        <v>0</v>
      </c>
      <c r="Z68" s="199">
        <f>IF(ISNUMBER('MPS(input_RL_Opt2)'!Z$27),J68*'MPS(input_RL_Opt2)'!Z$27,0)</f>
        <v>0</v>
      </c>
      <c r="AA68" s="199">
        <f>IF(ISNUMBER('MPS(input_RL_Opt2)'!AA$27),K68*'MPS(input_RL_Opt2)'!AA$27,0)</f>
        <v>0</v>
      </c>
      <c r="AB68" s="199">
        <f>IF(ISNUMBER('MPS(input_RL_Opt2)'!AB$27),L68*'MPS(input_RL_Opt2)'!AB$27,0)</f>
        <v>0</v>
      </c>
      <c r="AC68" s="199">
        <f>IF(ISNUMBER('MPS(input_RL_Opt2)'!AC$27),M68*'MPS(input_RL_Opt2)'!AC$27,0)</f>
        <v>0</v>
      </c>
      <c r="AD68" s="199">
        <f>IF(ISNUMBER('MPS(input_RL_Opt2)'!AD$27),N68*'MPS(input_RL_Opt2)'!AD$27,0)</f>
        <v>0</v>
      </c>
      <c r="AE68" s="198">
        <f t="shared" si="10"/>
        <v>0</v>
      </c>
      <c r="AF68" s="62"/>
      <c r="AG68" s="62"/>
    </row>
    <row r="69" spans="1:33" x14ac:dyDescent="0.2">
      <c r="A69" s="280"/>
      <c r="B69" s="54" t="s">
        <v>57</v>
      </c>
      <c r="C69" s="197">
        <f>+SUM(C57:C68)</f>
        <v>0</v>
      </c>
      <c r="D69" s="197">
        <f t="shared" ref="D69:N69" si="11">+SUM(D57:D68)</f>
        <v>0</v>
      </c>
      <c r="E69" s="197">
        <f t="shared" si="11"/>
        <v>0</v>
      </c>
      <c r="F69" s="197">
        <f t="shared" si="11"/>
        <v>0</v>
      </c>
      <c r="G69" s="197">
        <f t="shared" si="11"/>
        <v>0</v>
      </c>
      <c r="H69" s="197">
        <f t="shared" si="11"/>
        <v>0</v>
      </c>
      <c r="I69" s="197">
        <f t="shared" si="11"/>
        <v>0</v>
      </c>
      <c r="J69" s="197">
        <f t="shared" si="11"/>
        <v>0</v>
      </c>
      <c r="K69" s="197">
        <f t="shared" si="11"/>
        <v>0</v>
      </c>
      <c r="L69" s="197">
        <f t="shared" si="11"/>
        <v>0</v>
      </c>
      <c r="M69" s="197">
        <f t="shared" si="11"/>
        <v>0</v>
      </c>
      <c r="N69" s="197">
        <f t="shared" si="11"/>
        <v>0</v>
      </c>
      <c r="O69" s="198"/>
      <c r="Q69" s="280"/>
      <c r="R69" s="54" t="s">
        <v>57</v>
      </c>
      <c r="S69" s="197"/>
      <c r="T69" s="197"/>
      <c r="U69" s="197"/>
      <c r="V69" s="197"/>
      <c r="W69" s="197"/>
      <c r="X69" s="197"/>
      <c r="Y69" s="197"/>
      <c r="Z69" s="197"/>
      <c r="AA69" s="197"/>
      <c r="AB69" s="197"/>
      <c r="AC69" s="197"/>
      <c r="AD69" s="197"/>
      <c r="AE69" s="198">
        <f>SUM(AE57:AE68)</f>
        <v>0</v>
      </c>
      <c r="AF69" s="200">
        <f>AE69*44/12</f>
        <v>0</v>
      </c>
      <c r="AG69" s="60">
        <f>_xlfn.IFS(AF69-'MPS(input_PJ_DR_Opt2)'!AF94&gt;0,AF69-'MPS(input_PJ_DR_Opt2)'!AF94,TRUE,0)</f>
        <v>0</v>
      </c>
    </row>
    <row r="70" spans="1:33" x14ac:dyDescent="0.2">
      <c r="S70" s="50"/>
      <c r="T70" s="50"/>
      <c r="U70" s="50"/>
      <c r="V70" s="50"/>
      <c r="W70" s="50"/>
      <c r="X70" s="50"/>
      <c r="Y70" s="50"/>
      <c r="Z70" s="50"/>
      <c r="AA70" s="50"/>
      <c r="AB70" s="50"/>
      <c r="AC70" s="50"/>
      <c r="AD70" s="50"/>
      <c r="AE70" s="50"/>
    </row>
    <row r="71" spans="1:33" ht="14.15" customHeight="1" x14ac:dyDescent="0.2">
      <c r="A71" s="293" t="str">
        <f>'MPS(input_RL_Opt2)'!A96</f>
        <v>Year 2023</v>
      </c>
      <c r="B71" s="293"/>
      <c r="C71" s="261" t="str">
        <f>'MPS(input_RL_Opt2)'!C96</f>
        <v>Land use category in year 2023</v>
      </c>
      <c r="D71" s="261"/>
      <c r="E71" s="261"/>
      <c r="F71" s="261"/>
      <c r="G71" s="261"/>
      <c r="H71" s="261"/>
      <c r="I71" s="261"/>
      <c r="J71" s="261"/>
      <c r="K71" s="261"/>
      <c r="L71" s="261"/>
      <c r="M71" s="261"/>
      <c r="N71" s="261"/>
      <c r="O71" s="261"/>
      <c r="Q71" s="293" t="str">
        <f>'MPS(input_RL_Opt2)'!Q96</f>
        <v>Year 2023</v>
      </c>
      <c r="R71" s="293"/>
      <c r="S71" s="261" t="str">
        <f>'MPS(input_RL_Opt2)'!S96</f>
        <v>Land use category in year 2023</v>
      </c>
      <c r="T71" s="261"/>
      <c r="U71" s="261"/>
      <c r="V71" s="261"/>
      <c r="W71" s="261"/>
      <c r="X71" s="261"/>
      <c r="Y71" s="261"/>
      <c r="Z71" s="261"/>
      <c r="AA71" s="261"/>
      <c r="AB71" s="261"/>
      <c r="AC71" s="261"/>
      <c r="AD71" s="261"/>
      <c r="AE71" s="261"/>
      <c r="AF71" s="62"/>
      <c r="AG71" s="62"/>
    </row>
    <row r="72" spans="1:33" ht="42" x14ac:dyDescent="0.2">
      <c r="A72" s="293"/>
      <c r="B72" s="293"/>
      <c r="C72" s="54" t="s">
        <v>46</v>
      </c>
      <c r="D72" s="54" t="s">
        <v>47</v>
      </c>
      <c r="E72" s="55" t="s">
        <v>48</v>
      </c>
      <c r="F72" s="54" t="s">
        <v>49</v>
      </c>
      <c r="G72" s="54" t="s">
        <v>50</v>
      </c>
      <c r="H72" s="54" t="s">
        <v>51</v>
      </c>
      <c r="I72" s="54" t="s">
        <v>52</v>
      </c>
      <c r="J72" s="54" t="s">
        <v>53</v>
      </c>
      <c r="K72" s="54" t="s">
        <v>54</v>
      </c>
      <c r="L72" s="54" t="s">
        <v>55</v>
      </c>
      <c r="M72" s="54" t="s">
        <v>56</v>
      </c>
      <c r="N72" s="54" t="s">
        <v>39</v>
      </c>
      <c r="O72" s="172" t="s">
        <v>57</v>
      </c>
      <c r="Q72" s="293"/>
      <c r="R72" s="293"/>
      <c r="S72" s="54" t="s">
        <v>46</v>
      </c>
      <c r="T72" s="54" t="s">
        <v>47</v>
      </c>
      <c r="U72" s="55" t="s">
        <v>48</v>
      </c>
      <c r="V72" s="54" t="s">
        <v>49</v>
      </c>
      <c r="W72" s="54" t="s">
        <v>50</v>
      </c>
      <c r="X72" s="54" t="s">
        <v>51</v>
      </c>
      <c r="Y72" s="54" t="s">
        <v>52</v>
      </c>
      <c r="Z72" s="54" t="s">
        <v>53</v>
      </c>
      <c r="AA72" s="54" t="s">
        <v>54</v>
      </c>
      <c r="AB72" s="54" t="s">
        <v>55</v>
      </c>
      <c r="AC72" s="54" t="s">
        <v>56</v>
      </c>
      <c r="AD72" s="54" t="s">
        <v>39</v>
      </c>
      <c r="AE72" s="172" t="s">
        <v>57</v>
      </c>
      <c r="AF72" s="62"/>
      <c r="AG72" s="62"/>
    </row>
    <row r="73" spans="1:33" ht="14.15" customHeight="1" x14ac:dyDescent="0.2">
      <c r="A73" s="280" t="str">
        <f>'MPS(input_RL_Opt2)'!A98</f>
        <v>Land use category in year 2022</v>
      </c>
      <c r="B73" s="54" t="s">
        <v>46</v>
      </c>
      <c r="C73" s="201"/>
      <c r="D73" s="201"/>
      <c r="E73" s="201"/>
      <c r="F73" s="201"/>
      <c r="G73" s="201"/>
      <c r="H73" s="201"/>
      <c r="I73" s="201"/>
      <c r="J73" s="201"/>
      <c r="K73" s="201"/>
      <c r="L73" s="201"/>
      <c r="M73" s="201"/>
      <c r="N73" s="201"/>
      <c r="O73" s="198">
        <f>SUM(C73:N73)</f>
        <v>0</v>
      </c>
      <c r="Q73" s="280" t="str">
        <f>'MPS(input_RL_Opt2)'!Q98</f>
        <v>Land use category in year 2022</v>
      </c>
      <c r="R73" s="54" t="s">
        <v>46</v>
      </c>
      <c r="S73" s="199">
        <f>IF(ISNUMBER('MPS(input_RL_Opt2)'!S$16),C73*'MPS(input_RL_Opt2)'!S$16,0)</f>
        <v>0</v>
      </c>
      <c r="T73" s="199">
        <f>IF(ISNUMBER('MPS(input_RL_Opt2)'!T$16),D73*'MPS(input_RL_Opt2)'!T$16,0)</f>
        <v>0</v>
      </c>
      <c r="U73" s="199">
        <f>IF(ISNUMBER('MPS(input_RL_Opt2)'!U$16),E73*'MPS(input_RL_Opt2)'!U$16,0)</f>
        <v>0</v>
      </c>
      <c r="V73" s="199">
        <f>IF(ISNUMBER('MPS(input_RL_Opt2)'!V$16),F73*'MPS(input_RL_Opt2)'!V$16,0)</f>
        <v>0</v>
      </c>
      <c r="W73" s="199">
        <f>IF(ISNUMBER('MPS(input_RL_Opt2)'!W$16),G73*'MPS(input_RL_Opt2)'!W$16,0)</f>
        <v>0</v>
      </c>
      <c r="X73" s="199">
        <f>IF(ISNUMBER('MPS(input_RL_Opt2)'!X$16),H73*'MPS(input_RL_Opt2)'!X$16,0)</f>
        <v>0</v>
      </c>
      <c r="Y73" s="199">
        <f>IF(ISNUMBER('MPS(input_RL_Opt2)'!Y$16),I73*'MPS(input_RL_Opt2)'!Y$16,0)</f>
        <v>0</v>
      </c>
      <c r="Z73" s="199">
        <f>IF(ISNUMBER('MPS(input_RL_Opt2)'!Z$16),J73*'MPS(input_RL_Opt2)'!Z$16,0)</f>
        <v>0</v>
      </c>
      <c r="AA73" s="199">
        <f>IF(ISNUMBER('MPS(input_RL_Opt2)'!AA$16),K73*'MPS(input_RL_Opt2)'!AA$16,0)</f>
        <v>0</v>
      </c>
      <c r="AB73" s="199">
        <f>IF(ISNUMBER('MPS(input_RL_Opt2)'!AB$16),L73*'MPS(input_RL_Opt2)'!AB$16,0)</f>
        <v>0</v>
      </c>
      <c r="AC73" s="199">
        <f>IF(ISNUMBER('MPS(input_RL_Opt2)'!AC$16),M73*'MPS(input_RL_Opt2)'!AC$16,0)</f>
        <v>0</v>
      </c>
      <c r="AD73" s="199">
        <f>IF(ISNUMBER('MPS(input_RL_Opt2)'!AD$16),N73*'MPS(input_RL_Opt2)'!AD$16,0)</f>
        <v>0</v>
      </c>
      <c r="AE73" s="198">
        <f>SUMIF(S73:AD73,"&gt;0",S73:AD73)</f>
        <v>0</v>
      </c>
      <c r="AF73" s="62"/>
      <c r="AG73" s="62"/>
    </row>
    <row r="74" spans="1:33" ht="28" x14ac:dyDescent="0.2">
      <c r="A74" s="280"/>
      <c r="B74" s="54" t="s">
        <v>47</v>
      </c>
      <c r="C74" s="201"/>
      <c r="D74" s="201"/>
      <c r="E74" s="201"/>
      <c r="F74" s="201"/>
      <c r="G74" s="201"/>
      <c r="H74" s="201"/>
      <c r="I74" s="201"/>
      <c r="J74" s="201"/>
      <c r="K74" s="201"/>
      <c r="L74" s="201"/>
      <c r="M74" s="201"/>
      <c r="N74" s="201"/>
      <c r="O74" s="198">
        <f t="shared" ref="O74:O84" si="12">SUM(C74:N74)</f>
        <v>0</v>
      </c>
      <c r="Q74" s="280"/>
      <c r="R74" s="54" t="s">
        <v>47</v>
      </c>
      <c r="S74" s="199">
        <f>IF(ISNUMBER('MPS(input_RL_Opt2)'!S$17),C74*'MPS(input_RL_Opt2)'!S$17,0)</f>
        <v>0</v>
      </c>
      <c r="T74" s="199">
        <f>IF(ISNUMBER('MPS(input_RL_Opt2)'!T$17),D74*'MPS(input_RL_Opt2)'!T$17,0)</f>
        <v>0</v>
      </c>
      <c r="U74" s="199">
        <f>IF(ISNUMBER('MPS(input_RL_Opt2)'!U$17),E74*'MPS(input_RL_Opt2)'!U$17,0)</f>
        <v>0</v>
      </c>
      <c r="V74" s="199">
        <f>IF(ISNUMBER('MPS(input_RL_Opt2)'!V$17),F74*'MPS(input_RL_Opt2)'!V$17,0)</f>
        <v>0</v>
      </c>
      <c r="W74" s="199">
        <f>IF(ISNUMBER('MPS(input_RL_Opt2)'!W$17),G74*'MPS(input_RL_Opt2)'!W$17,0)</f>
        <v>0</v>
      </c>
      <c r="X74" s="199">
        <f>IF(ISNUMBER('MPS(input_RL_Opt2)'!X$17),H74*'MPS(input_RL_Opt2)'!X$17,0)</f>
        <v>0</v>
      </c>
      <c r="Y74" s="199">
        <f>IF(ISNUMBER('MPS(input_RL_Opt2)'!Y$17),I74*'MPS(input_RL_Opt2)'!Y$17,0)</f>
        <v>0</v>
      </c>
      <c r="Z74" s="199">
        <f>IF(ISNUMBER('MPS(input_RL_Opt2)'!Z$17),J74*'MPS(input_RL_Opt2)'!Z$17,0)</f>
        <v>0</v>
      </c>
      <c r="AA74" s="199">
        <f>IF(ISNUMBER('MPS(input_RL_Opt2)'!AA$17),K74*'MPS(input_RL_Opt2)'!AA$17,0)</f>
        <v>0</v>
      </c>
      <c r="AB74" s="199">
        <f>IF(ISNUMBER('MPS(input_RL_Opt2)'!AB$17),L74*'MPS(input_RL_Opt2)'!AB$17,0)</f>
        <v>0</v>
      </c>
      <c r="AC74" s="199">
        <f>IF(ISNUMBER('MPS(input_RL_Opt2)'!AC$17),M74*'MPS(input_RL_Opt2)'!AC$17,0)</f>
        <v>0</v>
      </c>
      <c r="AD74" s="199">
        <f>IF(ISNUMBER('MPS(input_RL_Opt2)'!AD$17),N74*'MPS(input_RL_Opt2)'!AD$17,0)</f>
        <v>0</v>
      </c>
      <c r="AE74" s="198">
        <f t="shared" ref="AE74:AE84" si="13">SUMIF(S74:AD74,"&gt;0",S74:AD74)</f>
        <v>0</v>
      </c>
      <c r="AF74" s="62"/>
      <c r="AG74" s="62"/>
    </row>
    <row r="75" spans="1:33" x14ac:dyDescent="0.2">
      <c r="A75" s="280"/>
      <c r="B75" s="55" t="s">
        <v>48</v>
      </c>
      <c r="C75" s="201"/>
      <c r="D75" s="201"/>
      <c r="E75" s="201"/>
      <c r="F75" s="201"/>
      <c r="G75" s="201"/>
      <c r="H75" s="201"/>
      <c r="I75" s="201"/>
      <c r="J75" s="201"/>
      <c r="K75" s="201"/>
      <c r="L75" s="201"/>
      <c r="M75" s="201"/>
      <c r="N75" s="201"/>
      <c r="O75" s="198">
        <f t="shared" si="12"/>
        <v>0</v>
      </c>
      <c r="Q75" s="280"/>
      <c r="R75" s="55" t="s">
        <v>48</v>
      </c>
      <c r="S75" s="199">
        <f>IF(ISNUMBER('MPS(input_RL_Opt2)'!S$18),C75*'MPS(input_RL_Opt2)'!S$18,0)</f>
        <v>0</v>
      </c>
      <c r="T75" s="199">
        <f>IF(ISNUMBER('MPS(input_RL_Opt2)'!T$18),D75*'MPS(input_RL_Opt2)'!T$18,0)</f>
        <v>0</v>
      </c>
      <c r="U75" s="199">
        <f>IF(ISNUMBER('MPS(input_RL_Opt2)'!U$18),E75*'MPS(input_RL_Opt2)'!U$18,0)</f>
        <v>0</v>
      </c>
      <c r="V75" s="199">
        <f>IF(ISNUMBER('MPS(input_RL_Opt2)'!V$18),F75*'MPS(input_RL_Opt2)'!V$18,0)</f>
        <v>0</v>
      </c>
      <c r="W75" s="199">
        <f>IF(ISNUMBER('MPS(input_RL_Opt2)'!W$18),G75*'MPS(input_RL_Opt2)'!W$18,0)</f>
        <v>0</v>
      </c>
      <c r="X75" s="199">
        <f>IF(ISNUMBER('MPS(input_RL_Opt2)'!X$18),H75*'MPS(input_RL_Opt2)'!X$18,0)</f>
        <v>0</v>
      </c>
      <c r="Y75" s="199">
        <f>IF(ISNUMBER('MPS(input_RL_Opt2)'!Y$18),I75*'MPS(input_RL_Opt2)'!Y$18,0)</f>
        <v>0</v>
      </c>
      <c r="Z75" s="199">
        <f>IF(ISNUMBER('MPS(input_RL_Opt2)'!Z$18),J75*'MPS(input_RL_Opt2)'!Z$18,0)</f>
        <v>0</v>
      </c>
      <c r="AA75" s="199">
        <f>IF(ISNUMBER('MPS(input_RL_Opt2)'!AA$18),K75*'MPS(input_RL_Opt2)'!AA$18,0)</f>
        <v>0</v>
      </c>
      <c r="AB75" s="199">
        <f>IF(ISNUMBER('MPS(input_RL_Opt2)'!AB$18),L75*'MPS(input_RL_Opt2)'!AB$18,0)</f>
        <v>0</v>
      </c>
      <c r="AC75" s="199">
        <f>IF(ISNUMBER('MPS(input_RL_Opt2)'!AC$18),M75*'MPS(input_RL_Opt2)'!AC$18,0)</f>
        <v>0</v>
      </c>
      <c r="AD75" s="199">
        <f>IF(ISNUMBER('MPS(input_RL_Opt2)'!AD$18),N75*'MPS(input_RL_Opt2)'!AD$18,0)</f>
        <v>0</v>
      </c>
      <c r="AE75" s="198">
        <f t="shared" si="13"/>
        <v>0</v>
      </c>
      <c r="AF75" s="62"/>
      <c r="AG75" s="62"/>
    </row>
    <row r="76" spans="1:33" x14ac:dyDescent="0.2">
      <c r="A76" s="280"/>
      <c r="B76" s="54" t="s">
        <v>49</v>
      </c>
      <c r="C76" s="201"/>
      <c r="D76" s="201"/>
      <c r="E76" s="201"/>
      <c r="F76" s="201"/>
      <c r="G76" s="201"/>
      <c r="H76" s="201"/>
      <c r="I76" s="201"/>
      <c r="J76" s="201"/>
      <c r="K76" s="201"/>
      <c r="L76" s="201"/>
      <c r="M76" s="201"/>
      <c r="N76" s="201"/>
      <c r="O76" s="198">
        <f t="shared" si="12"/>
        <v>0</v>
      </c>
      <c r="Q76" s="280"/>
      <c r="R76" s="54" t="s">
        <v>49</v>
      </c>
      <c r="S76" s="199">
        <f>IF(ISNUMBER('MPS(input_RL_Opt2)'!S$19),C76*'MPS(input_RL_Opt2)'!S$19,0)</f>
        <v>0</v>
      </c>
      <c r="T76" s="199">
        <f>IF(ISNUMBER('MPS(input_RL_Opt2)'!T$19),D76*'MPS(input_RL_Opt2)'!T$19,0)</f>
        <v>0</v>
      </c>
      <c r="U76" s="199">
        <f>IF(ISNUMBER('MPS(input_RL_Opt2)'!U$19),E76*'MPS(input_RL_Opt2)'!U$19,0)</f>
        <v>0</v>
      </c>
      <c r="V76" s="199">
        <f>IF(ISNUMBER('MPS(input_RL_Opt2)'!V$19),F76*'MPS(input_RL_Opt2)'!V$19,0)</f>
        <v>0</v>
      </c>
      <c r="W76" s="199">
        <f>IF(ISNUMBER('MPS(input_RL_Opt2)'!W$19),G76*'MPS(input_RL_Opt2)'!W$19,0)</f>
        <v>0</v>
      </c>
      <c r="X76" s="199">
        <f>IF(ISNUMBER('MPS(input_RL_Opt2)'!X$19),H76*'MPS(input_RL_Opt2)'!X$19,0)</f>
        <v>0</v>
      </c>
      <c r="Y76" s="199">
        <f>IF(ISNUMBER('MPS(input_RL_Opt2)'!Y$19),I76*'MPS(input_RL_Opt2)'!Y$19,0)</f>
        <v>0</v>
      </c>
      <c r="Z76" s="199">
        <f>IF(ISNUMBER('MPS(input_RL_Opt2)'!Z$19),J76*'MPS(input_RL_Opt2)'!Z$19,0)</f>
        <v>0</v>
      </c>
      <c r="AA76" s="199">
        <f>IF(ISNUMBER('MPS(input_RL_Opt2)'!AA$19),K76*'MPS(input_RL_Opt2)'!AA$19,0)</f>
        <v>0</v>
      </c>
      <c r="AB76" s="199">
        <f>IF(ISNUMBER('MPS(input_RL_Opt2)'!AB$19),L76*'MPS(input_RL_Opt2)'!AB$19,0)</f>
        <v>0</v>
      </c>
      <c r="AC76" s="199">
        <f>IF(ISNUMBER('MPS(input_RL_Opt2)'!AC$19),M76*'MPS(input_RL_Opt2)'!AC$19,0)</f>
        <v>0</v>
      </c>
      <c r="AD76" s="199">
        <f>IF(ISNUMBER('MPS(input_RL_Opt2)'!AD$19),N76*'MPS(input_RL_Opt2)'!AD$19,0)</f>
        <v>0</v>
      </c>
      <c r="AE76" s="198">
        <f t="shared" si="13"/>
        <v>0</v>
      </c>
      <c r="AF76" s="62"/>
      <c r="AG76" s="62"/>
    </row>
    <row r="77" spans="1:33" x14ac:dyDescent="0.2">
      <c r="A77" s="280"/>
      <c r="B77" s="172" t="s">
        <v>50</v>
      </c>
      <c r="C77" s="201"/>
      <c r="D77" s="201"/>
      <c r="E77" s="201"/>
      <c r="F77" s="201"/>
      <c r="G77" s="201"/>
      <c r="H77" s="201"/>
      <c r="I77" s="201"/>
      <c r="J77" s="201"/>
      <c r="K77" s="201"/>
      <c r="L77" s="201"/>
      <c r="M77" s="201"/>
      <c r="N77" s="201"/>
      <c r="O77" s="198">
        <f t="shared" si="12"/>
        <v>0</v>
      </c>
      <c r="Q77" s="280"/>
      <c r="R77" s="172" t="s">
        <v>50</v>
      </c>
      <c r="S77" s="199">
        <f>IF(ISNUMBER('MPS(input_RL_Opt2)'!S$20),C77*'MPS(input_RL_Opt2)'!S$20,0)</f>
        <v>0</v>
      </c>
      <c r="T77" s="199">
        <f>IF(ISNUMBER('MPS(input_RL_Opt2)'!T$20),D77*'MPS(input_RL_Opt2)'!T$20,0)</f>
        <v>0</v>
      </c>
      <c r="U77" s="199">
        <f>IF(ISNUMBER('MPS(input_RL_Opt2)'!U$20),E77*'MPS(input_RL_Opt2)'!U$20,0)</f>
        <v>0</v>
      </c>
      <c r="V77" s="199">
        <f>IF(ISNUMBER('MPS(input_RL_Opt2)'!V$20),F77*'MPS(input_RL_Opt2)'!V$20,0)</f>
        <v>0</v>
      </c>
      <c r="W77" s="199">
        <f>IF(ISNUMBER('MPS(input_RL_Opt2)'!W$20),G77*'MPS(input_RL_Opt2)'!W$20,0)</f>
        <v>0</v>
      </c>
      <c r="X77" s="199">
        <f>IF(ISNUMBER('MPS(input_RL_Opt2)'!X$20),H77*'MPS(input_RL_Opt2)'!X$20,0)</f>
        <v>0</v>
      </c>
      <c r="Y77" s="199">
        <f>IF(ISNUMBER('MPS(input_RL_Opt2)'!Y$20),I77*'MPS(input_RL_Opt2)'!Y$20,0)</f>
        <v>0</v>
      </c>
      <c r="Z77" s="199">
        <f>IF(ISNUMBER('MPS(input_RL_Opt2)'!Z$20),J77*'MPS(input_RL_Opt2)'!Z$20,0)</f>
        <v>0</v>
      </c>
      <c r="AA77" s="199">
        <f>IF(ISNUMBER('MPS(input_RL_Opt2)'!AA$20),K77*'MPS(input_RL_Opt2)'!AA$20,0)</f>
        <v>0</v>
      </c>
      <c r="AB77" s="199">
        <f>IF(ISNUMBER('MPS(input_RL_Opt2)'!AB$20),L77*'MPS(input_RL_Opt2)'!AB$20,0)</f>
        <v>0</v>
      </c>
      <c r="AC77" s="199">
        <f>IF(ISNUMBER('MPS(input_RL_Opt2)'!AC$20),M77*'MPS(input_RL_Opt2)'!AC$20,0)</f>
        <v>0</v>
      </c>
      <c r="AD77" s="199">
        <f>IF(ISNUMBER('MPS(input_RL_Opt2)'!AD$20),N77*'MPS(input_RL_Opt2)'!AD$20,0)</f>
        <v>0</v>
      </c>
      <c r="AE77" s="198">
        <f t="shared" si="13"/>
        <v>0</v>
      </c>
      <c r="AF77" s="62"/>
      <c r="AG77" s="62"/>
    </row>
    <row r="78" spans="1:33" x14ac:dyDescent="0.2">
      <c r="A78" s="280"/>
      <c r="B78" s="172" t="s">
        <v>51</v>
      </c>
      <c r="C78" s="201"/>
      <c r="D78" s="201"/>
      <c r="E78" s="201"/>
      <c r="F78" s="201"/>
      <c r="G78" s="201"/>
      <c r="H78" s="201"/>
      <c r="I78" s="201"/>
      <c r="J78" s="201"/>
      <c r="K78" s="201"/>
      <c r="L78" s="201"/>
      <c r="M78" s="201"/>
      <c r="N78" s="201"/>
      <c r="O78" s="198">
        <f t="shared" si="12"/>
        <v>0</v>
      </c>
      <c r="Q78" s="280"/>
      <c r="R78" s="172" t="s">
        <v>51</v>
      </c>
      <c r="S78" s="199">
        <f>IF(ISNUMBER('MPS(input_RL_Opt2)'!S$21),C78*'MPS(input_RL_Opt2)'!S$21,0)</f>
        <v>0</v>
      </c>
      <c r="T78" s="199">
        <f>IF(ISNUMBER('MPS(input_RL_Opt2)'!T$21),D78*'MPS(input_RL_Opt2)'!T$21,0)</f>
        <v>0</v>
      </c>
      <c r="U78" s="199">
        <f>IF(ISNUMBER('MPS(input_RL_Opt2)'!U$21),E78*'MPS(input_RL_Opt2)'!U$21,0)</f>
        <v>0</v>
      </c>
      <c r="V78" s="199">
        <f>IF(ISNUMBER('MPS(input_RL_Opt2)'!V$21),F78*'MPS(input_RL_Opt2)'!V$21,0)</f>
        <v>0</v>
      </c>
      <c r="W78" s="199">
        <f>IF(ISNUMBER('MPS(input_RL_Opt2)'!W$21),G78*'MPS(input_RL_Opt2)'!W$21,0)</f>
        <v>0</v>
      </c>
      <c r="X78" s="199">
        <f>IF(ISNUMBER('MPS(input_RL_Opt2)'!X$21),H78*'MPS(input_RL_Opt2)'!X$21,0)</f>
        <v>0</v>
      </c>
      <c r="Y78" s="199">
        <f>IF(ISNUMBER('MPS(input_RL_Opt2)'!Y$21),I78*'MPS(input_RL_Opt2)'!Y$21,0)</f>
        <v>0</v>
      </c>
      <c r="Z78" s="199">
        <f>IF(ISNUMBER('MPS(input_RL_Opt2)'!Z$21),J78*'MPS(input_RL_Opt2)'!Z$21,0)</f>
        <v>0</v>
      </c>
      <c r="AA78" s="199">
        <f>IF(ISNUMBER('MPS(input_RL_Opt2)'!AA$21),K78*'MPS(input_RL_Opt2)'!AA$21,0)</f>
        <v>0</v>
      </c>
      <c r="AB78" s="199">
        <f>IF(ISNUMBER('MPS(input_RL_Opt2)'!AB$21),L78*'MPS(input_RL_Opt2)'!AB$21,0)</f>
        <v>0</v>
      </c>
      <c r="AC78" s="199">
        <f>IF(ISNUMBER('MPS(input_RL_Opt2)'!AC$21),M78*'MPS(input_RL_Opt2)'!AC$21,0)</f>
        <v>0</v>
      </c>
      <c r="AD78" s="199">
        <f>IF(ISNUMBER('MPS(input_RL_Opt2)'!AD$21),N78*'MPS(input_RL_Opt2)'!AD$21,0)</f>
        <v>0</v>
      </c>
      <c r="AE78" s="198">
        <f t="shared" si="13"/>
        <v>0</v>
      </c>
      <c r="AF78" s="62"/>
      <c r="AG78" s="62"/>
    </row>
    <row r="79" spans="1:33" x14ac:dyDescent="0.2">
      <c r="A79" s="280"/>
      <c r="B79" s="172" t="s">
        <v>52</v>
      </c>
      <c r="C79" s="201"/>
      <c r="D79" s="201"/>
      <c r="E79" s="201"/>
      <c r="F79" s="201"/>
      <c r="G79" s="201"/>
      <c r="H79" s="201"/>
      <c r="I79" s="201"/>
      <c r="J79" s="201"/>
      <c r="K79" s="201"/>
      <c r="L79" s="201"/>
      <c r="M79" s="201"/>
      <c r="N79" s="201"/>
      <c r="O79" s="198">
        <f t="shared" si="12"/>
        <v>0</v>
      </c>
      <c r="Q79" s="280"/>
      <c r="R79" s="172" t="s">
        <v>52</v>
      </c>
      <c r="S79" s="199">
        <f>IF(ISNUMBER('MPS(input_RL_Opt2)'!S$22),C79*'MPS(input_RL_Opt2)'!S$22,0)</f>
        <v>0</v>
      </c>
      <c r="T79" s="199">
        <f>IF(ISNUMBER('MPS(input_RL_Opt2)'!T$22),D79*'MPS(input_RL_Opt2)'!T$22,0)</f>
        <v>0</v>
      </c>
      <c r="U79" s="199">
        <f>IF(ISNUMBER('MPS(input_RL_Opt2)'!U$22),E79*'MPS(input_RL_Opt2)'!U$22,0)</f>
        <v>0</v>
      </c>
      <c r="V79" s="199">
        <f>IF(ISNUMBER('MPS(input_RL_Opt2)'!V$22),F79*'MPS(input_RL_Opt2)'!V$22,0)</f>
        <v>0</v>
      </c>
      <c r="W79" s="199">
        <f>IF(ISNUMBER('MPS(input_RL_Opt2)'!W$22),G79*'MPS(input_RL_Opt2)'!W$22,0)</f>
        <v>0</v>
      </c>
      <c r="X79" s="199">
        <f>IF(ISNUMBER('MPS(input_RL_Opt2)'!X$22),H79*'MPS(input_RL_Opt2)'!X$22,0)</f>
        <v>0</v>
      </c>
      <c r="Y79" s="199">
        <f>IF(ISNUMBER('MPS(input_RL_Opt2)'!Y$22),I79*'MPS(input_RL_Opt2)'!Y$22,0)</f>
        <v>0</v>
      </c>
      <c r="Z79" s="199">
        <f>IF(ISNUMBER('MPS(input_RL_Opt2)'!Z$22),J79*'MPS(input_RL_Opt2)'!Z$22,0)</f>
        <v>0</v>
      </c>
      <c r="AA79" s="199">
        <f>IF(ISNUMBER('MPS(input_RL_Opt2)'!AA$22),K79*'MPS(input_RL_Opt2)'!AA$22,0)</f>
        <v>0</v>
      </c>
      <c r="AB79" s="199">
        <f>IF(ISNUMBER('MPS(input_RL_Opt2)'!AB$22),L79*'MPS(input_RL_Opt2)'!AB$22,0)</f>
        <v>0</v>
      </c>
      <c r="AC79" s="199">
        <f>IF(ISNUMBER('MPS(input_RL_Opt2)'!AC$22),M79*'MPS(input_RL_Opt2)'!AC$22,0)</f>
        <v>0</v>
      </c>
      <c r="AD79" s="199">
        <f>IF(ISNUMBER('MPS(input_RL_Opt2)'!AD$22),N79*'MPS(input_RL_Opt2)'!AD$22,0)</f>
        <v>0</v>
      </c>
      <c r="AE79" s="198">
        <f t="shared" si="13"/>
        <v>0</v>
      </c>
      <c r="AF79" s="62"/>
      <c r="AG79" s="62"/>
    </row>
    <row r="80" spans="1:33" x14ac:dyDescent="0.2">
      <c r="A80" s="280"/>
      <c r="B80" s="172" t="s">
        <v>53</v>
      </c>
      <c r="C80" s="201"/>
      <c r="D80" s="201"/>
      <c r="E80" s="201"/>
      <c r="F80" s="201"/>
      <c r="G80" s="201"/>
      <c r="H80" s="201"/>
      <c r="I80" s="201"/>
      <c r="J80" s="201"/>
      <c r="K80" s="201"/>
      <c r="L80" s="201"/>
      <c r="M80" s="201"/>
      <c r="N80" s="201"/>
      <c r="O80" s="198">
        <f t="shared" si="12"/>
        <v>0</v>
      </c>
      <c r="Q80" s="280"/>
      <c r="R80" s="172" t="s">
        <v>53</v>
      </c>
      <c r="S80" s="199">
        <f>IF(ISNUMBER('MPS(input_RL_Opt2)'!S$23),C80*'MPS(input_RL_Opt2)'!S$23,0)</f>
        <v>0</v>
      </c>
      <c r="T80" s="199">
        <f>IF(ISNUMBER('MPS(input_RL_Opt2)'!T$23),D80*'MPS(input_RL_Opt2)'!T$23,0)</f>
        <v>0</v>
      </c>
      <c r="U80" s="199">
        <f>IF(ISNUMBER('MPS(input_RL_Opt2)'!U$23),E80*'MPS(input_RL_Opt2)'!U$23,0)</f>
        <v>0</v>
      </c>
      <c r="V80" s="199">
        <f>IF(ISNUMBER('MPS(input_RL_Opt2)'!V$23),F80*'MPS(input_RL_Opt2)'!V$23,0)</f>
        <v>0</v>
      </c>
      <c r="W80" s="199">
        <f>IF(ISNUMBER('MPS(input_RL_Opt2)'!W$23),G80*'MPS(input_RL_Opt2)'!W$23,0)</f>
        <v>0</v>
      </c>
      <c r="X80" s="199">
        <f>IF(ISNUMBER('MPS(input_RL_Opt2)'!X$23),H80*'MPS(input_RL_Opt2)'!X$23,0)</f>
        <v>0</v>
      </c>
      <c r="Y80" s="199">
        <f>IF(ISNUMBER('MPS(input_RL_Opt2)'!Y$23),I80*'MPS(input_RL_Opt2)'!Y$23,0)</f>
        <v>0</v>
      </c>
      <c r="Z80" s="199">
        <f>IF(ISNUMBER('MPS(input_RL_Opt2)'!Z$23),J80*'MPS(input_RL_Opt2)'!Z$23,0)</f>
        <v>0</v>
      </c>
      <c r="AA80" s="199">
        <f>IF(ISNUMBER('MPS(input_RL_Opt2)'!AA$23),K80*'MPS(input_RL_Opt2)'!AA$23,0)</f>
        <v>0</v>
      </c>
      <c r="AB80" s="199">
        <f>IF(ISNUMBER('MPS(input_RL_Opt2)'!AB$23),L80*'MPS(input_RL_Opt2)'!AB$23,0)</f>
        <v>0</v>
      </c>
      <c r="AC80" s="199">
        <f>IF(ISNUMBER('MPS(input_RL_Opt2)'!AC$23),M80*'MPS(input_RL_Opt2)'!AC$23,0)</f>
        <v>0</v>
      </c>
      <c r="AD80" s="199">
        <f>IF(ISNUMBER('MPS(input_RL_Opt2)'!AD$23),N80*'MPS(input_RL_Opt2)'!AD$23,0)</f>
        <v>0</v>
      </c>
      <c r="AE80" s="198">
        <f t="shared" si="13"/>
        <v>0</v>
      </c>
      <c r="AF80" s="62"/>
      <c r="AG80" s="62"/>
    </row>
    <row r="81" spans="1:33" x14ac:dyDescent="0.2">
      <c r="A81" s="280"/>
      <c r="B81" s="172" t="s">
        <v>54</v>
      </c>
      <c r="C81" s="201"/>
      <c r="D81" s="201"/>
      <c r="E81" s="201"/>
      <c r="F81" s="201"/>
      <c r="G81" s="201"/>
      <c r="H81" s="201"/>
      <c r="I81" s="201"/>
      <c r="J81" s="201"/>
      <c r="K81" s="201"/>
      <c r="L81" s="201"/>
      <c r="M81" s="201"/>
      <c r="N81" s="201"/>
      <c r="O81" s="198">
        <f t="shared" si="12"/>
        <v>0</v>
      </c>
      <c r="Q81" s="280"/>
      <c r="R81" s="172" t="s">
        <v>54</v>
      </c>
      <c r="S81" s="199">
        <f>IF(ISNUMBER('MPS(input_RL_Opt2)'!S$24),C81*'MPS(input_RL_Opt2)'!S$24,0)</f>
        <v>0</v>
      </c>
      <c r="T81" s="199">
        <f>IF(ISNUMBER('MPS(input_RL_Opt2)'!T$24),D81*'MPS(input_RL_Opt2)'!T$24,0)</f>
        <v>0</v>
      </c>
      <c r="U81" s="199">
        <f>IF(ISNUMBER('MPS(input_RL_Opt2)'!U$24),E81*'MPS(input_RL_Opt2)'!U$24,0)</f>
        <v>0</v>
      </c>
      <c r="V81" s="199">
        <f>IF(ISNUMBER('MPS(input_RL_Opt2)'!V$24),F81*'MPS(input_RL_Opt2)'!V$24,0)</f>
        <v>0</v>
      </c>
      <c r="W81" s="199">
        <f>IF(ISNUMBER('MPS(input_RL_Opt2)'!W$24),G81*'MPS(input_RL_Opt2)'!W$24,0)</f>
        <v>0</v>
      </c>
      <c r="X81" s="199">
        <f>IF(ISNUMBER('MPS(input_RL_Opt2)'!X$24),H81*'MPS(input_RL_Opt2)'!X$24,0)</f>
        <v>0</v>
      </c>
      <c r="Y81" s="199">
        <f>IF(ISNUMBER('MPS(input_RL_Opt2)'!Y$24),I81*'MPS(input_RL_Opt2)'!Y$24,0)</f>
        <v>0</v>
      </c>
      <c r="Z81" s="199">
        <f>IF(ISNUMBER('MPS(input_RL_Opt2)'!Z$24),J81*'MPS(input_RL_Opt2)'!Z$24,0)</f>
        <v>0</v>
      </c>
      <c r="AA81" s="199">
        <f>IF(ISNUMBER('MPS(input_RL_Opt2)'!AA$24),K81*'MPS(input_RL_Opt2)'!AA$24,0)</f>
        <v>0</v>
      </c>
      <c r="AB81" s="199">
        <f>IF(ISNUMBER('MPS(input_RL_Opt2)'!AB$24),L81*'MPS(input_RL_Opt2)'!AB$24,0)</f>
        <v>0</v>
      </c>
      <c r="AC81" s="199">
        <f>IF(ISNUMBER('MPS(input_RL_Opt2)'!AC$24),M81*'MPS(input_RL_Opt2)'!AC$24,0)</f>
        <v>0</v>
      </c>
      <c r="AD81" s="199">
        <f>IF(ISNUMBER('MPS(input_RL_Opt2)'!AD$24),N81*'MPS(input_RL_Opt2)'!AD$24,0)</f>
        <v>0</v>
      </c>
      <c r="AE81" s="198">
        <f t="shared" si="13"/>
        <v>0</v>
      </c>
      <c r="AF81" s="62"/>
      <c r="AG81" s="62"/>
    </row>
    <row r="82" spans="1:33" x14ac:dyDescent="0.2">
      <c r="A82" s="280"/>
      <c r="B82" s="172" t="s">
        <v>55</v>
      </c>
      <c r="C82" s="201"/>
      <c r="D82" s="201"/>
      <c r="E82" s="201"/>
      <c r="F82" s="201"/>
      <c r="G82" s="201"/>
      <c r="H82" s="201"/>
      <c r="I82" s="201"/>
      <c r="J82" s="201"/>
      <c r="K82" s="201"/>
      <c r="L82" s="201"/>
      <c r="M82" s="201"/>
      <c r="N82" s="201"/>
      <c r="O82" s="198">
        <f t="shared" si="12"/>
        <v>0</v>
      </c>
      <c r="Q82" s="280"/>
      <c r="R82" s="172" t="s">
        <v>55</v>
      </c>
      <c r="S82" s="199">
        <f>IF(ISNUMBER('MPS(input_RL_Opt2)'!S$25),C82*'MPS(input_RL_Opt2)'!S$25,0)</f>
        <v>0</v>
      </c>
      <c r="T82" s="199">
        <f>IF(ISNUMBER('MPS(input_RL_Opt2)'!T$25),D82*'MPS(input_RL_Opt2)'!T$25,0)</f>
        <v>0</v>
      </c>
      <c r="U82" s="199">
        <f>IF(ISNUMBER('MPS(input_RL_Opt2)'!U$25),E82*'MPS(input_RL_Opt2)'!U$25,0)</f>
        <v>0</v>
      </c>
      <c r="V82" s="199">
        <f>IF(ISNUMBER('MPS(input_RL_Opt2)'!V$25),F82*'MPS(input_RL_Opt2)'!V$25,0)</f>
        <v>0</v>
      </c>
      <c r="W82" s="199">
        <f>IF(ISNUMBER('MPS(input_RL_Opt2)'!W$25),G82*'MPS(input_RL_Opt2)'!W$25,0)</f>
        <v>0</v>
      </c>
      <c r="X82" s="199">
        <f>IF(ISNUMBER('MPS(input_RL_Opt2)'!X$25),H82*'MPS(input_RL_Opt2)'!X$25,0)</f>
        <v>0</v>
      </c>
      <c r="Y82" s="199">
        <f>IF(ISNUMBER('MPS(input_RL_Opt2)'!Y$25),I82*'MPS(input_RL_Opt2)'!Y$25,0)</f>
        <v>0</v>
      </c>
      <c r="Z82" s="199">
        <f>IF(ISNUMBER('MPS(input_RL_Opt2)'!Z$25),J82*'MPS(input_RL_Opt2)'!Z$25,0)</f>
        <v>0</v>
      </c>
      <c r="AA82" s="199">
        <f>IF(ISNUMBER('MPS(input_RL_Opt2)'!AA$25),K82*'MPS(input_RL_Opt2)'!AA$25,0)</f>
        <v>0</v>
      </c>
      <c r="AB82" s="199">
        <f>IF(ISNUMBER('MPS(input_RL_Opt2)'!AB$25),L82*'MPS(input_RL_Opt2)'!AB$25,0)</f>
        <v>0</v>
      </c>
      <c r="AC82" s="199">
        <f>IF(ISNUMBER('MPS(input_RL_Opt2)'!AC$25),M82*'MPS(input_RL_Opt2)'!AC$25,0)</f>
        <v>0</v>
      </c>
      <c r="AD82" s="199">
        <f>IF(ISNUMBER('MPS(input_RL_Opt2)'!AD$25),N82*'MPS(input_RL_Opt2)'!AD$25,0)</f>
        <v>0</v>
      </c>
      <c r="AE82" s="198">
        <f t="shared" si="13"/>
        <v>0</v>
      </c>
      <c r="AF82" s="62"/>
      <c r="AG82" s="62"/>
    </row>
    <row r="83" spans="1:33" x14ac:dyDescent="0.2">
      <c r="A83" s="280"/>
      <c r="B83" s="172" t="s">
        <v>56</v>
      </c>
      <c r="C83" s="201"/>
      <c r="D83" s="201"/>
      <c r="E83" s="201"/>
      <c r="F83" s="201"/>
      <c r="G83" s="201"/>
      <c r="H83" s="201"/>
      <c r="I83" s="201"/>
      <c r="J83" s="201"/>
      <c r="K83" s="201"/>
      <c r="L83" s="201"/>
      <c r="M83" s="201"/>
      <c r="N83" s="201"/>
      <c r="O83" s="198">
        <f t="shared" si="12"/>
        <v>0</v>
      </c>
      <c r="Q83" s="280"/>
      <c r="R83" s="172" t="s">
        <v>56</v>
      </c>
      <c r="S83" s="199">
        <f>IF(ISNUMBER('MPS(input_RL_Opt2)'!S$26),C83*'MPS(input_RL_Opt2)'!S$26,0)</f>
        <v>0</v>
      </c>
      <c r="T83" s="199">
        <f>IF(ISNUMBER('MPS(input_RL_Opt2)'!T$26),D83*'MPS(input_RL_Opt2)'!T$26,0)</f>
        <v>0</v>
      </c>
      <c r="U83" s="199">
        <f>IF(ISNUMBER('MPS(input_RL_Opt2)'!U$26),E83*'MPS(input_RL_Opt2)'!U$26,0)</f>
        <v>0</v>
      </c>
      <c r="V83" s="199">
        <f>IF(ISNUMBER('MPS(input_RL_Opt2)'!V$26),F83*'MPS(input_RL_Opt2)'!V$26,0)</f>
        <v>0</v>
      </c>
      <c r="W83" s="199">
        <f>IF(ISNUMBER('MPS(input_RL_Opt2)'!W$26),G83*'MPS(input_RL_Opt2)'!W$26,0)</f>
        <v>0</v>
      </c>
      <c r="X83" s="199">
        <f>IF(ISNUMBER('MPS(input_RL_Opt2)'!X$26),H83*'MPS(input_RL_Opt2)'!X$26,0)</f>
        <v>0</v>
      </c>
      <c r="Y83" s="199">
        <f>IF(ISNUMBER('MPS(input_RL_Opt2)'!Y$26),I83*'MPS(input_RL_Opt2)'!Y$26,0)</f>
        <v>0</v>
      </c>
      <c r="Z83" s="199">
        <f>IF(ISNUMBER('MPS(input_RL_Opt2)'!Z$26),J83*'MPS(input_RL_Opt2)'!Z$26,0)</f>
        <v>0</v>
      </c>
      <c r="AA83" s="199">
        <f>IF(ISNUMBER('MPS(input_RL_Opt2)'!AA$26),K83*'MPS(input_RL_Opt2)'!AA$26,0)</f>
        <v>0</v>
      </c>
      <c r="AB83" s="199">
        <f>IF(ISNUMBER('MPS(input_RL_Opt2)'!AB$26),L83*'MPS(input_RL_Opt2)'!AB$26,0)</f>
        <v>0</v>
      </c>
      <c r="AC83" s="199">
        <f>IF(ISNUMBER('MPS(input_RL_Opt2)'!AC$26),M83*'MPS(input_RL_Opt2)'!AC$26,0)</f>
        <v>0</v>
      </c>
      <c r="AD83" s="199">
        <f>IF(ISNUMBER('MPS(input_RL_Opt2)'!AD$26),N83*'MPS(input_RL_Opt2)'!AD$26,0)</f>
        <v>0</v>
      </c>
      <c r="AE83" s="198">
        <f t="shared" si="13"/>
        <v>0</v>
      </c>
      <c r="AF83" s="62"/>
      <c r="AG83" s="62"/>
    </row>
    <row r="84" spans="1:33" x14ac:dyDescent="0.2">
      <c r="A84" s="280"/>
      <c r="B84" s="172" t="s">
        <v>147</v>
      </c>
      <c r="C84" s="201"/>
      <c r="D84" s="201"/>
      <c r="E84" s="201"/>
      <c r="F84" s="201"/>
      <c r="G84" s="201"/>
      <c r="H84" s="201"/>
      <c r="I84" s="201"/>
      <c r="J84" s="201"/>
      <c r="K84" s="201"/>
      <c r="L84" s="201"/>
      <c r="M84" s="201"/>
      <c r="N84" s="201"/>
      <c r="O84" s="198">
        <f t="shared" si="12"/>
        <v>0</v>
      </c>
      <c r="Q84" s="280"/>
      <c r="R84" s="172" t="s">
        <v>147</v>
      </c>
      <c r="S84" s="199">
        <f>IF(ISNUMBER('MPS(input_RL_Opt2)'!S$27),C84*'MPS(input_RL_Opt2)'!S$27,0)</f>
        <v>0</v>
      </c>
      <c r="T84" s="199">
        <f>IF(ISNUMBER('MPS(input_RL_Opt2)'!T$27),D84*'MPS(input_RL_Opt2)'!T$27,0)</f>
        <v>0</v>
      </c>
      <c r="U84" s="199">
        <f>IF(ISNUMBER('MPS(input_RL_Opt2)'!U$27),E84*'MPS(input_RL_Opt2)'!U$27,0)</f>
        <v>0</v>
      </c>
      <c r="V84" s="199">
        <f>IF(ISNUMBER('MPS(input_RL_Opt2)'!V$27),F84*'MPS(input_RL_Opt2)'!V$27,0)</f>
        <v>0</v>
      </c>
      <c r="W84" s="199">
        <f>IF(ISNUMBER('MPS(input_RL_Opt2)'!W$27),G84*'MPS(input_RL_Opt2)'!W$27,0)</f>
        <v>0</v>
      </c>
      <c r="X84" s="199">
        <f>IF(ISNUMBER('MPS(input_RL_Opt2)'!X$27),H84*'MPS(input_RL_Opt2)'!X$27,0)</f>
        <v>0</v>
      </c>
      <c r="Y84" s="199">
        <f>IF(ISNUMBER('MPS(input_RL_Opt2)'!Y$27),I84*'MPS(input_RL_Opt2)'!Y$27,0)</f>
        <v>0</v>
      </c>
      <c r="Z84" s="199">
        <f>IF(ISNUMBER('MPS(input_RL_Opt2)'!Z$27),J84*'MPS(input_RL_Opt2)'!Z$27,0)</f>
        <v>0</v>
      </c>
      <c r="AA84" s="199">
        <f>IF(ISNUMBER('MPS(input_RL_Opt2)'!AA$27),K84*'MPS(input_RL_Opt2)'!AA$27,0)</f>
        <v>0</v>
      </c>
      <c r="AB84" s="199">
        <f>IF(ISNUMBER('MPS(input_RL_Opt2)'!AB$27),L84*'MPS(input_RL_Opt2)'!AB$27,0)</f>
        <v>0</v>
      </c>
      <c r="AC84" s="199">
        <f>IF(ISNUMBER('MPS(input_RL_Opt2)'!AC$27),M84*'MPS(input_RL_Opt2)'!AC$27,0)</f>
        <v>0</v>
      </c>
      <c r="AD84" s="199">
        <f>IF(ISNUMBER('MPS(input_RL_Opt2)'!AD$27),N84*'MPS(input_RL_Opt2)'!AD$27,0)</f>
        <v>0</v>
      </c>
      <c r="AE84" s="198">
        <f t="shared" si="13"/>
        <v>0</v>
      </c>
      <c r="AF84" s="62"/>
      <c r="AG84" s="62"/>
    </row>
    <row r="85" spans="1:33" x14ac:dyDescent="0.2">
      <c r="A85" s="280"/>
      <c r="B85" s="54" t="s">
        <v>57</v>
      </c>
      <c r="C85" s="197">
        <f>+SUM(C73:C84)</f>
        <v>0</v>
      </c>
      <c r="D85" s="197">
        <f t="shared" ref="D85:N85" si="14">+SUM(D73:D84)</f>
        <v>0</v>
      </c>
      <c r="E85" s="197">
        <f t="shared" si="14"/>
        <v>0</v>
      </c>
      <c r="F85" s="197">
        <f t="shared" si="14"/>
        <v>0</v>
      </c>
      <c r="G85" s="197">
        <f t="shared" si="14"/>
        <v>0</v>
      </c>
      <c r="H85" s="197">
        <f t="shared" si="14"/>
        <v>0</v>
      </c>
      <c r="I85" s="197">
        <f t="shared" si="14"/>
        <v>0</v>
      </c>
      <c r="J85" s="197">
        <f t="shared" si="14"/>
        <v>0</v>
      </c>
      <c r="K85" s="197">
        <f t="shared" si="14"/>
        <v>0</v>
      </c>
      <c r="L85" s="197">
        <f t="shared" si="14"/>
        <v>0</v>
      </c>
      <c r="M85" s="197">
        <f t="shared" si="14"/>
        <v>0</v>
      </c>
      <c r="N85" s="197">
        <f t="shared" si="14"/>
        <v>0</v>
      </c>
      <c r="O85" s="198"/>
      <c r="Q85" s="280"/>
      <c r="R85" s="54" t="s">
        <v>57</v>
      </c>
      <c r="S85" s="197"/>
      <c r="T85" s="197"/>
      <c r="U85" s="197"/>
      <c r="V85" s="197"/>
      <c r="W85" s="197"/>
      <c r="X85" s="197"/>
      <c r="Y85" s="197"/>
      <c r="Z85" s="197"/>
      <c r="AA85" s="197"/>
      <c r="AB85" s="197"/>
      <c r="AC85" s="197"/>
      <c r="AD85" s="197"/>
      <c r="AE85" s="198">
        <f>SUM(AE73:AE84)</f>
        <v>0</v>
      </c>
      <c r="AF85" s="200">
        <f>AE85*44/12</f>
        <v>0</v>
      </c>
      <c r="AG85" s="60">
        <f>_xlfn.IFS(AF85-'MPS(input_PJ_DR_Opt2)'!AF110&gt;0,AF85-'MPS(input_PJ_DR_Opt2)'!AF110,TRUE,0)</f>
        <v>0</v>
      </c>
    </row>
    <row r="86" spans="1:33" x14ac:dyDescent="0.2">
      <c r="S86" s="50"/>
      <c r="T86" s="50"/>
      <c r="U86" s="50"/>
      <c r="V86" s="50"/>
      <c r="W86" s="50"/>
      <c r="X86" s="50"/>
      <c r="Y86" s="50"/>
      <c r="Z86" s="50"/>
      <c r="AA86" s="50"/>
      <c r="AB86" s="50"/>
      <c r="AC86" s="50"/>
      <c r="AD86" s="50"/>
      <c r="AE86" s="50"/>
    </row>
    <row r="87" spans="1:33" ht="14.15" customHeight="1" x14ac:dyDescent="0.2">
      <c r="A87" s="293" t="str">
        <f>'MPS(input_RL_Opt2)'!A112</f>
        <v>Year 2024</v>
      </c>
      <c r="B87" s="293"/>
      <c r="C87" s="261" t="str">
        <f>'MPS(input_RL_Opt2)'!C112</f>
        <v>Land use category in year 2024</v>
      </c>
      <c r="D87" s="261"/>
      <c r="E87" s="261"/>
      <c r="F87" s="261"/>
      <c r="G87" s="261"/>
      <c r="H87" s="261"/>
      <c r="I87" s="261"/>
      <c r="J87" s="261"/>
      <c r="K87" s="261"/>
      <c r="L87" s="261"/>
      <c r="M87" s="261"/>
      <c r="N87" s="261"/>
      <c r="O87" s="261"/>
      <c r="Q87" s="293" t="str">
        <f>'MPS(input_RL_Opt2)'!Q112</f>
        <v>Year 2024</v>
      </c>
      <c r="R87" s="293"/>
      <c r="S87" s="261" t="str">
        <f>'MPS(input_RL_Opt2)'!S112</f>
        <v>Land use category in year 2024</v>
      </c>
      <c r="T87" s="261"/>
      <c r="U87" s="261"/>
      <c r="V87" s="261"/>
      <c r="W87" s="261"/>
      <c r="X87" s="261"/>
      <c r="Y87" s="261"/>
      <c r="Z87" s="261"/>
      <c r="AA87" s="261"/>
      <c r="AB87" s="261"/>
      <c r="AC87" s="261"/>
      <c r="AD87" s="261"/>
      <c r="AE87" s="261"/>
      <c r="AF87" s="62"/>
      <c r="AG87" s="62"/>
    </row>
    <row r="88" spans="1:33" ht="42" x14ac:dyDescent="0.2">
      <c r="A88" s="293"/>
      <c r="B88" s="293"/>
      <c r="C88" s="54" t="s">
        <v>46</v>
      </c>
      <c r="D88" s="54" t="s">
        <v>47</v>
      </c>
      <c r="E88" s="55" t="s">
        <v>48</v>
      </c>
      <c r="F88" s="54" t="s">
        <v>49</v>
      </c>
      <c r="G88" s="54" t="s">
        <v>50</v>
      </c>
      <c r="H88" s="54" t="s">
        <v>51</v>
      </c>
      <c r="I88" s="54" t="s">
        <v>52</v>
      </c>
      <c r="J88" s="54" t="s">
        <v>53</v>
      </c>
      <c r="K88" s="54" t="s">
        <v>54</v>
      </c>
      <c r="L88" s="54" t="s">
        <v>55</v>
      </c>
      <c r="M88" s="54" t="s">
        <v>56</v>
      </c>
      <c r="N88" s="54" t="s">
        <v>39</v>
      </c>
      <c r="O88" s="172" t="s">
        <v>57</v>
      </c>
      <c r="Q88" s="293"/>
      <c r="R88" s="293"/>
      <c r="S88" s="54" t="s">
        <v>46</v>
      </c>
      <c r="T88" s="54" t="s">
        <v>47</v>
      </c>
      <c r="U88" s="55" t="s">
        <v>48</v>
      </c>
      <c r="V88" s="54" t="s">
        <v>49</v>
      </c>
      <c r="W88" s="54" t="s">
        <v>50</v>
      </c>
      <c r="X88" s="54" t="s">
        <v>51</v>
      </c>
      <c r="Y88" s="54" t="s">
        <v>52</v>
      </c>
      <c r="Z88" s="54" t="s">
        <v>53</v>
      </c>
      <c r="AA88" s="54" t="s">
        <v>54</v>
      </c>
      <c r="AB88" s="54" t="s">
        <v>55</v>
      </c>
      <c r="AC88" s="54" t="s">
        <v>56</v>
      </c>
      <c r="AD88" s="54" t="s">
        <v>39</v>
      </c>
      <c r="AE88" s="172" t="s">
        <v>57</v>
      </c>
      <c r="AF88" s="62"/>
      <c r="AG88" s="62"/>
    </row>
    <row r="89" spans="1:33" ht="14.15" customHeight="1" x14ac:dyDescent="0.2">
      <c r="A89" s="280" t="str">
        <f>'MPS(input_RL_Opt2)'!A114</f>
        <v>Land use category in year 2023</v>
      </c>
      <c r="B89" s="54" t="s">
        <v>46</v>
      </c>
      <c r="C89" s="201"/>
      <c r="D89" s="201"/>
      <c r="E89" s="201"/>
      <c r="F89" s="201"/>
      <c r="G89" s="201"/>
      <c r="H89" s="201"/>
      <c r="I89" s="201"/>
      <c r="J89" s="201"/>
      <c r="K89" s="201"/>
      <c r="L89" s="201"/>
      <c r="M89" s="201"/>
      <c r="N89" s="201"/>
      <c r="O89" s="198">
        <f>SUM(C89:N89)</f>
        <v>0</v>
      </c>
      <c r="Q89" s="280" t="str">
        <f>'MPS(input_RL_Opt2)'!Q114</f>
        <v>Land use category in year 2023</v>
      </c>
      <c r="R89" s="54" t="s">
        <v>46</v>
      </c>
      <c r="S89" s="199">
        <f>IF(ISNUMBER('MPS(input_RL_Opt2)'!S$16),C89*'MPS(input_RL_Opt2)'!S$16,0)</f>
        <v>0</v>
      </c>
      <c r="T89" s="199">
        <f>IF(ISNUMBER('MPS(input_RL_Opt2)'!T$16),D89*'MPS(input_RL_Opt2)'!T$16,0)</f>
        <v>0</v>
      </c>
      <c r="U89" s="199">
        <f>IF(ISNUMBER('MPS(input_RL_Opt2)'!U$16),E89*'MPS(input_RL_Opt2)'!U$16,0)</f>
        <v>0</v>
      </c>
      <c r="V89" s="199">
        <f>IF(ISNUMBER('MPS(input_RL_Opt2)'!V$16),F89*'MPS(input_RL_Opt2)'!V$16,0)</f>
        <v>0</v>
      </c>
      <c r="W89" s="199">
        <f>IF(ISNUMBER('MPS(input_RL_Opt2)'!W$16),G89*'MPS(input_RL_Opt2)'!W$16,0)</f>
        <v>0</v>
      </c>
      <c r="X89" s="199">
        <f>IF(ISNUMBER('MPS(input_RL_Opt2)'!X$16),H89*'MPS(input_RL_Opt2)'!X$16,0)</f>
        <v>0</v>
      </c>
      <c r="Y89" s="199">
        <f>IF(ISNUMBER('MPS(input_RL_Opt2)'!Y$16),I89*'MPS(input_RL_Opt2)'!Y$16,0)</f>
        <v>0</v>
      </c>
      <c r="Z89" s="199">
        <f>IF(ISNUMBER('MPS(input_RL_Opt2)'!Z$16),J89*'MPS(input_RL_Opt2)'!Z$16,0)</f>
        <v>0</v>
      </c>
      <c r="AA89" s="199">
        <f>IF(ISNUMBER('MPS(input_RL_Opt2)'!AA$16),K89*'MPS(input_RL_Opt2)'!AA$16,0)</f>
        <v>0</v>
      </c>
      <c r="AB89" s="199">
        <f>IF(ISNUMBER('MPS(input_RL_Opt2)'!AB$16),L89*'MPS(input_RL_Opt2)'!AB$16,0)</f>
        <v>0</v>
      </c>
      <c r="AC89" s="199">
        <f>IF(ISNUMBER('MPS(input_RL_Opt2)'!AC$16),M89*'MPS(input_RL_Opt2)'!AC$16,0)</f>
        <v>0</v>
      </c>
      <c r="AD89" s="199">
        <f>IF(ISNUMBER('MPS(input_RL_Opt2)'!AD$16),N89*'MPS(input_RL_Opt2)'!AD$16,0)</f>
        <v>0</v>
      </c>
      <c r="AE89" s="198">
        <f>SUMIF(S89:AD89,"&gt;0",S89:AD89)</f>
        <v>0</v>
      </c>
      <c r="AF89" s="62"/>
      <c r="AG89" s="62"/>
    </row>
    <row r="90" spans="1:33" ht="28" x14ac:dyDescent="0.2">
      <c r="A90" s="280"/>
      <c r="B90" s="54" t="s">
        <v>47</v>
      </c>
      <c r="C90" s="201"/>
      <c r="D90" s="201"/>
      <c r="E90" s="201"/>
      <c r="F90" s="201"/>
      <c r="G90" s="201"/>
      <c r="H90" s="201"/>
      <c r="I90" s="201"/>
      <c r="J90" s="201"/>
      <c r="K90" s="201"/>
      <c r="L90" s="201"/>
      <c r="M90" s="201"/>
      <c r="N90" s="201"/>
      <c r="O90" s="198">
        <f t="shared" ref="O90:O100" si="15">SUM(C90:N90)</f>
        <v>0</v>
      </c>
      <c r="Q90" s="280"/>
      <c r="R90" s="54" t="s">
        <v>47</v>
      </c>
      <c r="S90" s="199">
        <f>IF(ISNUMBER('MPS(input_RL_Opt2)'!S$17),C90*'MPS(input_RL_Opt2)'!S$17,0)</f>
        <v>0</v>
      </c>
      <c r="T90" s="199">
        <f>IF(ISNUMBER('MPS(input_RL_Opt2)'!T$17),D90*'MPS(input_RL_Opt2)'!T$17,0)</f>
        <v>0</v>
      </c>
      <c r="U90" s="199">
        <f>IF(ISNUMBER('MPS(input_RL_Opt2)'!U$17),E90*'MPS(input_RL_Opt2)'!U$17,0)</f>
        <v>0</v>
      </c>
      <c r="V90" s="199">
        <f>IF(ISNUMBER('MPS(input_RL_Opt2)'!V$17),F90*'MPS(input_RL_Opt2)'!V$17,0)</f>
        <v>0</v>
      </c>
      <c r="W90" s="199">
        <f>IF(ISNUMBER('MPS(input_RL_Opt2)'!W$17),G90*'MPS(input_RL_Opt2)'!W$17,0)</f>
        <v>0</v>
      </c>
      <c r="X90" s="199">
        <f>IF(ISNUMBER('MPS(input_RL_Opt2)'!X$17),H90*'MPS(input_RL_Opt2)'!X$17,0)</f>
        <v>0</v>
      </c>
      <c r="Y90" s="199">
        <f>IF(ISNUMBER('MPS(input_RL_Opt2)'!Y$17),I90*'MPS(input_RL_Opt2)'!Y$17,0)</f>
        <v>0</v>
      </c>
      <c r="Z90" s="199">
        <f>IF(ISNUMBER('MPS(input_RL_Opt2)'!Z$17),J90*'MPS(input_RL_Opt2)'!Z$17,0)</f>
        <v>0</v>
      </c>
      <c r="AA90" s="199">
        <f>IF(ISNUMBER('MPS(input_RL_Opt2)'!AA$17),K90*'MPS(input_RL_Opt2)'!AA$17,0)</f>
        <v>0</v>
      </c>
      <c r="AB90" s="199">
        <f>IF(ISNUMBER('MPS(input_RL_Opt2)'!AB$17),L90*'MPS(input_RL_Opt2)'!AB$17,0)</f>
        <v>0</v>
      </c>
      <c r="AC90" s="199">
        <f>IF(ISNUMBER('MPS(input_RL_Opt2)'!AC$17),M90*'MPS(input_RL_Opt2)'!AC$17,0)</f>
        <v>0</v>
      </c>
      <c r="AD90" s="199">
        <f>IF(ISNUMBER('MPS(input_RL_Opt2)'!AD$17),N90*'MPS(input_RL_Opt2)'!AD$17,0)</f>
        <v>0</v>
      </c>
      <c r="AE90" s="198">
        <f t="shared" ref="AE90:AE100" si="16">SUMIF(S90:AD90,"&gt;0",S90:AD90)</f>
        <v>0</v>
      </c>
      <c r="AF90" s="62"/>
      <c r="AG90" s="62"/>
    </row>
    <row r="91" spans="1:33" x14ac:dyDescent="0.2">
      <c r="A91" s="280"/>
      <c r="B91" s="55" t="s">
        <v>48</v>
      </c>
      <c r="C91" s="201"/>
      <c r="D91" s="201"/>
      <c r="E91" s="201"/>
      <c r="F91" s="201"/>
      <c r="G91" s="201"/>
      <c r="H91" s="201"/>
      <c r="I91" s="201"/>
      <c r="J91" s="201"/>
      <c r="K91" s="201"/>
      <c r="L91" s="201"/>
      <c r="M91" s="201"/>
      <c r="N91" s="201"/>
      <c r="O91" s="198">
        <f t="shared" si="15"/>
        <v>0</v>
      </c>
      <c r="Q91" s="280"/>
      <c r="R91" s="55" t="s">
        <v>48</v>
      </c>
      <c r="S91" s="199">
        <f>IF(ISNUMBER('MPS(input_RL_Opt2)'!S$18),C91*'MPS(input_RL_Opt2)'!S$18,0)</f>
        <v>0</v>
      </c>
      <c r="T91" s="199">
        <f>IF(ISNUMBER('MPS(input_RL_Opt2)'!T$18),D91*'MPS(input_RL_Opt2)'!T$18,0)</f>
        <v>0</v>
      </c>
      <c r="U91" s="199">
        <f>IF(ISNUMBER('MPS(input_RL_Opt2)'!U$18),E91*'MPS(input_RL_Opt2)'!U$18,0)</f>
        <v>0</v>
      </c>
      <c r="V91" s="199">
        <f>IF(ISNUMBER('MPS(input_RL_Opt2)'!V$18),F91*'MPS(input_RL_Opt2)'!V$18,0)</f>
        <v>0</v>
      </c>
      <c r="W91" s="199">
        <f>IF(ISNUMBER('MPS(input_RL_Opt2)'!W$18),G91*'MPS(input_RL_Opt2)'!W$18,0)</f>
        <v>0</v>
      </c>
      <c r="X91" s="199">
        <f>IF(ISNUMBER('MPS(input_RL_Opt2)'!X$18),H91*'MPS(input_RL_Opt2)'!X$18,0)</f>
        <v>0</v>
      </c>
      <c r="Y91" s="199">
        <f>IF(ISNUMBER('MPS(input_RL_Opt2)'!Y$18),I91*'MPS(input_RL_Opt2)'!Y$18,0)</f>
        <v>0</v>
      </c>
      <c r="Z91" s="199">
        <f>IF(ISNUMBER('MPS(input_RL_Opt2)'!Z$18),J91*'MPS(input_RL_Opt2)'!Z$18,0)</f>
        <v>0</v>
      </c>
      <c r="AA91" s="199">
        <f>IF(ISNUMBER('MPS(input_RL_Opt2)'!AA$18),K91*'MPS(input_RL_Opt2)'!AA$18,0)</f>
        <v>0</v>
      </c>
      <c r="AB91" s="199">
        <f>IF(ISNUMBER('MPS(input_RL_Opt2)'!AB$18),L91*'MPS(input_RL_Opt2)'!AB$18,0)</f>
        <v>0</v>
      </c>
      <c r="AC91" s="199">
        <f>IF(ISNUMBER('MPS(input_RL_Opt2)'!AC$18),M91*'MPS(input_RL_Opt2)'!AC$18,0)</f>
        <v>0</v>
      </c>
      <c r="AD91" s="199">
        <f>IF(ISNUMBER('MPS(input_RL_Opt2)'!AD$18),N91*'MPS(input_RL_Opt2)'!AD$18,0)</f>
        <v>0</v>
      </c>
      <c r="AE91" s="198">
        <f t="shared" si="16"/>
        <v>0</v>
      </c>
      <c r="AF91" s="62"/>
      <c r="AG91" s="62"/>
    </row>
    <row r="92" spans="1:33" x14ac:dyDescent="0.2">
      <c r="A92" s="280"/>
      <c r="B92" s="54" t="s">
        <v>49</v>
      </c>
      <c r="C92" s="201"/>
      <c r="D92" s="201"/>
      <c r="E92" s="201"/>
      <c r="F92" s="201"/>
      <c r="G92" s="201"/>
      <c r="H92" s="201"/>
      <c r="I92" s="201"/>
      <c r="J92" s="201"/>
      <c r="K92" s="201"/>
      <c r="L92" s="201"/>
      <c r="M92" s="201"/>
      <c r="N92" s="201"/>
      <c r="O92" s="198">
        <f t="shared" si="15"/>
        <v>0</v>
      </c>
      <c r="Q92" s="280"/>
      <c r="R92" s="54" t="s">
        <v>49</v>
      </c>
      <c r="S92" s="199">
        <f>IF(ISNUMBER('MPS(input_RL_Opt2)'!S$19),C92*'MPS(input_RL_Opt2)'!S$19,0)</f>
        <v>0</v>
      </c>
      <c r="T92" s="199">
        <f>IF(ISNUMBER('MPS(input_RL_Opt2)'!T$19),D92*'MPS(input_RL_Opt2)'!T$19,0)</f>
        <v>0</v>
      </c>
      <c r="U92" s="199">
        <f>IF(ISNUMBER('MPS(input_RL_Opt2)'!U$19),E92*'MPS(input_RL_Opt2)'!U$19,0)</f>
        <v>0</v>
      </c>
      <c r="V92" s="199">
        <f>IF(ISNUMBER('MPS(input_RL_Opt2)'!V$19),F92*'MPS(input_RL_Opt2)'!V$19,0)</f>
        <v>0</v>
      </c>
      <c r="W92" s="199">
        <f>IF(ISNUMBER('MPS(input_RL_Opt2)'!W$19),G92*'MPS(input_RL_Opt2)'!W$19,0)</f>
        <v>0</v>
      </c>
      <c r="X92" s="199">
        <f>IF(ISNUMBER('MPS(input_RL_Opt2)'!X$19),H92*'MPS(input_RL_Opt2)'!X$19,0)</f>
        <v>0</v>
      </c>
      <c r="Y92" s="199">
        <f>IF(ISNUMBER('MPS(input_RL_Opt2)'!Y$19),I92*'MPS(input_RL_Opt2)'!Y$19,0)</f>
        <v>0</v>
      </c>
      <c r="Z92" s="199">
        <f>IF(ISNUMBER('MPS(input_RL_Opt2)'!Z$19),J92*'MPS(input_RL_Opt2)'!Z$19,0)</f>
        <v>0</v>
      </c>
      <c r="AA92" s="199">
        <f>IF(ISNUMBER('MPS(input_RL_Opt2)'!AA$19),K92*'MPS(input_RL_Opt2)'!AA$19,0)</f>
        <v>0</v>
      </c>
      <c r="AB92" s="199">
        <f>IF(ISNUMBER('MPS(input_RL_Opt2)'!AB$19),L92*'MPS(input_RL_Opt2)'!AB$19,0)</f>
        <v>0</v>
      </c>
      <c r="AC92" s="199">
        <f>IF(ISNUMBER('MPS(input_RL_Opt2)'!AC$19),M92*'MPS(input_RL_Opt2)'!AC$19,0)</f>
        <v>0</v>
      </c>
      <c r="AD92" s="199">
        <f>IF(ISNUMBER('MPS(input_RL_Opt2)'!AD$19),N92*'MPS(input_RL_Opt2)'!AD$19,0)</f>
        <v>0</v>
      </c>
      <c r="AE92" s="198">
        <f t="shared" si="16"/>
        <v>0</v>
      </c>
      <c r="AF92" s="62"/>
      <c r="AG92" s="62"/>
    </row>
    <row r="93" spans="1:33" x14ac:dyDescent="0.2">
      <c r="A93" s="280"/>
      <c r="B93" s="172" t="s">
        <v>50</v>
      </c>
      <c r="C93" s="201"/>
      <c r="D93" s="201"/>
      <c r="E93" s="201"/>
      <c r="F93" s="201"/>
      <c r="G93" s="201"/>
      <c r="H93" s="201"/>
      <c r="I93" s="201"/>
      <c r="J93" s="201"/>
      <c r="K93" s="201"/>
      <c r="L93" s="201"/>
      <c r="M93" s="201"/>
      <c r="N93" s="201"/>
      <c r="O93" s="198">
        <f t="shared" si="15"/>
        <v>0</v>
      </c>
      <c r="Q93" s="280"/>
      <c r="R93" s="172" t="s">
        <v>50</v>
      </c>
      <c r="S93" s="199">
        <f>IF(ISNUMBER('MPS(input_RL_Opt2)'!S$20),C93*'MPS(input_RL_Opt2)'!S$20,0)</f>
        <v>0</v>
      </c>
      <c r="T93" s="199">
        <f>IF(ISNUMBER('MPS(input_RL_Opt2)'!T$20),D93*'MPS(input_RL_Opt2)'!T$20,0)</f>
        <v>0</v>
      </c>
      <c r="U93" s="199">
        <f>IF(ISNUMBER('MPS(input_RL_Opt2)'!U$20),E93*'MPS(input_RL_Opt2)'!U$20,0)</f>
        <v>0</v>
      </c>
      <c r="V93" s="199">
        <f>IF(ISNUMBER('MPS(input_RL_Opt2)'!V$20),F93*'MPS(input_RL_Opt2)'!V$20,0)</f>
        <v>0</v>
      </c>
      <c r="W93" s="199">
        <f>IF(ISNUMBER('MPS(input_RL_Opt2)'!W$20),G93*'MPS(input_RL_Opt2)'!W$20,0)</f>
        <v>0</v>
      </c>
      <c r="X93" s="199">
        <f>IF(ISNUMBER('MPS(input_RL_Opt2)'!X$20),H93*'MPS(input_RL_Opt2)'!X$20,0)</f>
        <v>0</v>
      </c>
      <c r="Y93" s="199">
        <f>IF(ISNUMBER('MPS(input_RL_Opt2)'!Y$20),I93*'MPS(input_RL_Opt2)'!Y$20,0)</f>
        <v>0</v>
      </c>
      <c r="Z93" s="199">
        <f>IF(ISNUMBER('MPS(input_RL_Opt2)'!Z$20),J93*'MPS(input_RL_Opt2)'!Z$20,0)</f>
        <v>0</v>
      </c>
      <c r="AA93" s="199">
        <f>IF(ISNUMBER('MPS(input_RL_Opt2)'!AA$20),K93*'MPS(input_RL_Opt2)'!AA$20,0)</f>
        <v>0</v>
      </c>
      <c r="AB93" s="199">
        <f>IF(ISNUMBER('MPS(input_RL_Opt2)'!AB$20),L93*'MPS(input_RL_Opt2)'!AB$20,0)</f>
        <v>0</v>
      </c>
      <c r="AC93" s="199">
        <f>IF(ISNUMBER('MPS(input_RL_Opt2)'!AC$20),M93*'MPS(input_RL_Opt2)'!AC$20,0)</f>
        <v>0</v>
      </c>
      <c r="AD93" s="199">
        <f>IF(ISNUMBER('MPS(input_RL_Opt2)'!AD$20),N93*'MPS(input_RL_Opt2)'!AD$20,0)</f>
        <v>0</v>
      </c>
      <c r="AE93" s="198">
        <f t="shared" si="16"/>
        <v>0</v>
      </c>
      <c r="AF93" s="62"/>
      <c r="AG93" s="62"/>
    </row>
    <row r="94" spans="1:33" x14ac:dyDescent="0.2">
      <c r="A94" s="280"/>
      <c r="B94" s="172" t="s">
        <v>51</v>
      </c>
      <c r="C94" s="201"/>
      <c r="D94" s="201"/>
      <c r="E94" s="201"/>
      <c r="F94" s="201"/>
      <c r="G94" s="201"/>
      <c r="H94" s="201"/>
      <c r="I94" s="201"/>
      <c r="J94" s="201"/>
      <c r="K94" s="201"/>
      <c r="L94" s="201"/>
      <c r="M94" s="201"/>
      <c r="N94" s="201"/>
      <c r="O94" s="198">
        <f t="shared" si="15"/>
        <v>0</v>
      </c>
      <c r="Q94" s="280"/>
      <c r="R94" s="172" t="s">
        <v>51</v>
      </c>
      <c r="S94" s="199">
        <f>IF(ISNUMBER('MPS(input_RL_Opt2)'!S$21),C94*'MPS(input_RL_Opt2)'!S$21,0)</f>
        <v>0</v>
      </c>
      <c r="T94" s="199">
        <f>IF(ISNUMBER('MPS(input_RL_Opt2)'!T$21),D94*'MPS(input_RL_Opt2)'!T$21,0)</f>
        <v>0</v>
      </c>
      <c r="U94" s="199">
        <f>IF(ISNUMBER('MPS(input_RL_Opt2)'!U$21),E94*'MPS(input_RL_Opt2)'!U$21,0)</f>
        <v>0</v>
      </c>
      <c r="V94" s="199">
        <f>IF(ISNUMBER('MPS(input_RL_Opt2)'!V$21),F94*'MPS(input_RL_Opt2)'!V$21,0)</f>
        <v>0</v>
      </c>
      <c r="W94" s="199">
        <f>IF(ISNUMBER('MPS(input_RL_Opt2)'!W$21),G94*'MPS(input_RL_Opt2)'!W$21,0)</f>
        <v>0</v>
      </c>
      <c r="X94" s="199">
        <f>IF(ISNUMBER('MPS(input_RL_Opt2)'!X$21),H94*'MPS(input_RL_Opt2)'!X$21,0)</f>
        <v>0</v>
      </c>
      <c r="Y94" s="199">
        <f>IF(ISNUMBER('MPS(input_RL_Opt2)'!Y$21),I94*'MPS(input_RL_Opt2)'!Y$21,0)</f>
        <v>0</v>
      </c>
      <c r="Z94" s="199">
        <f>IF(ISNUMBER('MPS(input_RL_Opt2)'!Z$21),J94*'MPS(input_RL_Opt2)'!Z$21,0)</f>
        <v>0</v>
      </c>
      <c r="AA94" s="199">
        <f>IF(ISNUMBER('MPS(input_RL_Opt2)'!AA$21),K94*'MPS(input_RL_Opt2)'!AA$21,0)</f>
        <v>0</v>
      </c>
      <c r="AB94" s="199">
        <f>IF(ISNUMBER('MPS(input_RL_Opt2)'!AB$21),L94*'MPS(input_RL_Opt2)'!AB$21,0)</f>
        <v>0</v>
      </c>
      <c r="AC94" s="199">
        <f>IF(ISNUMBER('MPS(input_RL_Opt2)'!AC$21),M94*'MPS(input_RL_Opt2)'!AC$21,0)</f>
        <v>0</v>
      </c>
      <c r="AD94" s="199">
        <f>IF(ISNUMBER('MPS(input_RL_Opt2)'!AD$21),N94*'MPS(input_RL_Opt2)'!AD$21,0)</f>
        <v>0</v>
      </c>
      <c r="AE94" s="198">
        <f t="shared" si="16"/>
        <v>0</v>
      </c>
      <c r="AF94" s="62"/>
      <c r="AG94" s="62"/>
    </row>
    <row r="95" spans="1:33" x14ac:dyDescent="0.2">
      <c r="A95" s="280"/>
      <c r="B95" s="172" t="s">
        <v>52</v>
      </c>
      <c r="C95" s="201"/>
      <c r="D95" s="201"/>
      <c r="E95" s="201"/>
      <c r="F95" s="201"/>
      <c r="G95" s="201"/>
      <c r="H95" s="201"/>
      <c r="I95" s="201"/>
      <c r="J95" s="201"/>
      <c r="K95" s="201"/>
      <c r="L95" s="201"/>
      <c r="M95" s="201"/>
      <c r="N95" s="201"/>
      <c r="O95" s="198">
        <f t="shared" si="15"/>
        <v>0</v>
      </c>
      <c r="Q95" s="280"/>
      <c r="R95" s="172" t="s">
        <v>52</v>
      </c>
      <c r="S95" s="199">
        <f>IF(ISNUMBER('MPS(input_RL_Opt2)'!S$22),C95*'MPS(input_RL_Opt2)'!S$22,0)</f>
        <v>0</v>
      </c>
      <c r="T95" s="199">
        <f>IF(ISNUMBER('MPS(input_RL_Opt2)'!T$22),D95*'MPS(input_RL_Opt2)'!T$22,0)</f>
        <v>0</v>
      </c>
      <c r="U95" s="199">
        <f>IF(ISNUMBER('MPS(input_RL_Opt2)'!U$22),E95*'MPS(input_RL_Opt2)'!U$22,0)</f>
        <v>0</v>
      </c>
      <c r="V95" s="199">
        <f>IF(ISNUMBER('MPS(input_RL_Opt2)'!V$22),F95*'MPS(input_RL_Opt2)'!V$22,0)</f>
        <v>0</v>
      </c>
      <c r="W95" s="199">
        <f>IF(ISNUMBER('MPS(input_RL_Opt2)'!W$22),G95*'MPS(input_RL_Opt2)'!W$22,0)</f>
        <v>0</v>
      </c>
      <c r="X95" s="199">
        <f>IF(ISNUMBER('MPS(input_RL_Opt2)'!X$22),H95*'MPS(input_RL_Opt2)'!X$22,0)</f>
        <v>0</v>
      </c>
      <c r="Y95" s="199">
        <f>IF(ISNUMBER('MPS(input_RL_Opt2)'!Y$22),I95*'MPS(input_RL_Opt2)'!Y$22,0)</f>
        <v>0</v>
      </c>
      <c r="Z95" s="199">
        <f>IF(ISNUMBER('MPS(input_RL_Opt2)'!Z$22),J95*'MPS(input_RL_Opt2)'!Z$22,0)</f>
        <v>0</v>
      </c>
      <c r="AA95" s="199">
        <f>IF(ISNUMBER('MPS(input_RL_Opt2)'!AA$22),K95*'MPS(input_RL_Opt2)'!AA$22,0)</f>
        <v>0</v>
      </c>
      <c r="AB95" s="199">
        <f>IF(ISNUMBER('MPS(input_RL_Opt2)'!AB$22),L95*'MPS(input_RL_Opt2)'!AB$22,0)</f>
        <v>0</v>
      </c>
      <c r="AC95" s="199">
        <f>IF(ISNUMBER('MPS(input_RL_Opt2)'!AC$22),M95*'MPS(input_RL_Opt2)'!AC$22,0)</f>
        <v>0</v>
      </c>
      <c r="AD95" s="199">
        <f>IF(ISNUMBER('MPS(input_RL_Opt2)'!AD$22),N95*'MPS(input_RL_Opt2)'!AD$22,0)</f>
        <v>0</v>
      </c>
      <c r="AE95" s="198">
        <f t="shared" si="16"/>
        <v>0</v>
      </c>
      <c r="AF95" s="62"/>
      <c r="AG95" s="62"/>
    </row>
    <row r="96" spans="1:33" x14ac:dyDescent="0.2">
      <c r="A96" s="280"/>
      <c r="B96" s="172" t="s">
        <v>53</v>
      </c>
      <c r="C96" s="201"/>
      <c r="D96" s="201"/>
      <c r="E96" s="201"/>
      <c r="F96" s="201"/>
      <c r="G96" s="201"/>
      <c r="H96" s="201"/>
      <c r="I96" s="201"/>
      <c r="J96" s="201"/>
      <c r="K96" s="201"/>
      <c r="L96" s="201"/>
      <c r="M96" s="201"/>
      <c r="N96" s="201"/>
      <c r="O96" s="198">
        <f t="shared" si="15"/>
        <v>0</v>
      </c>
      <c r="Q96" s="280"/>
      <c r="R96" s="172" t="s">
        <v>53</v>
      </c>
      <c r="S96" s="199">
        <f>IF(ISNUMBER('MPS(input_RL_Opt2)'!S$23),C96*'MPS(input_RL_Opt2)'!S$23,0)</f>
        <v>0</v>
      </c>
      <c r="T96" s="199">
        <f>IF(ISNUMBER('MPS(input_RL_Opt2)'!T$23),D96*'MPS(input_RL_Opt2)'!T$23,0)</f>
        <v>0</v>
      </c>
      <c r="U96" s="199">
        <f>IF(ISNUMBER('MPS(input_RL_Opt2)'!U$23),E96*'MPS(input_RL_Opt2)'!U$23,0)</f>
        <v>0</v>
      </c>
      <c r="V96" s="199">
        <f>IF(ISNUMBER('MPS(input_RL_Opt2)'!V$23),F96*'MPS(input_RL_Opt2)'!V$23,0)</f>
        <v>0</v>
      </c>
      <c r="W96" s="199">
        <f>IF(ISNUMBER('MPS(input_RL_Opt2)'!W$23),G96*'MPS(input_RL_Opt2)'!W$23,0)</f>
        <v>0</v>
      </c>
      <c r="X96" s="199">
        <f>IF(ISNUMBER('MPS(input_RL_Opt2)'!X$23),H96*'MPS(input_RL_Opt2)'!X$23,0)</f>
        <v>0</v>
      </c>
      <c r="Y96" s="199">
        <f>IF(ISNUMBER('MPS(input_RL_Opt2)'!Y$23),I96*'MPS(input_RL_Opt2)'!Y$23,0)</f>
        <v>0</v>
      </c>
      <c r="Z96" s="199">
        <f>IF(ISNUMBER('MPS(input_RL_Opt2)'!Z$23),J96*'MPS(input_RL_Opt2)'!Z$23,0)</f>
        <v>0</v>
      </c>
      <c r="AA96" s="199">
        <f>IF(ISNUMBER('MPS(input_RL_Opt2)'!AA$23),K96*'MPS(input_RL_Opt2)'!AA$23,0)</f>
        <v>0</v>
      </c>
      <c r="AB96" s="199">
        <f>IF(ISNUMBER('MPS(input_RL_Opt2)'!AB$23),L96*'MPS(input_RL_Opt2)'!AB$23,0)</f>
        <v>0</v>
      </c>
      <c r="AC96" s="199">
        <f>IF(ISNUMBER('MPS(input_RL_Opt2)'!AC$23),M96*'MPS(input_RL_Opt2)'!AC$23,0)</f>
        <v>0</v>
      </c>
      <c r="AD96" s="199">
        <f>IF(ISNUMBER('MPS(input_RL_Opt2)'!AD$23),N96*'MPS(input_RL_Opt2)'!AD$23,0)</f>
        <v>0</v>
      </c>
      <c r="AE96" s="198">
        <f t="shared" si="16"/>
        <v>0</v>
      </c>
      <c r="AF96" s="62"/>
      <c r="AG96" s="62"/>
    </row>
    <row r="97" spans="1:33" x14ac:dyDescent="0.2">
      <c r="A97" s="280"/>
      <c r="B97" s="172" t="s">
        <v>54</v>
      </c>
      <c r="C97" s="201"/>
      <c r="D97" s="201"/>
      <c r="E97" s="201"/>
      <c r="F97" s="201"/>
      <c r="G97" s="201"/>
      <c r="H97" s="201"/>
      <c r="I97" s="201"/>
      <c r="J97" s="201"/>
      <c r="K97" s="201"/>
      <c r="L97" s="201"/>
      <c r="M97" s="201"/>
      <c r="N97" s="201"/>
      <c r="O97" s="198">
        <f t="shared" si="15"/>
        <v>0</v>
      </c>
      <c r="Q97" s="280"/>
      <c r="R97" s="172" t="s">
        <v>54</v>
      </c>
      <c r="S97" s="199">
        <f>IF(ISNUMBER('MPS(input_RL_Opt2)'!S$24),C97*'MPS(input_RL_Opt2)'!S$24,0)</f>
        <v>0</v>
      </c>
      <c r="T97" s="199">
        <f>IF(ISNUMBER('MPS(input_RL_Opt2)'!T$24),D97*'MPS(input_RL_Opt2)'!T$24,0)</f>
        <v>0</v>
      </c>
      <c r="U97" s="199">
        <f>IF(ISNUMBER('MPS(input_RL_Opt2)'!U$24),E97*'MPS(input_RL_Opt2)'!U$24,0)</f>
        <v>0</v>
      </c>
      <c r="V97" s="199">
        <f>IF(ISNUMBER('MPS(input_RL_Opt2)'!V$24),F97*'MPS(input_RL_Opt2)'!V$24,0)</f>
        <v>0</v>
      </c>
      <c r="W97" s="199">
        <f>IF(ISNUMBER('MPS(input_RL_Opt2)'!W$24),G97*'MPS(input_RL_Opt2)'!W$24,0)</f>
        <v>0</v>
      </c>
      <c r="X97" s="199">
        <f>IF(ISNUMBER('MPS(input_RL_Opt2)'!X$24),H97*'MPS(input_RL_Opt2)'!X$24,0)</f>
        <v>0</v>
      </c>
      <c r="Y97" s="199">
        <f>IF(ISNUMBER('MPS(input_RL_Opt2)'!Y$24),I97*'MPS(input_RL_Opt2)'!Y$24,0)</f>
        <v>0</v>
      </c>
      <c r="Z97" s="199">
        <f>IF(ISNUMBER('MPS(input_RL_Opt2)'!Z$24),J97*'MPS(input_RL_Opt2)'!Z$24,0)</f>
        <v>0</v>
      </c>
      <c r="AA97" s="199">
        <f>IF(ISNUMBER('MPS(input_RL_Opt2)'!AA$24),K97*'MPS(input_RL_Opt2)'!AA$24,0)</f>
        <v>0</v>
      </c>
      <c r="AB97" s="199">
        <f>IF(ISNUMBER('MPS(input_RL_Opt2)'!AB$24),L97*'MPS(input_RL_Opt2)'!AB$24,0)</f>
        <v>0</v>
      </c>
      <c r="AC97" s="199">
        <f>IF(ISNUMBER('MPS(input_RL_Opt2)'!AC$24),M97*'MPS(input_RL_Opt2)'!AC$24,0)</f>
        <v>0</v>
      </c>
      <c r="AD97" s="199">
        <f>IF(ISNUMBER('MPS(input_RL_Opt2)'!AD$24),N97*'MPS(input_RL_Opt2)'!AD$24,0)</f>
        <v>0</v>
      </c>
      <c r="AE97" s="198">
        <f t="shared" si="16"/>
        <v>0</v>
      </c>
      <c r="AF97" s="62"/>
      <c r="AG97" s="62"/>
    </row>
    <row r="98" spans="1:33" x14ac:dyDescent="0.2">
      <c r="A98" s="280"/>
      <c r="B98" s="172" t="s">
        <v>55</v>
      </c>
      <c r="C98" s="201"/>
      <c r="D98" s="201"/>
      <c r="E98" s="201"/>
      <c r="F98" s="201"/>
      <c r="G98" s="201"/>
      <c r="H98" s="201"/>
      <c r="I98" s="201"/>
      <c r="J98" s="201"/>
      <c r="K98" s="201"/>
      <c r="L98" s="201"/>
      <c r="M98" s="201"/>
      <c r="N98" s="201"/>
      <c r="O98" s="198">
        <f t="shared" si="15"/>
        <v>0</v>
      </c>
      <c r="Q98" s="280"/>
      <c r="R98" s="172" t="s">
        <v>55</v>
      </c>
      <c r="S98" s="199">
        <f>IF(ISNUMBER('MPS(input_RL_Opt2)'!S$25),C98*'MPS(input_RL_Opt2)'!S$25,0)</f>
        <v>0</v>
      </c>
      <c r="T98" s="199">
        <f>IF(ISNUMBER('MPS(input_RL_Opt2)'!T$25),D98*'MPS(input_RL_Opt2)'!T$25,0)</f>
        <v>0</v>
      </c>
      <c r="U98" s="199">
        <f>IF(ISNUMBER('MPS(input_RL_Opt2)'!U$25),E98*'MPS(input_RL_Opt2)'!U$25,0)</f>
        <v>0</v>
      </c>
      <c r="V98" s="199">
        <f>IF(ISNUMBER('MPS(input_RL_Opt2)'!V$25),F98*'MPS(input_RL_Opt2)'!V$25,0)</f>
        <v>0</v>
      </c>
      <c r="W98" s="199">
        <f>IF(ISNUMBER('MPS(input_RL_Opt2)'!W$25),G98*'MPS(input_RL_Opt2)'!W$25,0)</f>
        <v>0</v>
      </c>
      <c r="X98" s="199">
        <f>IF(ISNUMBER('MPS(input_RL_Opt2)'!X$25),H98*'MPS(input_RL_Opt2)'!X$25,0)</f>
        <v>0</v>
      </c>
      <c r="Y98" s="199">
        <f>IF(ISNUMBER('MPS(input_RL_Opt2)'!Y$25),I98*'MPS(input_RL_Opt2)'!Y$25,0)</f>
        <v>0</v>
      </c>
      <c r="Z98" s="199">
        <f>IF(ISNUMBER('MPS(input_RL_Opt2)'!Z$25),J98*'MPS(input_RL_Opt2)'!Z$25,0)</f>
        <v>0</v>
      </c>
      <c r="AA98" s="199">
        <f>IF(ISNUMBER('MPS(input_RL_Opt2)'!AA$25),K98*'MPS(input_RL_Opt2)'!AA$25,0)</f>
        <v>0</v>
      </c>
      <c r="AB98" s="199">
        <f>IF(ISNUMBER('MPS(input_RL_Opt2)'!AB$25),L98*'MPS(input_RL_Opt2)'!AB$25,0)</f>
        <v>0</v>
      </c>
      <c r="AC98" s="199">
        <f>IF(ISNUMBER('MPS(input_RL_Opt2)'!AC$25),M98*'MPS(input_RL_Opt2)'!AC$25,0)</f>
        <v>0</v>
      </c>
      <c r="AD98" s="199">
        <f>IF(ISNUMBER('MPS(input_RL_Opt2)'!AD$25),N98*'MPS(input_RL_Opt2)'!AD$25,0)</f>
        <v>0</v>
      </c>
      <c r="AE98" s="198">
        <f t="shared" si="16"/>
        <v>0</v>
      </c>
      <c r="AF98" s="62"/>
      <c r="AG98" s="62"/>
    </row>
    <row r="99" spans="1:33" x14ac:dyDescent="0.2">
      <c r="A99" s="280"/>
      <c r="B99" s="172" t="s">
        <v>56</v>
      </c>
      <c r="C99" s="201"/>
      <c r="D99" s="201"/>
      <c r="E99" s="201"/>
      <c r="F99" s="201"/>
      <c r="G99" s="201"/>
      <c r="H99" s="201"/>
      <c r="I99" s="201"/>
      <c r="J99" s="201"/>
      <c r="K99" s="201"/>
      <c r="L99" s="201"/>
      <c r="M99" s="201"/>
      <c r="N99" s="201"/>
      <c r="O99" s="198">
        <f t="shared" si="15"/>
        <v>0</v>
      </c>
      <c r="Q99" s="280"/>
      <c r="R99" s="172" t="s">
        <v>56</v>
      </c>
      <c r="S99" s="199">
        <f>IF(ISNUMBER('MPS(input_RL_Opt2)'!S$26),C99*'MPS(input_RL_Opt2)'!S$26,0)</f>
        <v>0</v>
      </c>
      <c r="T99" s="199">
        <f>IF(ISNUMBER('MPS(input_RL_Opt2)'!T$26),D99*'MPS(input_RL_Opt2)'!T$26,0)</f>
        <v>0</v>
      </c>
      <c r="U99" s="199">
        <f>IF(ISNUMBER('MPS(input_RL_Opt2)'!U$26),E99*'MPS(input_RL_Opt2)'!U$26,0)</f>
        <v>0</v>
      </c>
      <c r="V99" s="199">
        <f>IF(ISNUMBER('MPS(input_RL_Opt2)'!V$26),F99*'MPS(input_RL_Opt2)'!V$26,0)</f>
        <v>0</v>
      </c>
      <c r="W99" s="199">
        <f>IF(ISNUMBER('MPS(input_RL_Opt2)'!W$26),G99*'MPS(input_RL_Opt2)'!W$26,0)</f>
        <v>0</v>
      </c>
      <c r="X99" s="199">
        <f>IF(ISNUMBER('MPS(input_RL_Opt2)'!X$26),H99*'MPS(input_RL_Opt2)'!X$26,0)</f>
        <v>0</v>
      </c>
      <c r="Y99" s="199">
        <f>IF(ISNUMBER('MPS(input_RL_Opt2)'!Y$26),I99*'MPS(input_RL_Opt2)'!Y$26,0)</f>
        <v>0</v>
      </c>
      <c r="Z99" s="199">
        <f>IF(ISNUMBER('MPS(input_RL_Opt2)'!Z$26),J99*'MPS(input_RL_Opt2)'!Z$26,0)</f>
        <v>0</v>
      </c>
      <c r="AA99" s="199">
        <f>IF(ISNUMBER('MPS(input_RL_Opt2)'!AA$26),K99*'MPS(input_RL_Opt2)'!AA$26,0)</f>
        <v>0</v>
      </c>
      <c r="AB99" s="199">
        <f>IF(ISNUMBER('MPS(input_RL_Opt2)'!AB$26),L99*'MPS(input_RL_Opt2)'!AB$26,0)</f>
        <v>0</v>
      </c>
      <c r="AC99" s="199">
        <f>IF(ISNUMBER('MPS(input_RL_Opt2)'!AC$26),M99*'MPS(input_RL_Opt2)'!AC$26,0)</f>
        <v>0</v>
      </c>
      <c r="AD99" s="199">
        <f>IF(ISNUMBER('MPS(input_RL_Opt2)'!AD$26),N99*'MPS(input_RL_Opt2)'!AD$26,0)</f>
        <v>0</v>
      </c>
      <c r="AE99" s="198">
        <f t="shared" si="16"/>
        <v>0</v>
      </c>
      <c r="AF99" s="62"/>
      <c r="AG99" s="62"/>
    </row>
    <row r="100" spans="1:33" x14ac:dyDescent="0.2">
      <c r="A100" s="280"/>
      <c r="B100" s="172" t="s">
        <v>147</v>
      </c>
      <c r="C100" s="201"/>
      <c r="D100" s="201"/>
      <c r="E100" s="201"/>
      <c r="F100" s="201"/>
      <c r="G100" s="201"/>
      <c r="H100" s="201"/>
      <c r="I100" s="201"/>
      <c r="J100" s="201"/>
      <c r="K100" s="201"/>
      <c r="L100" s="201"/>
      <c r="M100" s="201"/>
      <c r="N100" s="201"/>
      <c r="O100" s="198">
        <f t="shared" si="15"/>
        <v>0</v>
      </c>
      <c r="Q100" s="280"/>
      <c r="R100" s="172" t="s">
        <v>147</v>
      </c>
      <c r="S100" s="199">
        <f>IF(ISNUMBER('MPS(input_RL_Opt2)'!S$27),C100*'MPS(input_RL_Opt2)'!S$27,0)</f>
        <v>0</v>
      </c>
      <c r="T100" s="199">
        <f>IF(ISNUMBER('MPS(input_RL_Opt2)'!T$27),D100*'MPS(input_RL_Opt2)'!T$27,0)</f>
        <v>0</v>
      </c>
      <c r="U100" s="199">
        <f>IF(ISNUMBER('MPS(input_RL_Opt2)'!U$27),E100*'MPS(input_RL_Opt2)'!U$27,0)</f>
        <v>0</v>
      </c>
      <c r="V100" s="199">
        <f>IF(ISNUMBER('MPS(input_RL_Opt2)'!V$27),F100*'MPS(input_RL_Opt2)'!V$27,0)</f>
        <v>0</v>
      </c>
      <c r="W100" s="199">
        <f>IF(ISNUMBER('MPS(input_RL_Opt2)'!W$27),G100*'MPS(input_RL_Opt2)'!W$27,0)</f>
        <v>0</v>
      </c>
      <c r="X100" s="199">
        <f>IF(ISNUMBER('MPS(input_RL_Opt2)'!X$27),H100*'MPS(input_RL_Opt2)'!X$27,0)</f>
        <v>0</v>
      </c>
      <c r="Y100" s="199">
        <f>IF(ISNUMBER('MPS(input_RL_Opt2)'!Y$27),I100*'MPS(input_RL_Opt2)'!Y$27,0)</f>
        <v>0</v>
      </c>
      <c r="Z100" s="199">
        <f>IF(ISNUMBER('MPS(input_RL_Opt2)'!Z$27),J100*'MPS(input_RL_Opt2)'!Z$27,0)</f>
        <v>0</v>
      </c>
      <c r="AA100" s="199">
        <f>IF(ISNUMBER('MPS(input_RL_Opt2)'!AA$27),K100*'MPS(input_RL_Opt2)'!AA$27,0)</f>
        <v>0</v>
      </c>
      <c r="AB100" s="199">
        <f>IF(ISNUMBER('MPS(input_RL_Opt2)'!AB$27),L100*'MPS(input_RL_Opt2)'!AB$27,0)</f>
        <v>0</v>
      </c>
      <c r="AC100" s="199">
        <f>IF(ISNUMBER('MPS(input_RL_Opt2)'!AC$27),M100*'MPS(input_RL_Opt2)'!AC$27,0)</f>
        <v>0</v>
      </c>
      <c r="AD100" s="199">
        <f>IF(ISNUMBER('MPS(input_RL_Opt2)'!AD$27),N100*'MPS(input_RL_Opt2)'!AD$27,0)</f>
        <v>0</v>
      </c>
      <c r="AE100" s="198">
        <f t="shared" si="16"/>
        <v>0</v>
      </c>
      <c r="AF100" s="62"/>
      <c r="AG100" s="62"/>
    </row>
    <row r="101" spans="1:33" x14ac:dyDescent="0.2">
      <c r="A101" s="280"/>
      <c r="B101" s="54" t="s">
        <v>57</v>
      </c>
      <c r="C101" s="197">
        <f>+SUM(C89:C100)</f>
        <v>0</v>
      </c>
      <c r="D101" s="197">
        <f t="shared" ref="D101:N101" si="17">+SUM(D89:D100)</f>
        <v>0</v>
      </c>
      <c r="E101" s="197">
        <f t="shared" si="17"/>
        <v>0</v>
      </c>
      <c r="F101" s="197">
        <f t="shared" si="17"/>
        <v>0</v>
      </c>
      <c r="G101" s="197">
        <f t="shared" si="17"/>
        <v>0</v>
      </c>
      <c r="H101" s="197">
        <f t="shared" si="17"/>
        <v>0</v>
      </c>
      <c r="I101" s="197">
        <f t="shared" si="17"/>
        <v>0</v>
      </c>
      <c r="J101" s="197">
        <f t="shared" si="17"/>
        <v>0</v>
      </c>
      <c r="K101" s="197">
        <f t="shared" si="17"/>
        <v>0</v>
      </c>
      <c r="L101" s="197">
        <f t="shared" si="17"/>
        <v>0</v>
      </c>
      <c r="M101" s="197">
        <f t="shared" si="17"/>
        <v>0</v>
      </c>
      <c r="N101" s="197">
        <f t="shared" si="17"/>
        <v>0</v>
      </c>
      <c r="O101" s="198"/>
      <c r="Q101" s="280"/>
      <c r="R101" s="54" t="s">
        <v>57</v>
      </c>
      <c r="S101" s="197"/>
      <c r="T101" s="197"/>
      <c r="U101" s="197"/>
      <c r="V101" s="197"/>
      <c r="W101" s="197"/>
      <c r="X101" s="197"/>
      <c r="Y101" s="197"/>
      <c r="Z101" s="197"/>
      <c r="AA101" s="197"/>
      <c r="AB101" s="197"/>
      <c r="AC101" s="197"/>
      <c r="AD101" s="197"/>
      <c r="AE101" s="198">
        <f>SUM(AE89:AE100)</f>
        <v>0</v>
      </c>
      <c r="AF101" s="200">
        <f>AE101*44/12</f>
        <v>0</v>
      </c>
      <c r="AG101" s="60">
        <f>_xlfn.IFS(AF101-'MPS(input_PJ_DR_Opt2)'!AF126&gt;0,AF101-'MPS(input_PJ_DR_Opt2)'!AF126,TRUE,0)</f>
        <v>0</v>
      </c>
    </row>
    <row r="102" spans="1:33" x14ac:dyDescent="0.2">
      <c r="S102" s="50"/>
      <c r="T102" s="50"/>
      <c r="U102" s="50"/>
      <c r="V102" s="50"/>
      <c r="W102" s="50"/>
      <c r="X102" s="50"/>
      <c r="Y102" s="50"/>
      <c r="Z102" s="50"/>
      <c r="AA102" s="50"/>
      <c r="AB102" s="50"/>
      <c r="AC102" s="50"/>
      <c r="AD102" s="50"/>
      <c r="AE102" s="50"/>
    </row>
    <row r="103" spans="1:33" ht="14.15" customHeight="1" x14ac:dyDescent="0.2">
      <c r="A103" s="293" t="str">
        <f>'MPS(input_RL_Opt2)'!A128</f>
        <v>Year 2025</v>
      </c>
      <c r="B103" s="293"/>
      <c r="C103" s="261" t="str">
        <f>'MPS(input_RL_Opt2)'!C128</f>
        <v>Land use category in year 2025</v>
      </c>
      <c r="D103" s="261"/>
      <c r="E103" s="261"/>
      <c r="F103" s="261"/>
      <c r="G103" s="261"/>
      <c r="H103" s="261"/>
      <c r="I103" s="261"/>
      <c r="J103" s="261"/>
      <c r="K103" s="261"/>
      <c r="L103" s="261"/>
      <c r="M103" s="261"/>
      <c r="N103" s="261"/>
      <c r="O103" s="261"/>
      <c r="Q103" s="293" t="str">
        <f>'MPS(input_RL_Opt2)'!Q128</f>
        <v>Year 2025</v>
      </c>
      <c r="R103" s="293"/>
      <c r="S103" s="261" t="str">
        <f>'MPS(input_RL_Opt2)'!S128</f>
        <v>Land use category in year 2025</v>
      </c>
      <c r="T103" s="261"/>
      <c r="U103" s="261"/>
      <c r="V103" s="261"/>
      <c r="W103" s="261"/>
      <c r="X103" s="261"/>
      <c r="Y103" s="261"/>
      <c r="Z103" s="261"/>
      <c r="AA103" s="261"/>
      <c r="AB103" s="261"/>
      <c r="AC103" s="261"/>
      <c r="AD103" s="261"/>
      <c r="AE103" s="261"/>
      <c r="AF103" s="62"/>
      <c r="AG103" s="62"/>
    </row>
    <row r="104" spans="1:33" ht="42" x14ac:dyDescent="0.2">
      <c r="A104" s="293"/>
      <c r="B104" s="293"/>
      <c r="C104" s="54" t="s">
        <v>46</v>
      </c>
      <c r="D104" s="54" t="s">
        <v>47</v>
      </c>
      <c r="E104" s="55" t="s">
        <v>48</v>
      </c>
      <c r="F104" s="54" t="s">
        <v>49</v>
      </c>
      <c r="G104" s="54" t="s">
        <v>50</v>
      </c>
      <c r="H104" s="54" t="s">
        <v>51</v>
      </c>
      <c r="I104" s="54" t="s">
        <v>52</v>
      </c>
      <c r="J104" s="54" t="s">
        <v>53</v>
      </c>
      <c r="K104" s="54" t="s">
        <v>54</v>
      </c>
      <c r="L104" s="54" t="s">
        <v>55</v>
      </c>
      <c r="M104" s="54" t="s">
        <v>56</v>
      </c>
      <c r="N104" s="54" t="s">
        <v>39</v>
      </c>
      <c r="O104" s="172" t="s">
        <v>57</v>
      </c>
      <c r="Q104" s="293"/>
      <c r="R104" s="293"/>
      <c r="S104" s="54" t="s">
        <v>46</v>
      </c>
      <c r="T104" s="54" t="s">
        <v>47</v>
      </c>
      <c r="U104" s="55" t="s">
        <v>48</v>
      </c>
      <c r="V104" s="54" t="s">
        <v>49</v>
      </c>
      <c r="W104" s="54" t="s">
        <v>50</v>
      </c>
      <c r="X104" s="54" t="s">
        <v>51</v>
      </c>
      <c r="Y104" s="54" t="s">
        <v>52</v>
      </c>
      <c r="Z104" s="54" t="s">
        <v>53</v>
      </c>
      <c r="AA104" s="54" t="s">
        <v>54</v>
      </c>
      <c r="AB104" s="54" t="s">
        <v>55</v>
      </c>
      <c r="AC104" s="54" t="s">
        <v>56</v>
      </c>
      <c r="AD104" s="54" t="s">
        <v>39</v>
      </c>
      <c r="AE104" s="172" t="s">
        <v>57</v>
      </c>
      <c r="AF104" s="62"/>
      <c r="AG104" s="62"/>
    </row>
    <row r="105" spans="1:33" ht="14.15" customHeight="1" x14ac:dyDescent="0.2">
      <c r="A105" s="280" t="str">
        <f>'MPS(input_RL_Opt2)'!A130</f>
        <v>Land use category in year 2024</v>
      </c>
      <c r="B105" s="54" t="s">
        <v>46</v>
      </c>
      <c r="C105" s="201"/>
      <c r="D105" s="201"/>
      <c r="E105" s="201"/>
      <c r="F105" s="201"/>
      <c r="G105" s="201"/>
      <c r="H105" s="201"/>
      <c r="I105" s="201"/>
      <c r="J105" s="201"/>
      <c r="K105" s="201"/>
      <c r="L105" s="201"/>
      <c r="M105" s="201"/>
      <c r="N105" s="201"/>
      <c r="O105" s="198">
        <f>SUM(C105:N105)</f>
        <v>0</v>
      </c>
      <c r="Q105" s="280" t="str">
        <f>'MPS(input_RL_Opt2)'!Q130</f>
        <v>Land use category in year 2024</v>
      </c>
      <c r="R105" s="54" t="s">
        <v>46</v>
      </c>
      <c r="S105" s="199">
        <f>IF(ISNUMBER('MPS(input_RL_Opt2)'!S$16),C105*'MPS(input_RL_Opt2)'!S$16,0)</f>
        <v>0</v>
      </c>
      <c r="T105" s="199">
        <f>IF(ISNUMBER('MPS(input_RL_Opt2)'!T$16),D105*'MPS(input_RL_Opt2)'!T$16,0)</f>
        <v>0</v>
      </c>
      <c r="U105" s="199">
        <f>IF(ISNUMBER('MPS(input_RL_Opt2)'!U$16),E105*'MPS(input_RL_Opt2)'!U$16,0)</f>
        <v>0</v>
      </c>
      <c r="V105" s="199">
        <f>IF(ISNUMBER('MPS(input_RL_Opt2)'!V$16),F105*'MPS(input_RL_Opt2)'!V$16,0)</f>
        <v>0</v>
      </c>
      <c r="W105" s="199">
        <f>IF(ISNUMBER('MPS(input_RL_Opt2)'!W$16),G105*'MPS(input_RL_Opt2)'!W$16,0)</f>
        <v>0</v>
      </c>
      <c r="X105" s="199">
        <f>IF(ISNUMBER('MPS(input_RL_Opt2)'!X$16),H105*'MPS(input_RL_Opt2)'!X$16,0)</f>
        <v>0</v>
      </c>
      <c r="Y105" s="199">
        <f>IF(ISNUMBER('MPS(input_RL_Opt2)'!Y$16),I105*'MPS(input_RL_Opt2)'!Y$16,0)</f>
        <v>0</v>
      </c>
      <c r="Z105" s="199">
        <f>IF(ISNUMBER('MPS(input_RL_Opt2)'!Z$16),J105*'MPS(input_RL_Opt2)'!Z$16,0)</f>
        <v>0</v>
      </c>
      <c r="AA105" s="199">
        <f>IF(ISNUMBER('MPS(input_RL_Opt2)'!AA$16),K105*'MPS(input_RL_Opt2)'!AA$16,0)</f>
        <v>0</v>
      </c>
      <c r="AB105" s="199">
        <f>IF(ISNUMBER('MPS(input_RL_Opt2)'!AB$16),L105*'MPS(input_RL_Opt2)'!AB$16,0)</f>
        <v>0</v>
      </c>
      <c r="AC105" s="199">
        <f>IF(ISNUMBER('MPS(input_RL_Opt2)'!AC$16),M105*'MPS(input_RL_Opt2)'!AC$16,0)</f>
        <v>0</v>
      </c>
      <c r="AD105" s="199">
        <f>IF(ISNUMBER('MPS(input_RL_Opt2)'!AD$16),N105*'MPS(input_RL_Opt2)'!AD$16,0)</f>
        <v>0</v>
      </c>
      <c r="AE105" s="198">
        <f>SUMIF(S105:AD105,"&gt;0",S105:AD105)</f>
        <v>0</v>
      </c>
      <c r="AF105" s="62"/>
      <c r="AG105" s="62"/>
    </row>
    <row r="106" spans="1:33" ht="28" x14ac:dyDescent="0.2">
      <c r="A106" s="280"/>
      <c r="B106" s="54" t="s">
        <v>47</v>
      </c>
      <c r="C106" s="201"/>
      <c r="D106" s="201"/>
      <c r="E106" s="201"/>
      <c r="F106" s="201"/>
      <c r="G106" s="201"/>
      <c r="H106" s="201"/>
      <c r="I106" s="201"/>
      <c r="J106" s="201"/>
      <c r="K106" s="201"/>
      <c r="L106" s="201"/>
      <c r="M106" s="201"/>
      <c r="N106" s="201"/>
      <c r="O106" s="198">
        <f t="shared" ref="O106:O116" si="18">SUM(C106:N106)</f>
        <v>0</v>
      </c>
      <c r="Q106" s="280"/>
      <c r="R106" s="54" t="s">
        <v>47</v>
      </c>
      <c r="S106" s="199">
        <f>IF(ISNUMBER('MPS(input_RL_Opt2)'!S$17),C106*'MPS(input_RL_Opt2)'!S$17,0)</f>
        <v>0</v>
      </c>
      <c r="T106" s="199">
        <f>IF(ISNUMBER('MPS(input_RL_Opt2)'!T$17),D106*'MPS(input_RL_Opt2)'!T$17,0)</f>
        <v>0</v>
      </c>
      <c r="U106" s="199">
        <f>IF(ISNUMBER('MPS(input_RL_Opt2)'!U$17),E106*'MPS(input_RL_Opt2)'!U$17,0)</f>
        <v>0</v>
      </c>
      <c r="V106" s="199">
        <f>IF(ISNUMBER('MPS(input_RL_Opt2)'!V$17),F106*'MPS(input_RL_Opt2)'!V$17,0)</f>
        <v>0</v>
      </c>
      <c r="W106" s="199">
        <f>IF(ISNUMBER('MPS(input_RL_Opt2)'!W$17),G106*'MPS(input_RL_Opt2)'!W$17,0)</f>
        <v>0</v>
      </c>
      <c r="X106" s="199">
        <f>IF(ISNUMBER('MPS(input_RL_Opt2)'!X$17),H106*'MPS(input_RL_Opt2)'!X$17,0)</f>
        <v>0</v>
      </c>
      <c r="Y106" s="199">
        <f>IF(ISNUMBER('MPS(input_RL_Opt2)'!Y$17),I106*'MPS(input_RL_Opt2)'!Y$17,0)</f>
        <v>0</v>
      </c>
      <c r="Z106" s="199">
        <f>IF(ISNUMBER('MPS(input_RL_Opt2)'!Z$17),J106*'MPS(input_RL_Opt2)'!Z$17,0)</f>
        <v>0</v>
      </c>
      <c r="AA106" s="199">
        <f>IF(ISNUMBER('MPS(input_RL_Opt2)'!AA$17),K106*'MPS(input_RL_Opt2)'!AA$17,0)</f>
        <v>0</v>
      </c>
      <c r="AB106" s="199">
        <f>IF(ISNUMBER('MPS(input_RL_Opt2)'!AB$17),L106*'MPS(input_RL_Opt2)'!AB$17,0)</f>
        <v>0</v>
      </c>
      <c r="AC106" s="199">
        <f>IF(ISNUMBER('MPS(input_RL_Opt2)'!AC$17),M106*'MPS(input_RL_Opt2)'!AC$17,0)</f>
        <v>0</v>
      </c>
      <c r="AD106" s="199">
        <f>IF(ISNUMBER('MPS(input_RL_Opt2)'!AD$17),N106*'MPS(input_RL_Opt2)'!AD$17,0)</f>
        <v>0</v>
      </c>
      <c r="AE106" s="198">
        <f t="shared" ref="AE106:AE116" si="19">SUMIF(S106:AD106,"&gt;0",S106:AD106)</f>
        <v>0</v>
      </c>
      <c r="AF106" s="62"/>
      <c r="AG106" s="62"/>
    </row>
    <row r="107" spans="1:33" x14ac:dyDescent="0.2">
      <c r="A107" s="280"/>
      <c r="B107" s="55" t="s">
        <v>48</v>
      </c>
      <c r="C107" s="201"/>
      <c r="D107" s="201"/>
      <c r="E107" s="201"/>
      <c r="F107" s="201"/>
      <c r="G107" s="201"/>
      <c r="H107" s="201"/>
      <c r="I107" s="201"/>
      <c r="J107" s="201"/>
      <c r="K107" s="201"/>
      <c r="L107" s="201"/>
      <c r="M107" s="201"/>
      <c r="N107" s="201"/>
      <c r="O107" s="198">
        <f t="shared" si="18"/>
        <v>0</v>
      </c>
      <c r="Q107" s="280"/>
      <c r="R107" s="55" t="s">
        <v>48</v>
      </c>
      <c r="S107" s="199">
        <f>IF(ISNUMBER('MPS(input_RL_Opt2)'!S$18),C107*'MPS(input_RL_Opt2)'!S$18,0)</f>
        <v>0</v>
      </c>
      <c r="T107" s="199">
        <f>IF(ISNUMBER('MPS(input_RL_Opt2)'!T$18),D107*'MPS(input_RL_Opt2)'!T$18,0)</f>
        <v>0</v>
      </c>
      <c r="U107" s="199">
        <f>IF(ISNUMBER('MPS(input_RL_Opt2)'!U$18),E107*'MPS(input_RL_Opt2)'!U$18,0)</f>
        <v>0</v>
      </c>
      <c r="V107" s="199">
        <f>IF(ISNUMBER('MPS(input_RL_Opt2)'!V$18),F107*'MPS(input_RL_Opt2)'!V$18,0)</f>
        <v>0</v>
      </c>
      <c r="W107" s="199">
        <f>IF(ISNUMBER('MPS(input_RL_Opt2)'!W$18),G107*'MPS(input_RL_Opt2)'!W$18,0)</f>
        <v>0</v>
      </c>
      <c r="X107" s="199">
        <f>IF(ISNUMBER('MPS(input_RL_Opt2)'!X$18),H107*'MPS(input_RL_Opt2)'!X$18,0)</f>
        <v>0</v>
      </c>
      <c r="Y107" s="199">
        <f>IF(ISNUMBER('MPS(input_RL_Opt2)'!Y$18),I107*'MPS(input_RL_Opt2)'!Y$18,0)</f>
        <v>0</v>
      </c>
      <c r="Z107" s="199">
        <f>IF(ISNUMBER('MPS(input_RL_Opt2)'!Z$18),J107*'MPS(input_RL_Opt2)'!Z$18,0)</f>
        <v>0</v>
      </c>
      <c r="AA107" s="199">
        <f>IF(ISNUMBER('MPS(input_RL_Opt2)'!AA$18),K107*'MPS(input_RL_Opt2)'!AA$18,0)</f>
        <v>0</v>
      </c>
      <c r="AB107" s="199">
        <f>IF(ISNUMBER('MPS(input_RL_Opt2)'!AB$18),L107*'MPS(input_RL_Opt2)'!AB$18,0)</f>
        <v>0</v>
      </c>
      <c r="AC107" s="199">
        <f>IF(ISNUMBER('MPS(input_RL_Opt2)'!AC$18),M107*'MPS(input_RL_Opt2)'!AC$18,0)</f>
        <v>0</v>
      </c>
      <c r="AD107" s="199">
        <f>IF(ISNUMBER('MPS(input_RL_Opt2)'!AD$18),N107*'MPS(input_RL_Opt2)'!AD$18,0)</f>
        <v>0</v>
      </c>
      <c r="AE107" s="198">
        <f t="shared" si="19"/>
        <v>0</v>
      </c>
      <c r="AF107" s="62"/>
      <c r="AG107" s="62"/>
    </row>
    <row r="108" spans="1:33" x14ac:dyDescent="0.2">
      <c r="A108" s="280"/>
      <c r="B108" s="54" t="s">
        <v>49</v>
      </c>
      <c r="C108" s="201"/>
      <c r="D108" s="201"/>
      <c r="E108" s="201"/>
      <c r="F108" s="201"/>
      <c r="G108" s="201"/>
      <c r="H108" s="201"/>
      <c r="I108" s="201"/>
      <c r="J108" s="201"/>
      <c r="K108" s="201"/>
      <c r="L108" s="201"/>
      <c r="M108" s="201"/>
      <c r="N108" s="201"/>
      <c r="O108" s="198">
        <f t="shared" si="18"/>
        <v>0</v>
      </c>
      <c r="Q108" s="280"/>
      <c r="R108" s="54" t="s">
        <v>49</v>
      </c>
      <c r="S108" s="199">
        <f>IF(ISNUMBER('MPS(input_RL_Opt2)'!S$19),C108*'MPS(input_RL_Opt2)'!S$19,0)</f>
        <v>0</v>
      </c>
      <c r="T108" s="199">
        <f>IF(ISNUMBER('MPS(input_RL_Opt2)'!T$19),D108*'MPS(input_RL_Opt2)'!T$19,0)</f>
        <v>0</v>
      </c>
      <c r="U108" s="199">
        <f>IF(ISNUMBER('MPS(input_RL_Opt2)'!U$19),E108*'MPS(input_RL_Opt2)'!U$19,0)</f>
        <v>0</v>
      </c>
      <c r="V108" s="199">
        <f>IF(ISNUMBER('MPS(input_RL_Opt2)'!V$19),F108*'MPS(input_RL_Opt2)'!V$19,0)</f>
        <v>0</v>
      </c>
      <c r="W108" s="199">
        <f>IF(ISNUMBER('MPS(input_RL_Opt2)'!W$19),G108*'MPS(input_RL_Opt2)'!W$19,0)</f>
        <v>0</v>
      </c>
      <c r="X108" s="199">
        <f>IF(ISNUMBER('MPS(input_RL_Opt2)'!X$19),H108*'MPS(input_RL_Opt2)'!X$19,0)</f>
        <v>0</v>
      </c>
      <c r="Y108" s="199">
        <f>IF(ISNUMBER('MPS(input_RL_Opt2)'!Y$19),I108*'MPS(input_RL_Opt2)'!Y$19,0)</f>
        <v>0</v>
      </c>
      <c r="Z108" s="199">
        <f>IF(ISNUMBER('MPS(input_RL_Opt2)'!Z$19),J108*'MPS(input_RL_Opt2)'!Z$19,0)</f>
        <v>0</v>
      </c>
      <c r="AA108" s="199">
        <f>IF(ISNUMBER('MPS(input_RL_Opt2)'!AA$19),K108*'MPS(input_RL_Opt2)'!AA$19,0)</f>
        <v>0</v>
      </c>
      <c r="AB108" s="199">
        <f>IF(ISNUMBER('MPS(input_RL_Opt2)'!AB$19),L108*'MPS(input_RL_Opt2)'!AB$19,0)</f>
        <v>0</v>
      </c>
      <c r="AC108" s="199">
        <f>IF(ISNUMBER('MPS(input_RL_Opt2)'!AC$19),M108*'MPS(input_RL_Opt2)'!AC$19,0)</f>
        <v>0</v>
      </c>
      <c r="AD108" s="199">
        <f>IF(ISNUMBER('MPS(input_RL_Opt2)'!AD$19),N108*'MPS(input_RL_Opt2)'!AD$19,0)</f>
        <v>0</v>
      </c>
      <c r="AE108" s="198">
        <f t="shared" si="19"/>
        <v>0</v>
      </c>
      <c r="AF108" s="62"/>
      <c r="AG108" s="62"/>
    </row>
    <row r="109" spans="1:33" x14ac:dyDescent="0.2">
      <c r="A109" s="280"/>
      <c r="B109" s="172" t="s">
        <v>50</v>
      </c>
      <c r="C109" s="201"/>
      <c r="D109" s="201"/>
      <c r="E109" s="201"/>
      <c r="F109" s="201"/>
      <c r="G109" s="201"/>
      <c r="H109" s="201"/>
      <c r="I109" s="201"/>
      <c r="J109" s="201"/>
      <c r="K109" s="201"/>
      <c r="L109" s="201"/>
      <c r="M109" s="201"/>
      <c r="N109" s="201"/>
      <c r="O109" s="198">
        <f t="shared" si="18"/>
        <v>0</v>
      </c>
      <c r="Q109" s="280"/>
      <c r="R109" s="172" t="s">
        <v>50</v>
      </c>
      <c r="S109" s="199">
        <f>IF(ISNUMBER('MPS(input_RL_Opt2)'!S$20),C109*'MPS(input_RL_Opt2)'!S$20,0)</f>
        <v>0</v>
      </c>
      <c r="T109" s="199">
        <f>IF(ISNUMBER('MPS(input_RL_Opt2)'!T$20),D109*'MPS(input_RL_Opt2)'!T$20,0)</f>
        <v>0</v>
      </c>
      <c r="U109" s="199">
        <f>IF(ISNUMBER('MPS(input_RL_Opt2)'!U$20),E109*'MPS(input_RL_Opt2)'!U$20,0)</f>
        <v>0</v>
      </c>
      <c r="V109" s="199">
        <f>IF(ISNUMBER('MPS(input_RL_Opt2)'!V$20),F109*'MPS(input_RL_Opt2)'!V$20,0)</f>
        <v>0</v>
      </c>
      <c r="W109" s="199">
        <f>IF(ISNUMBER('MPS(input_RL_Opt2)'!W$20),G109*'MPS(input_RL_Opt2)'!W$20,0)</f>
        <v>0</v>
      </c>
      <c r="X109" s="199">
        <f>IF(ISNUMBER('MPS(input_RL_Opt2)'!X$20),H109*'MPS(input_RL_Opt2)'!X$20,0)</f>
        <v>0</v>
      </c>
      <c r="Y109" s="199">
        <f>IF(ISNUMBER('MPS(input_RL_Opt2)'!Y$20),I109*'MPS(input_RL_Opt2)'!Y$20,0)</f>
        <v>0</v>
      </c>
      <c r="Z109" s="199">
        <f>IF(ISNUMBER('MPS(input_RL_Opt2)'!Z$20),J109*'MPS(input_RL_Opt2)'!Z$20,0)</f>
        <v>0</v>
      </c>
      <c r="AA109" s="199">
        <f>IF(ISNUMBER('MPS(input_RL_Opt2)'!AA$20),K109*'MPS(input_RL_Opt2)'!AA$20,0)</f>
        <v>0</v>
      </c>
      <c r="AB109" s="199">
        <f>IF(ISNUMBER('MPS(input_RL_Opt2)'!AB$20),L109*'MPS(input_RL_Opt2)'!AB$20,0)</f>
        <v>0</v>
      </c>
      <c r="AC109" s="199">
        <f>IF(ISNUMBER('MPS(input_RL_Opt2)'!AC$20),M109*'MPS(input_RL_Opt2)'!AC$20,0)</f>
        <v>0</v>
      </c>
      <c r="AD109" s="199">
        <f>IF(ISNUMBER('MPS(input_RL_Opt2)'!AD$20),N109*'MPS(input_RL_Opt2)'!AD$20,0)</f>
        <v>0</v>
      </c>
      <c r="AE109" s="198">
        <f t="shared" si="19"/>
        <v>0</v>
      </c>
      <c r="AF109" s="62"/>
      <c r="AG109" s="62"/>
    </row>
    <row r="110" spans="1:33" x14ac:dyDescent="0.2">
      <c r="A110" s="280"/>
      <c r="B110" s="172" t="s">
        <v>51</v>
      </c>
      <c r="C110" s="201"/>
      <c r="D110" s="201"/>
      <c r="E110" s="201"/>
      <c r="F110" s="201"/>
      <c r="G110" s="201"/>
      <c r="H110" s="201"/>
      <c r="I110" s="201"/>
      <c r="J110" s="201"/>
      <c r="K110" s="201"/>
      <c r="L110" s="201"/>
      <c r="M110" s="201"/>
      <c r="N110" s="201"/>
      <c r="O110" s="198">
        <f t="shared" si="18"/>
        <v>0</v>
      </c>
      <c r="Q110" s="280"/>
      <c r="R110" s="172" t="s">
        <v>51</v>
      </c>
      <c r="S110" s="199">
        <f>IF(ISNUMBER('MPS(input_RL_Opt2)'!S$21),C110*'MPS(input_RL_Opt2)'!S$21,0)</f>
        <v>0</v>
      </c>
      <c r="T110" s="199">
        <f>IF(ISNUMBER('MPS(input_RL_Opt2)'!T$21),D110*'MPS(input_RL_Opt2)'!T$21,0)</f>
        <v>0</v>
      </c>
      <c r="U110" s="199">
        <f>IF(ISNUMBER('MPS(input_RL_Opt2)'!U$21),E110*'MPS(input_RL_Opt2)'!U$21,0)</f>
        <v>0</v>
      </c>
      <c r="V110" s="199">
        <f>IF(ISNUMBER('MPS(input_RL_Opt2)'!V$21),F110*'MPS(input_RL_Opt2)'!V$21,0)</f>
        <v>0</v>
      </c>
      <c r="W110" s="199">
        <f>IF(ISNUMBER('MPS(input_RL_Opt2)'!W$21),G110*'MPS(input_RL_Opt2)'!W$21,0)</f>
        <v>0</v>
      </c>
      <c r="X110" s="199">
        <f>IF(ISNUMBER('MPS(input_RL_Opt2)'!X$21),H110*'MPS(input_RL_Opt2)'!X$21,0)</f>
        <v>0</v>
      </c>
      <c r="Y110" s="199">
        <f>IF(ISNUMBER('MPS(input_RL_Opt2)'!Y$21),I110*'MPS(input_RL_Opt2)'!Y$21,0)</f>
        <v>0</v>
      </c>
      <c r="Z110" s="199">
        <f>IF(ISNUMBER('MPS(input_RL_Opt2)'!Z$21),J110*'MPS(input_RL_Opt2)'!Z$21,0)</f>
        <v>0</v>
      </c>
      <c r="AA110" s="199">
        <f>IF(ISNUMBER('MPS(input_RL_Opt2)'!AA$21),K110*'MPS(input_RL_Opt2)'!AA$21,0)</f>
        <v>0</v>
      </c>
      <c r="AB110" s="199">
        <f>IF(ISNUMBER('MPS(input_RL_Opt2)'!AB$21),L110*'MPS(input_RL_Opt2)'!AB$21,0)</f>
        <v>0</v>
      </c>
      <c r="AC110" s="199">
        <f>IF(ISNUMBER('MPS(input_RL_Opt2)'!AC$21),M110*'MPS(input_RL_Opt2)'!AC$21,0)</f>
        <v>0</v>
      </c>
      <c r="AD110" s="199">
        <f>IF(ISNUMBER('MPS(input_RL_Opt2)'!AD$21),N110*'MPS(input_RL_Opt2)'!AD$21,0)</f>
        <v>0</v>
      </c>
      <c r="AE110" s="198">
        <f t="shared" si="19"/>
        <v>0</v>
      </c>
      <c r="AF110" s="62"/>
      <c r="AG110" s="62"/>
    </row>
    <row r="111" spans="1:33" x14ac:dyDescent="0.2">
      <c r="A111" s="280"/>
      <c r="B111" s="172" t="s">
        <v>52</v>
      </c>
      <c r="C111" s="201"/>
      <c r="D111" s="201"/>
      <c r="E111" s="201"/>
      <c r="F111" s="201"/>
      <c r="G111" s="201"/>
      <c r="H111" s="201"/>
      <c r="I111" s="201"/>
      <c r="J111" s="201"/>
      <c r="K111" s="201"/>
      <c r="L111" s="201"/>
      <c r="M111" s="201"/>
      <c r="N111" s="201"/>
      <c r="O111" s="198">
        <f t="shared" si="18"/>
        <v>0</v>
      </c>
      <c r="Q111" s="280"/>
      <c r="R111" s="172" t="s">
        <v>52</v>
      </c>
      <c r="S111" s="199">
        <f>IF(ISNUMBER('MPS(input_RL_Opt2)'!S$22),C111*'MPS(input_RL_Opt2)'!S$22,0)</f>
        <v>0</v>
      </c>
      <c r="T111" s="199">
        <f>IF(ISNUMBER('MPS(input_RL_Opt2)'!T$22),D111*'MPS(input_RL_Opt2)'!T$22,0)</f>
        <v>0</v>
      </c>
      <c r="U111" s="199">
        <f>IF(ISNUMBER('MPS(input_RL_Opt2)'!U$22),E111*'MPS(input_RL_Opt2)'!U$22,0)</f>
        <v>0</v>
      </c>
      <c r="V111" s="199">
        <f>IF(ISNUMBER('MPS(input_RL_Opt2)'!V$22),F111*'MPS(input_RL_Opt2)'!V$22,0)</f>
        <v>0</v>
      </c>
      <c r="W111" s="199">
        <f>IF(ISNUMBER('MPS(input_RL_Opt2)'!W$22),G111*'MPS(input_RL_Opt2)'!W$22,0)</f>
        <v>0</v>
      </c>
      <c r="X111" s="199">
        <f>IF(ISNUMBER('MPS(input_RL_Opt2)'!X$22),H111*'MPS(input_RL_Opt2)'!X$22,0)</f>
        <v>0</v>
      </c>
      <c r="Y111" s="199">
        <f>IF(ISNUMBER('MPS(input_RL_Opt2)'!Y$22),I111*'MPS(input_RL_Opt2)'!Y$22,0)</f>
        <v>0</v>
      </c>
      <c r="Z111" s="199">
        <f>IF(ISNUMBER('MPS(input_RL_Opt2)'!Z$22),J111*'MPS(input_RL_Opt2)'!Z$22,0)</f>
        <v>0</v>
      </c>
      <c r="AA111" s="199">
        <f>IF(ISNUMBER('MPS(input_RL_Opt2)'!AA$22),K111*'MPS(input_RL_Opt2)'!AA$22,0)</f>
        <v>0</v>
      </c>
      <c r="AB111" s="199">
        <f>IF(ISNUMBER('MPS(input_RL_Opt2)'!AB$22),L111*'MPS(input_RL_Opt2)'!AB$22,0)</f>
        <v>0</v>
      </c>
      <c r="AC111" s="199">
        <f>IF(ISNUMBER('MPS(input_RL_Opt2)'!AC$22),M111*'MPS(input_RL_Opt2)'!AC$22,0)</f>
        <v>0</v>
      </c>
      <c r="AD111" s="199">
        <f>IF(ISNUMBER('MPS(input_RL_Opt2)'!AD$22),N111*'MPS(input_RL_Opt2)'!AD$22,0)</f>
        <v>0</v>
      </c>
      <c r="AE111" s="198">
        <f t="shared" si="19"/>
        <v>0</v>
      </c>
      <c r="AF111" s="62"/>
      <c r="AG111" s="62"/>
    </row>
    <row r="112" spans="1:33" x14ac:dyDescent="0.2">
      <c r="A112" s="280"/>
      <c r="B112" s="172" t="s">
        <v>53</v>
      </c>
      <c r="C112" s="201"/>
      <c r="D112" s="201"/>
      <c r="E112" s="201"/>
      <c r="F112" s="201"/>
      <c r="G112" s="201"/>
      <c r="H112" s="201"/>
      <c r="I112" s="201"/>
      <c r="J112" s="201"/>
      <c r="K112" s="201"/>
      <c r="L112" s="201"/>
      <c r="M112" s="201"/>
      <c r="N112" s="201"/>
      <c r="O112" s="198">
        <f t="shared" si="18"/>
        <v>0</v>
      </c>
      <c r="Q112" s="280"/>
      <c r="R112" s="172" t="s">
        <v>53</v>
      </c>
      <c r="S112" s="199">
        <f>IF(ISNUMBER('MPS(input_RL_Opt2)'!S$23),C112*'MPS(input_RL_Opt2)'!S$23,0)</f>
        <v>0</v>
      </c>
      <c r="T112" s="199">
        <f>IF(ISNUMBER('MPS(input_RL_Opt2)'!T$23),D112*'MPS(input_RL_Opt2)'!T$23,0)</f>
        <v>0</v>
      </c>
      <c r="U112" s="199">
        <f>IF(ISNUMBER('MPS(input_RL_Opt2)'!U$23),E112*'MPS(input_RL_Opt2)'!U$23,0)</f>
        <v>0</v>
      </c>
      <c r="V112" s="199">
        <f>IF(ISNUMBER('MPS(input_RL_Opt2)'!V$23),F112*'MPS(input_RL_Opt2)'!V$23,0)</f>
        <v>0</v>
      </c>
      <c r="W112" s="199">
        <f>IF(ISNUMBER('MPS(input_RL_Opt2)'!W$23),G112*'MPS(input_RL_Opt2)'!W$23,0)</f>
        <v>0</v>
      </c>
      <c r="X112" s="199">
        <f>IF(ISNUMBER('MPS(input_RL_Opt2)'!X$23),H112*'MPS(input_RL_Opt2)'!X$23,0)</f>
        <v>0</v>
      </c>
      <c r="Y112" s="199">
        <f>IF(ISNUMBER('MPS(input_RL_Opt2)'!Y$23),I112*'MPS(input_RL_Opt2)'!Y$23,0)</f>
        <v>0</v>
      </c>
      <c r="Z112" s="199">
        <f>IF(ISNUMBER('MPS(input_RL_Opt2)'!Z$23),J112*'MPS(input_RL_Opt2)'!Z$23,0)</f>
        <v>0</v>
      </c>
      <c r="AA112" s="199">
        <f>IF(ISNUMBER('MPS(input_RL_Opt2)'!AA$23),K112*'MPS(input_RL_Opt2)'!AA$23,0)</f>
        <v>0</v>
      </c>
      <c r="AB112" s="199">
        <f>IF(ISNUMBER('MPS(input_RL_Opt2)'!AB$23),L112*'MPS(input_RL_Opt2)'!AB$23,0)</f>
        <v>0</v>
      </c>
      <c r="AC112" s="199">
        <f>IF(ISNUMBER('MPS(input_RL_Opt2)'!AC$23),M112*'MPS(input_RL_Opt2)'!AC$23,0)</f>
        <v>0</v>
      </c>
      <c r="AD112" s="199">
        <f>IF(ISNUMBER('MPS(input_RL_Opt2)'!AD$23),N112*'MPS(input_RL_Opt2)'!AD$23,0)</f>
        <v>0</v>
      </c>
      <c r="AE112" s="198">
        <f t="shared" si="19"/>
        <v>0</v>
      </c>
      <c r="AF112" s="62"/>
      <c r="AG112" s="62"/>
    </row>
    <row r="113" spans="1:33" x14ac:dyDescent="0.2">
      <c r="A113" s="280"/>
      <c r="B113" s="172" t="s">
        <v>54</v>
      </c>
      <c r="C113" s="201"/>
      <c r="D113" s="201"/>
      <c r="E113" s="201"/>
      <c r="F113" s="201"/>
      <c r="G113" s="201"/>
      <c r="H113" s="201"/>
      <c r="I113" s="201"/>
      <c r="J113" s="201"/>
      <c r="K113" s="201"/>
      <c r="L113" s="201"/>
      <c r="M113" s="201"/>
      <c r="N113" s="201"/>
      <c r="O113" s="198">
        <f t="shared" si="18"/>
        <v>0</v>
      </c>
      <c r="Q113" s="280"/>
      <c r="R113" s="172" t="s">
        <v>54</v>
      </c>
      <c r="S113" s="199">
        <f>IF(ISNUMBER('MPS(input_RL_Opt2)'!S$24),C113*'MPS(input_RL_Opt2)'!S$24,0)</f>
        <v>0</v>
      </c>
      <c r="T113" s="199">
        <f>IF(ISNUMBER('MPS(input_RL_Opt2)'!T$24),D113*'MPS(input_RL_Opt2)'!T$24,0)</f>
        <v>0</v>
      </c>
      <c r="U113" s="199">
        <f>IF(ISNUMBER('MPS(input_RL_Opt2)'!U$24),E113*'MPS(input_RL_Opt2)'!U$24,0)</f>
        <v>0</v>
      </c>
      <c r="V113" s="199">
        <f>IF(ISNUMBER('MPS(input_RL_Opt2)'!V$24),F113*'MPS(input_RL_Opt2)'!V$24,0)</f>
        <v>0</v>
      </c>
      <c r="W113" s="199">
        <f>IF(ISNUMBER('MPS(input_RL_Opt2)'!W$24),G113*'MPS(input_RL_Opt2)'!W$24,0)</f>
        <v>0</v>
      </c>
      <c r="X113" s="199">
        <f>IF(ISNUMBER('MPS(input_RL_Opt2)'!X$24),H113*'MPS(input_RL_Opt2)'!X$24,0)</f>
        <v>0</v>
      </c>
      <c r="Y113" s="199">
        <f>IF(ISNUMBER('MPS(input_RL_Opt2)'!Y$24),I113*'MPS(input_RL_Opt2)'!Y$24,0)</f>
        <v>0</v>
      </c>
      <c r="Z113" s="199">
        <f>IF(ISNUMBER('MPS(input_RL_Opt2)'!Z$24),J113*'MPS(input_RL_Opt2)'!Z$24,0)</f>
        <v>0</v>
      </c>
      <c r="AA113" s="199">
        <f>IF(ISNUMBER('MPS(input_RL_Opt2)'!AA$24),K113*'MPS(input_RL_Opt2)'!AA$24,0)</f>
        <v>0</v>
      </c>
      <c r="AB113" s="199">
        <f>IF(ISNUMBER('MPS(input_RL_Opt2)'!AB$24),L113*'MPS(input_RL_Opt2)'!AB$24,0)</f>
        <v>0</v>
      </c>
      <c r="AC113" s="199">
        <f>IF(ISNUMBER('MPS(input_RL_Opt2)'!AC$24),M113*'MPS(input_RL_Opt2)'!AC$24,0)</f>
        <v>0</v>
      </c>
      <c r="AD113" s="199">
        <f>IF(ISNUMBER('MPS(input_RL_Opt2)'!AD$24),N113*'MPS(input_RL_Opt2)'!AD$24,0)</f>
        <v>0</v>
      </c>
      <c r="AE113" s="198">
        <f t="shared" si="19"/>
        <v>0</v>
      </c>
      <c r="AF113" s="62"/>
      <c r="AG113" s="62"/>
    </row>
    <row r="114" spans="1:33" x14ac:dyDescent="0.2">
      <c r="A114" s="280"/>
      <c r="B114" s="172" t="s">
        <v>55</v>
      </c>
      <c r="C114" s="201"/>
      <c r="D114" s="201"/>
      <c r="E114" s="201"/>
      <c r="F114" s="201"/>
      <c r="G114" s="201"/>
      <c r="H114" s="201"/>
      <c r="I114" s="201"/>
      <c r="J114" s="201"/>
      <c r="K114" s="201"/>
      <c r="L114" s="201"/>
      <c r="M114" s="201"/>
      <c r="N114" s="201"/>
      <c r="O114" s="198">
        <f t="shared" si="18"/>
        <v>0</v>
      </c>
      <c r="Q114" s="280"/>
      <c r="R114" s="172" t="s">
        <v>55</v>
      </c>
      <c r="S114" s="199">
        <f>IF(ISNUMBER('MPS(input_RL_Opt2)'!S$25),C114*'MPS(input_RL_Opt2)'!S$25,0)</f>
        <v>0</v>
      </c>
      <c r="T114" s="199">
        <f>IF(ISNUMBER('MPS(input_RL_Opt2)'!T$25),D114*'MPS(input_RL_Opt2)'!T$25,0)</f>
        <v>0</v>
      </c>
      <c r="U114" s="199">
        <f>IF(ISNUMBER('MPS(input_RL_Opt2)'!U$25),E114*'MPS(input_RL_Opt2)'!U$25,0)</f>
        <v>0</v>
      </c>
      <c r="V114" s="199">
        <f>IF(ISNUMBER('MPS(input_RL_Opt2)'!V$25),F114*'MPS(input_RL_Opt2)'!V$25,0)</f>
        <v>0</v>
      </c>
      <c r="W114" s="199">
        <f>IF(ISNUMBER('MPS(input_RL_Opt2)'!W$25),G114*'MPS(input_RL_Opt2)'!W$25,0)</f>
        <v>0</v>
      </c>
      <c r="X114" s="199">
        <f>IF(ISNUMBER('MPS(input_RL_Opt2)'!X$25),H114*'MPS(input_RL_Opt2)'!X$25,0)</f>
        <v>0</v>
      </c>
      <c r="Y114" s="199">
        <f>IF(ISNUMBER('MPS(input_RL_Opt2)'!Y$25),I114*'MPS(input_RL_Opt2)'!Y$25,0)</f>
        <v>0</v>
      </c>
      <c r="Z114" s="199">
        <f>IF(ISNUMBER('MPS(input_RL_Opt2)'!Z$25),J114*'MPS(input_RL_Opt2)'!Z$25,0)</f>
        <v>0</v>
      </c>
      <c r="AA114" s="199">
        <f>IF(ISNUMBER('MPS(input_RL_Opt2)'!AA$25),K114*'MPS(input_RL_Opt2)'!AA$25,0)</f>
        <v>0</v>
      </c>
      <c r="AB114" s="199">
        <f>IF(ISNUMBER('MPS(input_RL_Opt2)'!AB$25),L114*'MPS(input_RL_Opt2)'!AB$25,0)</f>
        <v>0</v>
      </c>
      <c r="AC114" s="199">
        <f>IF(ISNUMBER('MPS(input_RL_Opt2)'!AC$25),M114*'MPS(input_RL_Opt2)'!AC$25,0)</f>
        <v>0</v>
      </c>
      <c r="AD114" s="199">
        <f>IF(ISNUMBER('MPS(input_RL_Opt2)'!AD$25),N114*'MPS(input_RL_Opt2)'!AD$25,0)</f>
        <v>0</v>
      </c>
      <c r="AE114" s="198">
        <f t="shared" si="19"/>
        <v>0</v>
      </c>
      <c r="AF114" s="62"/>
      <c r="AG114" s="62"/>
    </row>
    <row r="115" spans="1:33" x14ac:dyDescent="0.2">
      <c r="A115" s="280"/>
      <c r="B115" s="172" t="s">
        <v>56</v>
      </c>
      <c r="C115" s="201"/>
      <c r="D115" s="201"/>
      <c r="E115" s="201"/>
      <c r="F115" s="201"/>
      <c r="G115" s="201"/>
      <c r="H115" s="201"/>
      <c r="I115" s="201"/>
      <c r="J115" s="201"/>
      <c r="K115" s="201"/>
      <c r="L115" s="201"/>
      <c r="M115" s="201"/>
      <c r="N115" s="201"/>
      <c r="O115" s="198">
        <f t="shared" si="18"/>
        <v>0</v>
      </c>
      <c r="Q115" s="280"/>
      <c r="R115" s="172" t="s">
        <v>56</v>
      </c>
      <c r="S115" s="199">
        <f>IF(ISNUMBER('MPS(input_RL_Opt2)'!S$26),C115*'MPS(input_RL_Opt2)'!S$26,0)</f>
        <v>0</v>
      </c>
      <c r="T115" s="199">
        <f>IF(ISNUMBER('MPS(input_RL_Opt2)'!T$26),D115*'MPS(input_RL_Opt2)'!T$26,0)</f>
        <v>0</v>
      </c>
      <c r="U115" s="199">
        <f>IF(ISNUMBER('MPS(input_RL_Opt2)'!U$26),E115*'MPS(input_RL_Opt2)'!U$26,0)</f>
        <v>0</v>
      </c>
      <c r="V115" s="199">
        <f>IF(ISNUMBER('MPS(input_RL_Opt2)'!V$26),F115*'MPS(input_RL_Opt2)'!V$26,0)</f>
        <v>0</v>
      </c>
      <c r="W115" s="199">
        <f>IF(ISNUMBER('MPS(input_RL_Opt2)'!W$26),G115*'MPS(input_RL_Opt2)'!W$26,0)</f>
        <v>0</v>
      </c>
      <c r="X115" s="199">
        <f>IF(ISNUMBER('MPS(input_RL_Opt2)'!X$26),H115*'MPS(input_RL_Opt2)'!X$26,0)</f>
        <v>0</v>
      </c>
      <c r="Y115" s="199">
        <f>IF(ISNUMBER('MPS(input_RL_Opt2)'!Y$26),I115*'MPS(input_RL_Opt2)'!Y$26,0)</f>
        <v>0</v>
      </c>
      <c r="Z115" s="199">
        <f>IF(ISNUMBER('MPS(input_RL_Opt2)'!Z$26),J115*'MPS(input_RL_Opt2)'!Z$26,0)</f>
        <v>0</v>
      </c>
      <c r="AA115" s="199">
        <f>IF(ISNUMBER('MPS(input_RL_Opt2)'!AA$26),K115*'MPS(input_RL_Opt2)'!AA$26,0)</f>
        <v>0</v>
      </c>
      <c r="AB115" s="199">
        <f>IF(ISNUMBER('MPS(input_RL_Opt2)'!AB$26),L115*'MPS(input_RL_Opt2)'!AB$26,0)</f>
        <v>0</v>
      </c>
      <c r="AC115" s="199">
        <f>IF(ISNUMBER('MPS(input_RL_Opt2)'!AC$26),M115*'MPS(input_RL_Opt2)'!AC$26,0)</f>
        <v>0</v>
      </c>
      <c r="AD115" s="199">
        <f>IF(ISNUMBER('MPS(input_RL_Opt2)'!AD$26),N115*'MPS(input_RL_Opt2)'!AD$26,0)</f>
        <v>0</v>
      </c>
      <c r="AE115" s="198">
        <f t="shared" si="19"/>
        <v>0</v>
      </c>
      <c r="AF115" s="62"/>
      <c r="AG115" s="62"/>
    </row>
    <row r="116" spans="1:33" x14ac:dyDescent="0.2">
      <c r="A116" s="280"/>
      <c r="B116" s="172" t="s">
        <v>147</v>
      </c>
      <c r="C116" s="201"/>
      <c r="D116" s="201"/>
      <c r="E116" s="201"/>
      <c r="F116" s="201"/>
      <c r="G116" s="201"/>
      <c r="H116" s="201"/>
      <c r="I116" s="201"/>
      <c r="J116" s="201"/>
      <c r="K116" s="201"/>
      <c r="L116" s="201"/>
      <c r="M116" s="201"/>
      <c r="N116" s="201"/>
      <c r="O116" s="198">
        <f t="shared" si="18"/>
        <v>0</v>
      </c>
      <c r="Q116" s="280"/>
      <c r="R116" s="172" t="s">
        <v>147</v>
      </c>
      <c r="S116" s="199">
        <f>IF(ISNUMBER('MPS(input_RL_Opt2)'!S$27),C116*'MPS(input_RL_Opt2)'!S$27,0)</f>
        <v>0</v>
      </c>
      <c r="T116" s="199">
        <f>IF(ISNUMBER('MPS(input_RL_Opt2)'!T$27),D116*'MPS(input_RL_Opt2)'!T$27,0)</f>
        <v>0</v>
      </c>
      <c r="U116" s="199">
        <f>IF(ISNUMBER('MPS(input_RL_Opt2)'!U$27),E116*'MPS(input_RL_Opt2)'!U$27,0)</f>
        <v>0</v>
      </c>
      <c r="V116" s="199">
        <f>IF(ISNUMBER('MPS(input_RL_Opt2)'!V$27),F116*'MPS(input_RL_Opt2)'!V$27,0)</f>
        <v>0</v>
      </c>
      <c r="W116" s="199">
        <f>IF(ISNUMBER('MPS(input_RL_Opt2)'!W$27),G116*'MPS(input_RL_Opt2)'!W$27,0)</f>
        <v>0</v>
      </c>
      <c r="X116" s="199">
        <f>IF(ISNUMBER('MPS(input_RL_Opt2)'!X$27),H116*'MPS(input_RL_Opt2)'!X$27,0)</f>
        <v>0</v>
      </c>
      <c r="Y116" s="199">
        <f>IF(ISNUMBER('MPS(input_RL_Opt2)'!Y$27),I116*'MPS(input_RL_Opt2)'!Y$27,0)</f>
        <v>0</v>
      </c>
      <c r="Z116" s="199">
        <f>IF(ISNUMBER('MPS(input_RL_Opt2)'!Z$27),J116*'MPS(input_RL_Opt2)'!Z$27,0)</f>
        <v>0</v>
      </c>
      <c r="AA116" s="199">
        <f>IF(ISNUMBER('MPS(input_RL_Opt2)'!AA$27),K116*'MPS(input_RL_Opt2)'!AA$27,0)</f>
        <v>0</v>
      </c>
      <c r="AB116" s="199">
        <f>IF(ISNUMBER('MPS(input_RL_Opt2)'!AB$27),L116*'MPS(input_RL_Opt2)'!AB$27,0)</f>
        <v>0</v>
      </c>
      <c r="AC116" s="199">
        <f>IF(ISNUMBER('MPS(input_RL_Opt2)'!AC$27),M116*'MPS(input_RL_Opt2)'!AC$27,0)</f>
        <v>0</v>
      </c>
      <c r="AD116" s="199">
        <f>IF(ISNUMBER('MPS(input_RL_Opt2)'!AD$27),N116*'MPS(input_RL_Opt2)'!AD$27,0)</f>
        <v>0</v>
      </c>
      <c r="AE116" s="198">
        <f t="shared" si="19"/>
        <v>0</v>
      </c>
      <c r="AF116" s="62"/>
      <c r="AG116" s="62"/>
    </row>
    <row r="117" spans="1:33" x14ac:dyDescent="0.2">
      <c r="A117" s="280"/>
      <c r="B117" s="54" t="s">
        <v>57</v>
      </c>
      <c r="C117" s="197">
        <f>+SUM(C105:C116)</f>
        <v>0</v>
      </c>
      <c r="D117" s="197">
        <f t="shared" ref="D117:N117" si="20">+SUM(D105:D116)</f>
        <v>0</v>
      </c>
      <c r="E117" s="197">
        <f t="shared" si="20"/>
        <v>0</v>
      </c>
      <c r="F117" s="197">
        <f t="shared" si="20"/>
        <v>0</v>
      </c>
      <c r="G117" s="197">
        <f t="shared" si="20"/>
        <v>0</v>
      </c>
      <c r="H117" s="197">
        <f t="shared" si="20"/>
        <v>0</v>
      </c>
      <c r="I117" s="197">
        <f t="shared" si="20"/>
        <v>0</v>
      </c>
      <c r="J117" s="197">
        <f t="shared" si="20"/>
        <v>0</v>
      </c>
      <c r="K117" s="197">
        <f t="shared" si="20"/>
        <v>0</v>
      </c>
      <c r="L117" s="197">
        <f t="shared" si="20"/>
        <v>0</v>
      </c>
      <c r="M117" s="197">
        <f t="shared" si="20"/>
        <v>0</v>
      </c>
      <c r="N117" s="197">
        <f t="shared" si="20"/>
        <v>0</v>
      </c>
      <c r="O117" s="198"/>
      <c r="Q117" s="280"/>
      <c r="R117" s="54" t="s">
        <v>57</v>
      </c>
      <c r="S117" s="197"/>
      <c r="T117" s="197"/>
      <c r="U117" s="197"/>
      <c r="V117" s="197"/>
      <c r="W117" s="197"/>
      <c r="X117" s="197"/>
      <c r="Y117" s="197"/>
      <c r="Z117" s="197"/>
      <c r="AA117" s="197"/>
      <c r="AB117" s="197"/>
      <c r="AC117" s="197"/>
      <c r="AD117" s="197"/>
      <c r="AE117" s="198">
        <f>SUM(AE105:AE116)</f>
        <v>0</v>
      </c>
      <c r="AF117" s="200">
        <f>AE117*44/12</f>
        <v>0</v>
      </c>
      <c r="AG117" s="60">
        <f>_xlfn.IFS(AF117-'MPS(input_PJ_DR_Opt2)'!AF142&gt;0,AF117-'MPS(input_PJ_DR_Opt2)'!AF142,TRUE,0)</f>
        <v>0</v>
      </c>
    </row>
    <row r="118" spans="1:33" x14ac:dyDescent="0.2">
      <c r="S118" s="50"/>
      <c r="T118" s="50"/>
      <c r="U118" s="50"/>
      <c r="V118" s="50"/>
      <c r="W118" s="50"/>
      <c r="X118" s="50"/>
      <c r="Y118" s="50"/>
      <c r="Z118" s="50"/>
      <c r="AA118" s="50"/>
      <c r="AB118" s="50"/>
      <c r="AC118" s="50"/>
      <c r="AD118" s="50"/>
      <c r="AE118" s="50"/>
    </row>
    <row r="119" spans="1:33" ht="14.15" customHeight="1" x14ac:dyDescent="0.2">
      <c r="A119" s="293" t="str">
        <f>'MPS(input_RL_Opt2)'!A144</f>
        <v>Year 2026</v>
      </c>
      <c r="B119" s="293"/>
      <c r="C119" s="261" t="str">
        <f>'MPS(input_RL_Opt2)'!C144</f>
        <v>Land use category in year 2026</v>
      </c>
      <c r="D119" s="261"/>
      <c r="E119" s="261"/>
      <c r="F119" s="261"/>
      <c r="G119" s="261"/>
      <c r="H119" s="261"/>
      <c r="I119" s="261"/>
      <c r="J119" s="261"/>
      <c r="K119" s="261"/>
      <c r="L119" s="261"/>
      <c r="M119" s="261"/>
      <c r="N119" s="261"/>
      <c r="O119" s="261"/>
      <c r="Q119" s="293" t="str">
        <f>'MPS(input_RL_Opt2)'!Q144</f>
        <v>Year 2026</v>
      </c>
      <c r="R119" s="293"/>
      <c r="S119" s="261" t="str">
        <f>'MPS(input_RL_Opt2)'!S144</f>
        <v>Land use category in year 2026</v>
      </c>
      <c r="T119" s="261"/>
      <c r="U119" s="261"/>
      <c r="V119" s="261"/>
      <c r="W119" s="261"/>
      <c r="X119" s="261"/>
      <c r="Y119" s="261"/>
      <c r="Z119" s="261"/>
      <c r="AA119" s="261"/>
      <c r="AB119" s="261"/>
      <c r="AC119" s="261"/>
      <c r="AD119" s="261"/>
      <c r="AE119" s="261"/>
      <c r="AF119" s="62"/>
      <c r="AG119" s="62"/>
    </row>
    <row r="120" spans="1:33" ht="42" x14ac:dyDescent="0.2">
      <c r="A120" s="293"/>
      <c r="B120" s="293"/>
      <c r="C120" s="54" t="s">
        <v>46</v>
      </c>
      <c r="D120" s="54" t="s">
        <v>47</v>
      </c>
      <c r="E120" s="55" t="s">
        <v>48</v>
      </c>
      <c r="F120" s="54" t="s">
        <v>49</v>
      </c>
      <c r="G120" s="54" t="s">
        <v>50</v>
      </c>
      <c r="H120" s="54" t="s">
        <v>51</v>
      </c>
      <c r="I120" s="54" t="s">
        <v>52</v>
      </c>
      <c r="J120" s="54" t="s">
        <v>53</v>
      </c>
      <c r="K120" s="54" t="s">
        <v>54</v>
      </c>
      <c r="L120" s="54" t="s">
        <v>55</v>
      </c>
      <c r="M120" s="54" t="s">
        <v>56</v>
      </c>
      <c r="N120" s="54" t="s">
        <v>39</v>
      </c>
      <c r="O120" s="172" t="s">
        <v>57</v>
      </c>
      <c r="Q120" s="293"/>
      <c r="R120" s="293"/>
      <c r="S120" s="54" t="s">
        <v>46</v>
      </c>
      <c r="T120" s="54" t="s">
        <v>47</v>
      </c>
      <c r="U120" s="55" t="s">
        <v>48</v>
      </c>
      <c r="V120" s="54" t="s">
        <v>49</v>
      </c>
      <c r="W120" s="54" t="s">
        <v>50</v>
      </c>
      <c r="X120" s="54" t="s">
        <v>51</v>
      </c>
      <c r="Y120" s="54" t="s">
        <v>52</v>
      </c>
      <c r="Z120" s="54" t="s">
        <v>53</v>
      </c>
      <c r="AA120" s="54" t="s">
        <v>54</v>
      </c>
      <c r="AB120" s="54" t="s">
        <v>55</v>
      </c>
      <c r="AC120" s="54" t="s">
        <v>56</v>
      </c>
      <c r="AD120" s="54" t="s">
        <v>39</v>
      </c>
      <c r="AE120" s="172" t="s">
        <v>57</v>
      </c>
      <c r="AF120" s="62"/>
      <c r="AG120" s="62"/>
    </row>
    <row r="121" spans="1:33" ht="14.15" customHeight="1" x14ac:dyDescent="0.2">
      <c r="A121" s="280" t="str">
        <f>'MPS(input_RL_Opt2)'!A146</f>
        <v>Land use category in year 2025</v>
      </c>
      <c r="B121" s="54" t="s">
        <v>46</v>
      </c>
      <c r="C121" s="201"/>
      <c r="D121" s="201"/>
      <c r="E121" s="201"/>
      <c r="F121" s="201"/>
      <c r="G121" s="201"/>
      <c r="H121" s="201"/>
      <c r="I121" s="201"/>
      <c r="J121" s="201"/>
      <c r="K121" s="201"/>
      <c r="L121" s="201"/>
      <c r="M121" s="201"/>
      <c r="N121" s="201"/>
      <c r="O121" s="198">
        <f>SUM(C121:N121)</f>
        <v>0</v>
      </c>
      <c r="Q121" s="280" t="str">
        <f>'MPS(input_RL_Opt2)'!Q146</f>
        <v>Land use category in year 2025</v>
      </c>
      <c r="R121" s="54" t="s">
        <v>46</v>
      </c>
      <c r="S121" s="199">
        <f>IF(ISNUMBER('MPS(input_RL_Opt2)'!S$16),C121*'MPS(input_RL_Opt2)'!S$16,0)</f>
        <v>0</v>
      </c>
      <c r="T121" s="199">
        <f>IF(ISNUMBER('MPS(input_RL_Opt2)'!T$16),D121*'MPS(input_RL_Opt2)'!T$16,0)</f>
        <v>0</v>
      </c>
      <c r="U121" s="199">
        <f>IF(ISNUMBER('MPS(input_RL_Opt2)'!U$16),E121*'MPS(input_RL_Opt2)'!U$16,0)</f>
        <v>0</v>
      </c>
      <c r="V121" s="199">
        <f>IF(ISNUMBER('MPS(input_RL_Opt2)'!V$16),F121*'MPS(input_RL_Opt2)'!V$16,0)</f>
        <v>0</v>
      </c>
      <c r="W121" s="199">
        <f>IF(ISNUMBER('MPS(input_RL_Opt2)'!W$16),G121*'MPS(input_RL_Opt2)'!W$16,0)</f>
        <v>0</v>
      </c>
      <c r="X121" s="199">
        <f>IF(ISNUMBER('MPS(input_RL_Opt2)'!X$16),H121*'MPS(input_RL_Opt2)'!X$16,0)</f>
        <v>0</v>
      </c>
      <c r="Y121" s="199">
        <f>IF(ISNUMBER('MPS(input_RL_Opt2)'!Y$16),I121*'MPS(input_RL_Opt2)'!Y$16,0)</f>
        <v>0</v>
      </c>
      <c r="Z121" s="199">
        <f>IF(ISNUMBER('MPS(input_RL_Opt2)'!Z$16),J121*'MPS(input_RL_Opt2)'!Z$16,0)</f>
        <v>0</v>
      </c>
      <c r="AA121" s="199">
        <f>IF(ISNUMBER('MPS(input_RL_Opt2)'!AA$16),K121*'MPS(input_RL_Opt2)'!AA$16,0)</f>
        <v>0</v>
      </c>
      <c r="AB121" s="199">
        <f>IF(ISNUMBER('MPS(input_RL_Opt2)'!AB$16),L121*'MPS(input_RL_Opt2)'!AB$16,0)</f>
        <v>0</v>
      </c>
      <c r="AC121" s="199">
        <f>IF(ISNUMBER('MPS(input_RL_Opt2)'!AC$16),M121*'MPS(input_RL_Opt2)'!AC$16,0)</f>
        <v>0</v>
      </c>
      <c r="AD121" s="199">
        <f>IF(ISNUMBER('MPS(input_RL_Opt2)'!AD$16),N121*'MPS(input_RL_Opt2)'!AD$16,0)</f>
        <v>0</v>
      </c>
      <c r="AE121" s="198">
        <f>SUMIF(S121:AD121,"&gt;0",S121:AD121)</f>
        <v>0</v>
      </c>
      <c r="AF121" s="62"/>
      <c r="AG121" s="62"/>
    </row>
    <row r="122" spans="1:33" ht="28" x14ac:dyDescent="0.2">
      <c r="A122" s="280"/>
      <c r="B122" s="54" t="s">
        <v>47</v>
      </c>
      <c r="C122" s="201"/>
      <c r="D122" s="201"/>
      <c r="E122" s="201"/>
      <c r="F122" s="201"/>
      <c r="G122" s="201"/>
      <c r="H122" s="201"/>
      <c r="I122" s="201"/>
      <c r="J122" s="201"/>
      <c r="K122" s="201"/>
      <c r="L122" s="201"/>
      <c r="M122" s="201"/>
      <c r="N122" s="201"/>
      <c r="O122" s="198">
        <f t="shared" ref="O122:O132" si="21">SUM(C122:N122)</f>
        <v>0</v>
      </c>
      <c r="Q122" s="280"/>
      <c r="R122" s="54" t="s">
        <v>47</v>
      </c>
      <c r="S122" s="199">
        <f>IF(ISNUMBER('MPS(input_RL_Opt2)'!S$17),C122*'MPS(input_RL_Opt2)'!S$17,0)</f>
        <v>0</v>
      </c>
      <c r="T122" s="199">
        <f>IF(ISNUMBER('MPS(input_RL_Opt2)'!T$17),D122*'MPS(input_RL_Opt2)'!T$17,0)</f>
        <v>0</v>
      </c>
      <c r="U122" s="199">
        <f>IF(ISNUMBER('MPS(input_RL_Opt2)'!U$17),E122*'MPS(input_RL_Opt2)'!U$17,0)</f>
        <v>0</v>
      </c>
      <c r="V122" s="199">
        <f>IF(ISNUMBER('MPS(input_RL_Opt2)'!V$17),F122*'MPS(input_RL_Opt2)'!V$17,0)</f>
        <v>0</v>
      </c>
      <c r="W122" s="199">
        <f>IF(ISNUMBER('MPS(input_RL_Opt2)'!W$17),G122*'MPS(input_RL_Opt2)'!W$17,0)</f>
        <v>0</v>
      </c>
      <c r="X122" s="199">
        <f>IF(ISNUMBER('MPS(input_RL_Opt2)'!X$17),H122*'MPS(input_RL_Opt2)'!X$17,0)</f>
        <v>0</v>
      </c>
      <c r="Y122" s="199">
        <f>IF(ISNUMBER('MPS(input_RL_Opt2)'!Y$17),I122*'MPS(input_RL_Opt2)'!Y$17,0)</f>
        <v>0</v>
      </c>
      <c r="Z122" s="199">
        <f>IF(ISNUMBER('MPS(input_RL_Opt2)'!Z$17),J122*'MPS(input_RL_Opt2)'!Z$17,0)</f>
        <v>0</v>
      </c>
      <c r="AA122" s="199">
        <f>IF(ISNUMBER('MPS(input_RL_Opt2)'!AA$17),K122*'MPS(input_RL_Opt2)'!AA$17,0)</f>
        <v>0</v>
      </c>
      <c r="AB122" s="199">
        <f>IF(ISNUMBER('MPS(input_RL_Opt2)'!AB$17),L122*'MPS(input_RL_Opt2)'!AB$17,0)</f>
        <v>0</v>
      </c>
      <c r="AC122" s="199">
        <f>IF(ISNUMBER('MPS(input_RL_Opt2)'!AC$17),M122*'MPS(input_RL_Opt2)'!AC$17,0)</f>
        <v>0</v>
      </c>
      <c r="AD122" s="199">
        <f>IF(ISNUMBER('MPS(input_RL_Opt2)'!AD$17),N122*'MPS(input_RL_Opt2)'!AD$17,0)</f>
        <v>0</v>
      </c>
      <c r="AE122" s="198">
        <f t="shared" ref="AE122:AE132" si="22">SUMIF(S122:AD122,"&gt;0",S122:AD122)</f>
        <v>0</v>
      </c>
      <c r="AF122" s="62"/>
      <c r="AG122" s="62"/>
    </row>
    <row r="123" spans="1:33" x14ac:dyDescent="0.2">
      <c r="A123" s="280"/>
      <c r="B123" s="55" t="s">
        <v>48</v>
      </c>
      <c r="C123" s="201"/>
      <c r="D123" s="201"/>
      <c r="E123" s="201"/>
      <c r="F123" s="201"/>
      <c r="G123" s="201"/>
      <c r="H123" s="201"/>
      <c r="I123" s="201"/>
      <c r="J123" s="201"/>
      <c r="K123" s="201"/>
      <c r="L123" s="201"/>
      <c r="M123" s="201"/>
      <c r="N123" s="201"/>
      <c r="O123" s="198">
        <f t="shared" si="21"/>
        <v>0</v>
      </c>
      <c r="Q123" s="280"/>
      <c r="R123" s="55" t="s">
        <v>48</v>
      </c>
      <c r="S123" s="199">
        <f>IF(ISNUMBER('MPS(input_RL_Opt2)'!S$18),C123*'MPS(input_RL_Opt2)'!S$18,0)</f>
        <v>0</v>
      </c>
      <c r="T123" s="199">
        <f>IF(ISNUMBER('MPS(input_RL_Opt2)'!T$18),D123*'MPS(input_RL_Opt2)'!T$18,0)</f>
        <v>0</v>
      </c>
      <c r="U123" s="199">
        <f>IF(ISNUMBER('MPS(input_RL_Opt2)'!U$18),E123*'MPS(input_RL_Opt2)'!U$18,0)</f>
        <v>0</v>
      </c>
      <c r="V123" s="199">
        <f>IF(ISNUMBER('MPS(input_RL_Opt2)'!V$18),F123*'MPS(input_RL_Opt2)'!V$18,0)</f>
        <v>0</v>
      </c>
      <c r="W123" s="199">
        <f>IF(ISNUMBER('MPS(input_RL_Opt2)'!W$18),G123*'MPS(input_RL_Opt2)'!W$18,0)</f>
        <v>0</v>
      </c>
      <c r="X123" s="199">
        <f>IF(ISNUMBER('MPS(input_RL_Opt2)'!X$18),H123*'MPS(input_RL_Opt2)'!X$18,0)</f>
        <v>0</v>
      </c>
      <c r="Y123" s="199">
        <f>IF(ISNUMBER('MPS(input_RL_Opt2)'!Y$18),I123*'MPS(input_RL_Opt2)'!Y$18,0)</f>
        <v>0</v>
      </c>
      <c r="Z123" s="199">
        <f>IF(ISNUMBER('MPS(input_RL_Opt2)'!Z$18),J123*'MPS(input_RL_Opt2)'!Z$18,0)</f>
        <v>0</v>
      </c>
      <c r="AA123" s="199">
        <f>IF(ISNUMBER('MPS(input_RL_Opt2)'!AA$18),K123*'MPS(input_RL_Opt2)'!AA$18,0)</f>
        <v>0</v>
      </c>
      <c r="AB123" s="199">
        <f>IF(ISNUMBER('MPS(input_RL_Opt2)'!AB$18),L123*'MPS(input_RL_Opt2)'!AB$18,0)</f>
        <v>0</v>
      </c>
      <c r="AC123" s="199">
        <f>IF(ISNUMBER('MPS(input_RL_Opt2)'!AC$18),M123*'MPS(input_RL_Opt2)'!AC$18,0)</f>
        <v>0</v>
      </c>
      <c r="AD123" s="199">
        <f>IF(ISNUMBER('MPS(input_RL_Opt2)'!AD$18),N123*'MPS(input_RL_Opt2)'!AD$18,0)</f>
        <v>0</v>
      </c>
      <c r="AE123" s="198">
        <f t="shared" si="22"/>
        <v>0</v>
      </c>
      <c r="AF123" s="62"/>
      <c r="AG123" s="62"/>
    </row>
    <row r="124" spans="1:33" x14ac:dyDescent="0.2">
      <c r="A124" s="280"/>
      <c r="B124" s="54" t="s">
        <v>49</v>
      </c>
      <c r="C124" s="201"/>
      <c r="D124" s="201"/>
      <c r="E124" s="201"/>
      <c r="F124" s="201"/>
      <c r="G124" s="201"/>
      <c r="H124" s="201"/>
      <c r="I124" s="201"/>
      <c r="J124" s="201"/>
      <c r="K124" s="201"/>
      <c r="L124" s="201"/>
      <c r="M124" s="201"/>
      <c r="N124" s="201"/>
      <c r="O124" s="198">
        <f t="shared" si="21"/>
        <v>0</v>
      </c>
      <c r="Q124" s="280"/>
      <c r="R124" s="54" t="s">
        <v>49</v>
      </c>
      <c r="S124" s="199">
        <f>IF(ISNUMBER('MPS(input_RL_Opt2)'!S$19),C124*'MPS(input_RL_Opt2)'!S$19,0)</f>
        <v>0</v>
      </c>
      <c r="T124" s="199">
        <f>IF(ISNUMBER('MPS(input_RL_Opt2)'!T$19),D124*'MPS(input_RL_Opt2)'!T$19,0)</f>
        <v>0</v>
      </c>
      <c r="U124" s="199">
        <f>IF(ISNUMBER('MPS(input_RL_Opt2)'!U$19),E124*'MPS(input_RL_Opt2)'!U$19,0)</f>
        <v>0</v>
      </c>
      <c r="V124" s="199">
        <f>IF(ISNUMBER('MPS(input_RL_Opt2)'!V$19),F124*'MPS(input_RL_Opt2)'!V$19,0)</f>
        <v>0</v>
      </c>
      <c r="W124" s="199">
        <f>IF(ISNUMBER('MPS(input_RL_Opt2)'!W$19),G124*'MPS(input_RL_Opt2)'!W$19,0)</f>
        <v>0</v>
      </c>
      <c r="X124" s="199">
        <f>IF(ISNUMBER('MPS(input_RL_Opt2)'!X$19),H124*'MPS(input_RL_Opt2)'!X$19,0)</f>
        <v>0</v>
      </c>
      <c r="Y124" s="199">
        <f>IF(ISNUMBER('MPS(input_RL_Opt2)'!Y$19),I124*'MPS(input_RL_Opt2)'!Y$19,0)</f>
        <v>0</v>
      </c>
      <c r="Z124" s="199">
        <f>IF(ISNUMBER('MPS(input_RL_Opt2)'!Z$19),J124*'MPS(input_RL_Opt2)'!Z$19,0)</f>
        <v>0</v>
      </c>
      <c r="AA124" s="199">
        <f>IF(ISNUMBER('MPS(input_RL_Opt2)'!AA$19),K124*'MPS(input_RL_Opt2)'!AA$19,0)</f>
        <v>0</v>
      </c>
      <c r="AB124" s="199">
        <f>IF(ISNUMBER('MPS(input_RL_Opt2)'!AB$19),L124*'MPS(input_RL_Opt2)'!AB$19,0)</f>
        <v>0</v>
      </c>
      <c r="AC124" s="199">
        <f>IF(ISNUMBER('MPS(input_RL_Opt2)'!AC$19),M124*'MPS(input_RL_Opt2)'!AC$19,0)</f>
        <v>0</v>
      </c>
      <c r="AD124" s="199">
        <f>IF(ISNUMBER('MPS(input_RL_Opt2)'!AD$19),N124*'MPS(input_RL_Opt2)'!AD$19,0)</f>
        <v>0</v>
      </c>
      <c r="AE124" s="198">
        <f t="shared" si="22"/>
        <v>0</v>
      </c>
      <c r="AF124" s="62"/>
      <c r="AG124" s="62"/>
    </row>
    <row r="125" spans="1:33" x14ac:dyDescent="0.2">
      <c r="A125" s="280"/>
      <c r="B125" s="172" t="s">
        <v>50</v>
      </c>
      <c r="C125" s="201"/>
      <c r="D125" s="201"/>
      <c r="E125" s="201"/>
      <c r="F125" s="201"/>
      <c r="G125" s="201"/>
      <c r="H125" s="201"/>
      <c r="I125" s="201"/>
      <c r="J125" s="201"/>
      <c r="K125" s="201"/>
      <c r="L125" s="201"/>
      <c r="M125" s="201"/>
      <c r="N125" s="201"/>
      <c r="O125" s="198">
        <f t="shared" si="21"/>
        <v>0</v>
      </c>
      <c r="Q125" s="280"/>
      <c r="R125" s="172" t="s">
        <v>50</v>
      </c>
      <c r="S125" s="199">
        <f>IF(ISNUMBER('MPS(input_RL_Opt2)'!S$20),C125*'MPS(input_RL_Opt2)'!S$20,0)</f>
        <v>0</v>
      </c>
      <c r="T125" s="199">
        <f>IF(ISNUMBER('MPS(input_RL_Opt2)'!T$20),D125*'MPS(input_RL_Opt2)'!T$20,0)</f>
        <v>0</v>
      </c>
      <c r="U125" s="199">
        <f>IF(ISNUMBER('MPS(input_RL_Opt2)'!U$20),E125*'MPS(input_RL_Opt2)'!U$20,0)</f>
        <v>0</v>
      </c>
      <c r="V125" s="199">
        <f>IF(ISNUMBER('MPS(input_RL_Opt2)'!V$20),F125*'MPS(input_RL_Opt2)'!V$20,0)</f>
        <v>0</v>
      </c>
      <c r="W125" s="199">
        <f>IF(ISNUMBER('MPS(input_RL_Opt2)'!W$20),G125*'MPS(input_RL_Opt2)'!W$20,0)</f>
        <v>0</v>
      </c>
      <c r="X125" s="199">
        <f>IF(ISNUMBER('MPS(input_RL_Opt2)'!X$20),H125*'MPS(input_RL_Opt2)'!X$20,0)</f>
        <v>0</v>
      </c>
      <c r="Y125" s="199">
        <f>IF(ISNUMBER('MPS(input_RL_Opt2)'!Y$20),I125*'MPS(input_RL_Opt2)'!Y$20,0)</f>
        <v>0</v>
      </c>
      <c r="Z125" s="199">
        <f>IF(ISNUMBER('MPS(input_RL_Opt2)'!Z$20),J125*'MPS(input_RL_Opt2)'!Z$20,0)</f>
        <v>0</v>
      </c>
      <c r="AA125" s="199">
        <f>IF(ISNUMBER('MPS(input_RL_Opt2)'!AA$20),K125*'MPS(input_RL_Opt2)'!AA$20,0)</f>
        <v>0</v>
      </c>
      <c r="AB125" s="199">
        <f>IF(ISNUMBER('MPS(input_RL_Opt2)'!AB$20),L125*'MPS(input_RL_Opt2)'!AB$20,0)</f>
        <v>0</v>
      </c>
      <c r="AC125" s="199">
        <f>IF(ISNUMBER('MPS(input_RL_Opt2)'!AC$20),M125*'MPS(input_RL_Opt2)'!AC$20,0)</f>
        <v>0</v>
      </c>
      <c r="AD125" s="199">
        <f>IF(ISNUMBER('MPS(input_RL_Opt2)'!AD$20),N125*'MPS(input_RL_Opt2)'!AD$20,0)</f>
        <v>0</v>
      </c>
      <c r="AE125" s="198">
        <f t="shared" si="22"/>
        <v>0</v>
      </c>
      <c r="AF125" s="62"/>
      <c r="AG125" s="62"/>
    </row>
    <row r="126" spans="1:33" x14ac:dyDescent="0.2">
      <c r="A126" s="280"/>
      <c r="B126" s="172" t="s">
        <v>51</v>
      </c>
      <c r="C126" s="201"/>
      <c r="D126" s="201"/>
      <c r="E126" s="201"/>
      <c r="F126" s="201"/>
      <c r="G126" s="201"/>
      <c r="H126" s="201"/>
      <c r="I126" s="201"/>
      <c r="J126" s="201"/>
      <c r="K126" s="201"/>
      <c r="L126" s="201"/>
      <c r="M126" s="201"/>
      <c r="N126" s="201"/>
      <c r="O126" s="198">
        <f t="shared" si="21"/>
        <v>0</v>
      </c>
      <c r="Q126" s="280"/>
      <c r="R126" s="172" t="s">
        <v>51</v>
      </c>
      <c r="S126" s="199">
        <f>IF(ISNUMBER('MPS(input_RL_Opt2)'!S$21),C126*'MPS(input_RL_Opt2)'!S$21,0)</f>
        <v>0</v>
      </c>
      <c r="T126" s="199">
        <f>IF(ISNUMBER('MPS(input_RL_Opt2)'!T$21),D126*'MPS(input_RL_Opt2)'!T$21,0)</f>
        <v>0</v>
      </c>
      <c r="U126" s="199">
        <f>IF(ISNUMBER('MPS(input_RL_Opt2)'!U$21),E126*'MPS(input_RL_Opt2)'!U$21,0)</f>
        <v>0</v>
      </c>
      <c r="V126" s="199">
        <f>IF(ISNUMBER('MPS(input_RL_Opt2)'!V$21),F126*'MPS(input_RL_Opt2)'!V$21,0)</f>
        <v>0</v>
      </c>
      <c r="W126" s="199">
        <f>IF(ISNUMBER('MPS(input_RL_Opt2)'!W$21),G126*'MPS(input_RL_Opt2)'!W$21,0)</f>
        <v>0</v>
      </c>
      <c r="X126" s="199">
        <f>IF(ISNUMBER('MPS(input_RL_Opt2)'!X$21),H126*'MPS(input_RL_Opt2)'!X$21,0)</f>
        <v>0</v>
      </c>
      <c r="Y126" s="199">
        <f>IF(ISNUMBER('MPS(input_RL_Opt2)'!Y$21),I126*'MPS(input_RL_Opt2)'!Y$21,0)</f>
        <v>0</v>
      </c>
      <c r="Z126" s="199">
        <f>IF(ISNUMBER('MPS(input_RL_Opt2)'!Z$21),J126*'MPS(input_RL_Opt2)'!Z$21,0)</f>
        <v>0</v>
      </c>
      <c r="AA126" s="199">
        <f>IF(ISNUMBER('MPS(input_RL_Opt2)'!AA$21),K126*'MPS(input_RL_Opt2)'!AA$21,0)</f>
        <v>0</v>
      </c>
      <c r="AB126" s="199">
        <f>IF(ISNUMBER('MPS(input_RL_Opt2)'!AB$21),L126*'MPS(input_RL_Opt2)'!AB$21,0)</f>
        <v>0</v>
      </c>
      <c r="AC126" s="199">
        <f>IF(ISNUMBER('MPS(input_RL_Opt2)'!AC$21),M126*'MPS(input_RL_Opt2)'!AC$21,0)</f>
        <v>0</v>
      </c>
      <c r="AD126" s="199">
        <f>IF(ISNUMBER('MPS(input_RL_Opt2)'!AD$21),N126*'MPS(input_RL_Opt2)'!AD$21,0)</f>
        <v>0</v>
      </c>
      <c r="AE126" s="198">
        <f t="shared" si="22"/>
        <v>0</v>
      </c>
      <c r="AF126" s="62"/>
      <c r="AG126" s="62"/>
    </row>
    <row r="127" spans="1:33" x14ac:dyDescent="0.2">
      <c r="A127" s="280"/>
      <c r="B127" s="172" t="s">
        <v>52</v>
      </c>
      <c r="C127" s="201"/>
      <c r="D127" s="201"/>
      <c r="E127" s="201"/>
      <c r="F127" s="201"/>
      <c r="G127" s="201"/>
      <c r="H127" s="201"/>
      <c r="I127" s="201"/>
      <c r="J127" s="201"/>
      <c r="K127" s="201"/>
      <c r="L127" s="201"/>
      <c r="M127" s="201"/>
      <c r="N127" s="201"/>
      <c r="O127" s="198">
        <f t="shared" si="21"/>
        <v>0</v>
      </c>
      <c r="Q127" s="280"/>
      <c r="R127" s="172" t="s">
        <v>52</v>
      </c>
      <c r="S127" s="199">
        <f>IF(ISNUMBER('MPS(input_RL_Opt2)'!S$22),C127*'MPS(input_RL_Opt2)'!S$22,0)</f>
        <v>0</v>
      </c>
      <c r="T127" s="199">
        <f>IF(ISNUMBER('MPS(input_RL_Opt2)'!T$22),D127*'MPS(input_RL_Opt2)'!T$22,0)</f>
        <v>0</v>
      </c>
      <c r="U127" s="199">
        <f>IF(ISNUMBER('MPS(input_RL_Opt2)'!U$22),E127*'MPS(input_RL_Opt2)'!U$22,0)</f>
        <v>0</v>
      </c>
      <c r="V127" s="199">
        <f>IF(ISNUMBER('MPS(input_RL_Opt2)'!V$22),F127*'MPS(input_RL_Opt2)'!V$22,0)</f>
        <v>0</v>
      </c>
      <c r="W127" s="199">
        <f>IF(ISNUMBER('MPS(input_RL_Opt2)'!W$22),G127*'MPS(input_RL_Opt2)'!W$22,0)</f>
        <v>0</v>
      </c>
      <c r="X127" s="199">
        <f>IF(ISNUMBER('MPS(input_RL_Opt2)'!X$22),H127*'MPS(input_RL_Opt2)'!X$22,0)</f>
        <v>0</v>
      </c>
      <c r="Y127" s="199">
        <f>IF(ISNUMBER('MPS(input_RL_Opt2)'!Y$22),I127*'MPS(input_RL_Opt2)'!Y$22,0)</f>
        <v>0</v>
      </c>
      <c r="Z127" s="199">
        <f>IF(ISNUMBER('MPS(input_RL_Opt2)'!Z$22),J127*'MPS(input_RL_Opt2)'!Z$22,0)</f>
        <v>0</v>
      </c>
      <c r="AA127" s="199">
        <f>IF(ISNUMBER('MPS(input_RL_Opt2)'!AA$22),K127*'MPS(input_RL_Opt2)'!AA$22,0)</f>
        <v>0</v>
      </c>
      <c r="AB127" s="199">
        <f>IF(ISNUMBER('MPS(input_RL_Opt2)'!AB$22),L127*'MPS(input_RL_Opt2)'!AB$22,0)</f>
        <v>0</v>
      </c>
      <c r="AC127" s="199">
        <f>IF(ISNUMBER('MPS(input_RL_Opt2)'!AC$22),M127*'MPS(input_RL_Opt2)'!AC$22,0)</f>
        <v>0</v>
      </c>
      <c r="AD127" s="199">
        <f>IF(ISNUMBER('MPS(input_RL_Opt2)'!AD$22),N127*'MPS(input_RL_Opt2)'!AD$22,0)</f>
        <v>0</v>
      </c>
      <c r="AE127" s="198">
        <f t="shared" si="22"/>
        <v>0</v>
      </c>
      <c r="AF127" s="62"/>
      <c r="AG127" s="62"/>
    </row>
    <row r="128" spans="1:33" x14ac:dyDescent="0.2">
      <c r="A128" s="280"/>
      <c r="B128" s="172" t="s">
        <v>53</v>
      </c>
      <c r="C128" s="201"/>
      <c r="D128" s="201"/>
      <c r="E128" s="201"/>
      <c r="F128" s="201"/>
      <c r="G128" s="201"/>
      <c r="H128" s="201"/>
      <c r="I128" s="201"/>
      <c r="J128" s="201"/>
      <c r="K128" s="201"/>
      <c r="L128" s="201"/>
      <c r="M128" s="201"/>
      <c r="N128" s="201"/>
      <c r="O128" s="198">
        <f t="shared" si="21"/>
        <v>0</v>
      </c>
      <c r="Q128" s="280"/>
      <c r="R128" s="172" t="s">
        <v>53</v>
      </c>
      <c r="S128" s="199">
        <f>IF(ISNUMBER('MPS(input_RL_Opt2)'!S$23),C128*'MPS(input_RL_Opt2)'!S$23,0)</f>
        <v>0</v>
      </c>
      <c r="T128" s="199">
        <f>IF(ISNUMBER('MPS(input_RL_Opt2)'!T$23),D128*'MPS(input_RL_Opt2)'!T$23,0)</f>
        <v>0</v>
      </c>
      <c r="U128" s="199">
        <f>IF(ISNUMBER('MPS(input_RL_Opt2)'!U$23),E128*'MPS(input_RL_Opt2)'!U$23,0)</f>
        <v>0</v>
      </c>
      <c r="V128" s="199">
        <f>IF(ISNUMBER('MPS(input_RL_Opt2)'!V$23),F128*'MPS(input_RL_Opt2)'!V$23,0)</f>
        <v>0</v>
      </c>
      <c r="W128" s="199">
        <f>IF(ISNUMBER('MPS(input_RL_Opt2)'!W$23),G128*'MPS(input_RL_Opt2)'!W$23,0)</f>
        <v>0</v>
      </c>
      <c r="X128" s="199">
        <f>IF(ISNUMBER('MPS(input_RL_Opt2)'!X$23),H128*'MPS(input_RL_Opt2)'!X$23,0)</f>
        <v>0</v>
      </c>
      <c r="Y128" s="199">
        <f>IF(ISNUMBER('MPS(input_RL_Opt2)'!Y$23),I128*'MPS(input_RL_Opt2)'!Y$23,0)</f>
        <v>0</v>
      </c>
      <c r="Z128" s="199">
        <f>IF(ISNUMBER('MPS(input_RL_Opt2)'!Z$23),J128*'MPS(input_RL_Opt2)'!Z$23,0)</f>
        <v>0</v>
      </c>
      <c r="AA128" s="199">
        <f>IF(ISNUMBER('MPS(input_RL_Opt2)'!AA$23),K128*'MPS(input_RL_Opt2)'!AA$23,0)</f>
        <v>0</v>
      </c>
      <c r="AB128" s="199">
        <f>IF(ISNUMBER('MPS(input_RL_Opt2)'!AB$23),L128*'MPS(input_RL_Opt2)'!AB$23,0)</f>
        <v>0</v>
      </c>
      <c r="AC128" s="199">
        <f>IF(ISNUMBER('MPS(input_RL_Opt2)'!AC$23),M128*'MPS(input_RL_Opt2)'!AC$23,0)</f>
        <v>0</v>
      </c>
      <c r="AD128" s="199">
        <f>IF(ISNUMBER('MPS(input_RL_Opt2)'!AD$23),N128*'MPS(input_RL_Opt2)'!AD$23,0)</f>
        <v>0</v>
      </c>
      <c r="AE128" s="198">
        <f t="shared" si="22"/>
        <v>0</v>
      </c>
      <c r="AF128" s="62"/>
      <c r="AG128" s="62"/>
    </row>
    <row r="129" spans="1:33" x14ac:dyDescent="0.2">
      <c r="A129" s="280"/>
      <c r="B129" s="172" t="s">
        <v>54</v>
      </c>
      <c r="C129" s="201"/>
      <c r="D129" s="201"/>
      <c r="E129" s="201"/>
      <c r="F129" s="201"/>
      <c r="G129" s="201"/>
      <c r="H129" s="201"/>
      <c r="I129" s="201"/>
      <c r="J129" s="201"/>
      <c r="K129" s="201"/>
      <c r="L129" s="201"/>
      <c r="M129" s="201"/>
      <c r="N129" s="201"/>
      <c r="O129" s="198">
        <f t="shared" si="21"/>
        <v>0</v>
      </c>
      <c r="Q129" s="280"/>
      <c r="R129" s="172" t="s">
        <v>54</v>
      </c>
      <c r="S129" s="199">
        <f>IF(ISNUMBER('MPS(input_RL_Opt2)'!S$24),C129*'MPS(input_RL_Opt2)'!S$24,0)</f>
        <v>0</v>
      </c>
      <c r="T129" s="199">
        <f>IF(ISNUMBER('MPS(input_RL_Opt2)'!T$24),D129*'MPS(input_RL_Opt2)'!T$24,0)</f>
        <v>0</v>
      </c>
      <c r="U129" s="199">
        <f>IF(ISNUMBER('MPS(input_RL_Opt2)'!U$24),E129*'MPS(input_RL_Opt2)'!U$24,0)</f>
        <v>0</v>
      </c>
      <c r="V129" s="199">
        <f>IF(ISNUMBER('MPS(input_RL_Opt2)'!V$24),F129*'MPS(input_RL_Opt2)'!V$24,0)</f>
        <v>0</v>
      </c>
      <c r="W129" s="199">
        <f>IF(ISNUMBER('MPS(input_RL_Opt2)'!W$24),G129*'MPS(input_RL_Opt2)'!W$24,0)</f>
        <v>0</v>
      </c>
      <c r="X129" s="199">
        <f>IF(ISNUMBER('MPS(input_RL_Opt2)'!X$24),H129*'MPS(input_RL_Opt2)'!X$24,0)</f>
        <v>0</v>
      </c>
      <c r="Y129" s="199">
        <f>IF(ISNUMBER('MPS(input_RL_Opt2)'!Y$24),I129*'MPS(input_RL_Opt2)'!Y$24,0)</f>
        <v>0</v>
      </c>
      <c r="Z129" s="199">
        <f>IF(ISNUMBER('MPS(input_RL_Opt2)'!Z$24),J129*'MPS(input_RL_Opt2)'!Z$24,0)</f>
        <v>0</v>
      </c>
      <c r="AA129" s="199">
        <f>IF(ISNUMBER('MPS(input_RL_Opt2)'!AA$24),K129*'MPS(input_RL_Opt2)'!AA$24,0)</f>
        <v>0</v>
      </c>
      <c r="AB129" s="199">
        <f>IF(ISNUMBER('MPS(input_RL_Opt2)'!AB$24),L129*'MPS(input_RL_Opt2)'!AB$24,0)</f>
        <v>0</v>
      </c>
      <c r="AC129" s="199">
        <f>IF(ISNUMBER('MPS(input_RL_Opt2)'!AC$24),M129*'MPS(input_RL_Opt2)'!AC$24,0)</f>
        <v>0</v>
      </c>
      <c r="AD129" s="199">
        <f>IF(ISNUMBER('MPS(input_RL_Opt2)'!AD$24),N129*'MPS(input_RL_Opt2)'!AD$24,0)</f>
        <v>0</v>
      </c>
      <c r="AE129" s="198">
        <f t="shared" si="22"/>
        <v>0</v>
      </c>
      <c r="AF129" s="62"/>
      <c r="AG129" s="62"/>
    </row>
    <row r="130" spans="1:33" x14ac:dyDescent="0.2">
      <c r="A130" s="280"/>
      <c r="B130" s="172" t="s">
        <v>55</v>
      </c>
      <c r="C130" s="201"/>
      <c r="D130" s="201"/>
      <c r="E130" s="201"/>
      <c r="F130" s="201"/>
      <c r="G130" s="201"/>
      <c r="H130" s="201"/>
      <c r="I130" s="201"/>
      <c r="J130" s="201"/>
      <c r="K130" s="201"/>
      <c r="L130" s="201"/>
      <c r="M130" s="201"/>
      <c r="N130" s="201"/>
      <c r="O130" s="198">
        <f t="shared" si="21"/>
        <v>0</v>
      </c>
      <c r="Q130" s="280"/>
      <c r="R130" s="172" t="s">
        <v>55</v>
      </c>
      <c r="S130" s="199">
        <f>IF(ISNUMBER('MPS(input_RL_Opt2)'!S$25),C130*'MPS(input_RL_Opt2)'!S$25,0)</f>
        <v>0</v>
      </c>
      <c r="T130" s="199">
        <f>IF(ISNUMBER('MPS(input_RL_Opt2)'!T$25),D130*'MPS(input_RL_Opt2)'!T$25,0)</f>
        <v>0</v>
      </c>
      <c r="U130" s="199">
        <f>IF(ISNUMBER('MPS(input_RL_Opt2)'!U$25),E130*'MPS(input_RL_Opt2)'!U$25,0)</f>
        <v>0</v>
      </c>
      <c r="V130" s="199">
        <f>IF(ISNUMBER('MPS(input_RL_Opt2)'!V$25),F130*'MPS(input_RL_Opt2)'!V$25,0)</f>
        <v>0</v>
      </c>
      <c r="W130" s="199">
        <f>IF(ISNUMBER('MPS(input_RL_Opt2)'!W$25),G130*'MPS(input_RL_Opt2)'!W$25,0)</f>
        <v>0</v>
      </c>
      <c r="X130" s="199">
        <f>IF(ISNUMBER('MPS(input_RL_Opt2)'!X$25),H130*'MPS(input_RL_Opt2)'!X$25,0)</f>
        <v>0</v>
      </c>
      <c r="Y130" s="199">
        <f>IF(ISNUMBER('MPS(input_RL_Opt2)'!Y$25),I130*'MPS(input_RL_Opt2)'!Y$25,0)</f>
        <v>0</v>
      </c>
      <c r="Z130" s="199">
        <f>IF(ISNUMBER('MPS(input_RL_Opt2)'!Z$25),J130*'MPS(input_RL_Opt2)'!Z$25,0)</f>
        <v>0</v>
      </c>
      <c r="AA130" s="199">
        <f>IF(ISNUMBER('MPS(input_RL_Opt2)'!AA$25),K130*'MPS(input_RL_Opt2)'!AA$25,0)</f>
        <v>0</v>
      </c>
      <c r="AB130" s="199">
        <f>IF(ISNUMBER('MPS(input_RL_Opt2)'!AB$25),L130*'MPS(input_RL_Opt2)'!AB$25,0)</f>
        <v>0</v>
      </c>
      <c r="AC130" s="199">
        <f>IF(ISNUMBER('MPS(input_RL_Opt2)'!AC$25),M130*'MPS(input_RL_Opt2)'!AC$25,0)</f>
        <v>0</v>
      </c>
      <c r="AD130" s="199">
        <f>IF(ISNUMBER('MPS(input_RL_Opt2)'!AD$25),N130*'MPS(input_RL_Opt2)'!AD$25,0)</f>
        <v>0</v>
      </c>
      <c r="AE130" s="198">
        <f t="shared" si="22"/>
        <v>0</v>
      </c>
      <c r="AF130" s="62"/>
      <c r="AG130" s="62"/>
    </row>
    <row r="131" spans="1:33" x14ac:dyDescent="0.2">
      <c r="A131" s="280"/>
      <c r="B131" s="172" t="s">
        <v>56</v>
      </c>
      <c r="C131" s="201"/>
      <c r="D131" s="201"/>
      <c r="E131" s="201"/>
      <c r="F131" s="201"/>
      <c r="G131" s="201"/>
      <c r="H131" s="201"/>
      <c r="I131" s="201"/>
      <c r="J131" s="201"/>
      <c r="K131" s="201"/>
      <c r="L131" s="201"/>
      <c r="M131" s="201"/>
      <c r="N131" s="201"/>
      <c r="O131" s="198">
        <f t="shared" si="21"/>
        <v>0</v>
      </c>
      <c r="Q131" s="280"/>
      <c r="R131" s="172" t="s">
        <v>56</v>
      </c>
      <c r="S131" s="199">
        <f>IF(ISNUMBER('MPS(input_RL_Opt2)'!S$26),C131*'MPS(input_RL_Opt2)'!S$26,0)</f>
        <v>0</v>
      </c>
      <c r="T131" s="199">
        <f>IF(ISNUMBER('MPS(input_RL_Opt2)'!T$26),D131*'MPS(input_RL_Opt2)'!T$26,0)</f>
        <v>0</v>
      </c>
      <c r="U131" s="199">
        <f>IF(ISNUMBER('MPS(input_RL_Opt2)'!U$26),E131*'MPS(input_RL_Opt2)'!U$26,0)</f>
        <v>0</v>
      </c>
      <c r="V131" s="199">
        <f>IF(ISNUMBER('MPS(input_RL_Opt2)'!V$26),F131*'MPS(input_RL_Opt2)'!V$26,0)</f>
        <v>0</v>
      </c>
      <c r="W131" s="199">
        <f>IF(ISNUMBER('MPS(input_RL_Opt2)'!W$26),G131*'MPS(input_RL_Opt2)'!W$26,0)</f>
        <v>0</v>
      </c>
      <c r="X131" s="199">
        <f>IF(ISNUMBER('MPS(input_RL_Opt2)'!X$26),H131*'MPS(input_RL_Opt2)'!X$26,0)</f>
        <v>0</v>
      </c>
      <c r="Y131" s="199">
        <f>IF(ISNUMBER('MPS(input_RL_Opt2)'!Y$26),I131*'MPS(input_RL_Opt2)'!Y$26,0)</f>
        <v>0</v>
      </c>
      <c r="Z131" s="199">
        <f>IF(ISNUMBER('MPS(input_RL_Opt2)'!Z$26),J131*'MPS(input_RL_Opt2)'!Z$26,0)</f>
        <v>0</v>
      </c>
      <c r="AA131" s="199">
        <f>IF(ISNUMBER('MPS(input_RL_Opt2)'!AA$26),K131*'MPS(input_RL_Opt2)'!AA$26,0)</f>
        <v>0</v>
      </c>
      <c r="AB131" s="199">
        <f>IF(ISNUMBER('MPS(input_RL_Opt2)'!AB$26),L131*'MPS(input_RL_Opt2)'!AB$26,0)</f>
        <v>0</v>
      </c>
      <c r="AC131" s="199">
        <f>IF(ISNUMBER('MPS(input_RL_Opt2)'!AC$26),M131*'MPS(input_RL_Opt2)'!AC$26,0)</f>
        <v>0</v>
      </c>
      <c r="AD131" s="199">
        <f>IF(ISNUMBER('MPS(input_RL_Opt2)'!AD$26),N131*'MPS(input_RL_Opt2)'!AD$26,0)</f>
        <v>0</v>
      </c>
      <c r="AE131" s="198">
        <f t="shared" si="22"/>
        <v>0</v>
      </c>
      <c r="AF131" s="62"/>
      <c r="AG131" s="62"/>
    </row>
    <row r="132" spans="1:33" x14ac:dyDescent="0.2">
      <c r="A132" s="280"/>
      <c r="B132" s="172" t="s">
        <v>147</v>
      </c>
      <c r="C132" s="201"/>
      <c r="D132" s="201"/>
      <c r="E132" s="201"/>
      <c r="F132" s="201"/>
      <c r="G132" s="201"/>
      <c r="H132" s="201"/>
      <c r="I132" s="201"/>
      <c r="J132" s="201"/>
      <c r="K132" s="201"/>
      <c r="L132" s="201"/>
      <c r="M132" s="201"/>
      <c r="N132" s="201"/>
      <c r="O132" s="198">
        <f t="shared" si="21"/>
        <v>0</v>
      </c>
      <c r="Q132" s="280"/>
      <c r="R132" s="172" t="s">
        <v>147</v>
      </c>
      <c r="S132" s="199">
        <f>IF(ISNUMBER('MPS(input_RL_Opt2)'!S$27),C132*'MPS(input_RL_Opt2)'!S$27,0)</f>
        <v>0</v>
      </c>
      <c r="T132" s="199">
        <f>IF(ISNUMBER('MPS(input_RL_Opt2)'!T$27),D132*'MPS(input_RL_Opt2)'!T$27,0)</f>
        <v>0</v>
      </c>
      <c r="U132" s="199">
        <f>IF(ISNUMBER('MPS(input_RL_Opt2)'!U$27),E132*'MPS(input_RL_Opt2)'!U$27,0)</f>
        <v>0</v>
      </c>
      <c r="V132" s="199">
        <f>IF(ISNUMBER('MPS(input_RL_Opt2)'!V$27),F132*'MPS(input_RL_Opt2)'!V$27,0)</f>
        <v>0</v>
      </c>
      <c r="W132" s="199">
        <f>IF(ISNUMBER('MPS(input_RL_Opt2)'!W$27),G132*'MPS(input_RL_Opt2)'!W$27,0)</f>
        <v>0</v>
      </c>
      <c r="X132" s="199">
        <f>IF(ISNUMBER('MPS(input_RL_Opt2)'!X$27),H132*'MPS(input_RL_Opt2)'!X$27,0)</f>
        <v>0</v>
      </c>
      <c r="Y132" s="199">
        <f>IF(ISNUMBER('MPS(input_RL_Opt2)'!Y$27),I132*'MPS(input_RL_Opt2)'!Y$27,0)</f>
        <v>0</v>
      </c>
      <c r="Z132" s="199">
        <f>IF(ISNUMBER('MPS(input_RL_Opt2)'!Z$27),J132*'MPS(input_RL_Opt2)'!Z$27,0)</f>
        <v>0</v>
      </c>
      <c r="AA132" s="199">
        <f>IF(ISNUMBER('MPS(input_RL_Opt2)'!AA$27),K132*'MPS(input_RL_Opt2)'!AA$27,0)</f>
        <v>0</v>
      </c>
      <c r="AB132" s="199">
        <f>IF(ISNUMBER('MPS(input_RL_Opt2)'!AB$27),L132*'MPS(input_RL_Opt2)'!AB$27,0)</f>
        <v>0</v>
      </c>
      <c r="AC132" s="199">
        <f>IF(ISNUMBER('MPS(input_RL_Opt2)'!AC$27),M132*'MPS(input_RL_Opt2)'!AC$27,0)</f>
        <v>0</v>
      </c>
      <c r="AD132" s="199">
        <f>IF(ISNUMBER('MPS(input_RL_Opt2)'!AD$27),N132*'MPS(input_RL_Opt2)'!AD$27,0)</f>
        <v>0</v>
      </c>
      <c r="AE132" s="198">
        <f t="shared" si="22"/>
        <v>0</v>
      </c>
      <c r="AF132" s="62"/>
      <c r="AG132" s="62"/>
    </row>
    <row r="133" spans="1:33" x14ac:dyDescent="0.2">
      <c r="A133" s="280"/>
      <c r="B133" s="54" t="s">
        <v>57</v>
      </c>
      <c r="C133" s="197">
        <f>+SUM(C121:C132)</f>
        <v>0</v>
      </c>
      <c r="D133" s="197">
        <f t="shared" ref="D133:N133" si="23">+SUM(D121:D132)</f>
        <v>0</v>
      </c>
      <c r="E133" s="197">
        <f t="shared" si="23"/>
        <v>0</v>
      </c>
      <c r="F133" s="197">
        <f t="shared" si="23"/>
        <v>0</v>
      </c>
      <c r="G133" s="197">
        <f t="shared" si="23"/>
        <v>0</v>
      </c>
      <c r="H133" s="197">
        <f t="shared" si="23"/>
        <v>0</v>
      </c>
      <c r="I133" s="197">
        <f t="shared" si="23"/>
        <v>0</v>
      </c>
      <c r="J133" s="197">
        <f t="shared" si="23"/>
        <v>0</v>
      </c>
      <c r="K133" s="197">
        <f t="shared" si="23"/>
        <v>0</v>
      </c>
      <c r="L133" s="197">
        <f t="shared" si="23"/>
        <v>0</v>
      </c>
      <c r="M133" s="197">
        <f t="shared" si="23"/>
        <v>0</v>
      </c>
      <c r="N133" s="197">
        <f t="shared" si="23"/>
        <v>0</v>
      </c>
      <c r="O133" s="198"/>
      <c r="Q133" s="280"/>
      <c r="R133" s="54" t="s">
        <v>57</v>
      </c>
      <c r="S133" s="197"/>
      <c r="T133" s="197"/>
      <c r="U133" s="197"/>
      <c r="V133" s="197"/>
      <c r="W133" s="197"/>
      <c r="X133" s="197"/>
      <c r="Y133" s="197"/>
      <c r="Z133" s="197"/>
      <c r="AA133" s="197"/>
      <c r="AB133" s="197"/>
      <c r="AC133" s="197"/>
      <c r="AD133" s="197"/>
      <c r="AE133" s="198">
        <f>SUM(AE121:AE132)</f>
        <v>0</v>
      </c>
      <c r="AF133" s="200">
        <f>AE133*44/12</f>
        <v>0</v>
      </c>
      <c r="AG133" s="60">
        <f>_xlfn.IFS(AF133-'MPS(input_PJ_DR_Opt2)'!AF158&gt;0,AF133-'MPS(input_PJ_DR_Opt2)'!AF158,TRUE,0)</f>
        <v>0</v>
      </c>
    </row>
    <row r="134" spans="1:33" x14ac:dyDescent="0.2">
      <c r="S134" s="50"/>
      <c r="T134" s="50"/>
      <c r="U134" s="50"/>
      <c r="V134" s="50"/>
      <c r="W134" s="50"/>
      <c r="X134" s="50"/>
      <c r="Y134" s="50"/>
      <c r="Z134" s="50"/>
      <c r="AA134" s="50"/>
      <c r="AB134" s="50"/>
      <c r="AC134" s="50"/>
      <c r="AD134" s="50"/>
      <c r="AE134" s="50"/>
    </row>
    <row r="135" spans="1:33" ht="14.15" customHeight="1" x14ac:dyDescent="0.2">
      <c r="A135" s="293" t="str">
        <f>'MPS(input_RL_Opt2)'!A160</f>
        <v>Year 2027</v>
      </c>
      <c r="B135" s="293"/>
      <c r="C135" s="261" t="str">
        <f>'MPS(input_RL_Opt2)'!C160</f>
        <v>Land use category in year 2027</v>
      </c>
      <c r="D135" s="261"/>
      <c r="E135" s="261"/>
      <c r="F135" s="261"/>
      <c r="G135" s="261"/>
      <c r="H135" s="261"/>
      <c r="I135" s="261"/>
      <c r="J135" s="261"/>
      <c r="K135" s="261"/>
      <c r="L135" s="261"/>
      <c r="M135" s="261"/>
      <c r="N135" s="261"/>
      <c r="O135" s="261"/>
      <c r="Q135" s="293" t="str">
        <f>'MPS(input_RL_Opt2)'!Q160</f>
        <v>Year 2027</v>
      </c>
      <c r="R135" s="293"/>
      <c r="S135" s="261" t="str">
        <f>'MPS(input_RL_Opt2)'!S160</f>
        <v>Land use category in year 2027</v>
      </c>
      <c r="T135" s="261"/>
      <c r="U135" s="261"/>
      <c r="V135" s="261"/>
      <c r="W135" s="261"/>
      <c r="X135" s="261"/>
      <c r="Y135" s="261"/>
      <c r="Z135" s="261"/>
      <c r="AA135" s="261"/>
      <c r="AB135" s="261"/>
      <c r="AC135" s="261"/>
      <c r="AD135" s="261"/>
      <c r="AE135" s="261"/>
      <c r="AF135" s="62"/>
      <c r="AG135" s="62"/>
    </row>
    <row r="136" spans="1:33" ht="42" x14ac:dyDescent="0.2">
      <c r="A136" s="293"/>
      <c r="B136" s="293"/>
      <c r="C136" s="54" t="s">
        <v>46</v>
      </c>
      <c r="D136" s="54" t="s">
        <v>47</v>
      </c>
      <c r="E136" s="55" t="s">
        <v>48</v>
      </c>
      <c r="F136" s="54" t="s">
        <v>49</v>
      </c>
      <c r="G136" s="54" t="s">
        <v>50</v>
      </c>
      <c r="H136" s="54" t="s">
        <v>51</v>
      </c>
      <c r="I136" s="54" t="s">
        <v>52</v>
      </c>
      <c r="J136" s="54" t="s">
        <v>53</v>
      </c>
      <c r="K136" s="54" t="s">
        <v>54</v>
      </c>
      <c r="L136" s="54" t="s">
        <v>55</v>
      </c>
      <c r="M136" s="54" t="s">
        <v>56</v>
      </c>
      <c r="N136" s="54" t="s">
        <v>39</v>
      </c>
      <c r="O136" s="172" t="s">
        <v>57</v>
      </c>
      <c r="Q136" s="293"/>
      <c r="R136" s="293"/>
      <c r="S136" s="54" t="s">
        <v>46</v>
      </c>
      <c r="T136" s="54" t="s">
        <v>47</v>
      </c>
      <c r="U136" s="55" t="s">
        <v>48</v>
      </c>
      <c r="V136" s="54" t="s">
        <v>49</v>
      </c>
      <c r="W136" s="54" t="s">
        <v>50</v>
      </c>
      <c r="X136" s="54" t="s">
        <v>51</v>
      </c>
      <c r="Y136" s="54" t="s">
        <v>52</v>
      </c>
      <c r="Z136" s="54" t="s">
        <v>53</v>
      </c>
      <c r="AA136" s="54" t="s">
        <v>54</v>
      </c>
      <c r="AB136" s="54" t="s">
        <v>55</v>
      </c>
      <c r="AC136" s="54" t="s">
        <v>56</v>
      </c>
      <c r="AD136" s="54" t="s">
        <v>39</v>
      </c>
      <c r="AE136" s="172" t="s">
        <v>57</v>
      </c>
      <c r="AF136" s="62"/>
      <c r="AG136" s="62"/>
    </row>
    <row r="137" spans="1:33" ht="14.15" customHeight="1" x14ac:dyDescent="0.2">
      <c r="A137" s="280" t="str">
        <f>'MPS(input_RL_Opt2)'!A162</f>
        <v>Land use category in year 2026</v>
      </c>
      <c r="B137" s="54" t="s">
        <v>46</v>
      </c>
      <c r="C137" s="201"/>
      <c r="D137" s="201"/>
      <c r="E137" s="201"/>
      <c r="F137" s="201"/>
      <c r="G137" s="201"/>
      <c r="H137" s="201"/>
      <c r="I137" s="201"/>
      <c r="J137" s="201"/>
      <c r="K137" s="201"/>
      <c r="L137" s="201"/>
      <c r="M137" s="201"/>
      <c r="N137" s="201"/>
      <c r="O137" s="198">
        <f>SUM(C137:N137)</f>
        <v>0</v>
      </c>
      <c r="Q137" s="280" t="str">
        <f>'MPS(input_RL_Opt2)'!Q162</f>
        <v>Land use category in year 2026</v>
      </c>
      <c r="R137" s="54" t="s">
        <v>46</v>
      </c>
      <c r="S137" s="199">
        <f>IF(ISNUMBER('MPS(input_RL_Opt2)'!S$16),C137*'MPS(input_RL_Opt2)'!S$16,0)</f>
        <v>0</v>
      </c>
      <c r="T137" s="199">
        <f>IF(ISNUMBER('MPS(input_RL_Opt2)'!T$16),D137*'MPS(input_RL_Opt2)'!T$16,0)</f>
        <v>0</v>
      </c>
      <c r="U137" s="199">
        <f>IF(ISNUMBER('MPS(input_RL_Opt2)'!U$16),E137*'MPS(input_RL_Opt2)'!U$16,0)</f>
        <v>0</v>
      </c>
      <c r="V137" s="199">
        <f>IF(ISNUMBER('MPS(input_RL_Opt2)'!V$16),F137*'MPS(input_RL_Opt2)'!V$16,0)</f>
        <v>0</v>
      </c>
      <c r="W137" s="199">
        <f>IF(ISNUMBER('MPS(input_RL_Opt2)'!W$16),G137*'MPS(input_RL_Opt2)'!W$16,0)</f>
        <v>0</v>
      </c>
      <c r="X137" s="199">
        <f>IF(ISNUMBER('MPS(input_RL_Opt2)'!X$16),H137*'MPS(input_RL_Opt2)'!X$16,0)</f>
        <v>0</v>
      </c>
      <c r="Y137" s="199">
        <f>IF(ISNUMBER('MPS(input_RL_Opt2)'!Y$16),I137*'MPS(input_RL_Opt2)'!Y$16,0)</f>
        <v>0</v>
      </c>
      <c r="Z137" s="199">
        <f>IF(ISNUMBER('MPS(input_RL_Opt2)'!Z$16),J137*'MPS(input_RL_Opt2)'!Z$16,0)</f>
        <v>0</v>
      </c>
      <c r="AA137" s="199">
        <f>IF(ISNUMBER('MPS(input_RL_Opt2)'!AA$16),K137*'MPS(input_RL_Opt2)'!AA$16,0)</f>
        <v>0</v>
      </c>
      <c r="AB137" s="199">
        <f>IF(ISNUMBER('MPS(input_RL_Opt2)'!AB$16),L137*'MPS(input_RL_Opt2)'!AB$16,0)</f>
        <v>0</v>
      </c>
      <c r="AC137" s="199">
        <f>IF(ISNUMBER('MPS(input_RL_Opt2)'!AC$16),M137*'MPS(input_RL_Opt2)'!AC$16,0)</f>
        <v>0</v>
      </c>
      <c r="AD137" s="199">
        <f>IF(ISNUMBER('MPS(input_RL_Opt2)'!AD$16),N137*'MPS(input_RL_Opt2)'!AD$16,0)</f>
        <v>0</v>
      </c>
      <c r="AE137" s="198">
        <f>SUMIF(S137:AD137,"&gt;0",S137:AD137)</f>
        <v>0</v>
      </c>
      <c r="AF137" s="62"/>
      <c r="AG137" s="62"/>
    </row>
    <row r="138" spans="1:33" ht="28" x14ac:dyDescent="0.2">
      <c r="A138" s="280"/>
      <c r="B138" s="54" t="s">
        <v>47</v>
      </c>
      <c r="C138" s="201"/>
      <c r="D138" s="201"/>
      <c r="E138" s="201"/>
      <c r="F138" s="201"/>
      <c r="G138" s="201"/>
      <c r="H138" s="201"/>
      <c r="I138" s="201"/>
      <c r="J138" s="201"/>
      <c r="K138" s="201"/>
      <c r="L138" s="201"/>
      <c r="M138" s="201"/>
      <c r="N138" s="201"/>
      <c r="O138" s="198">
        <f t="shared" ref="O138:O148" si="24">SUM(C138:N138)</f>
        <v>0</v>
      </c>
      <c r="Q138" s="280"/>
      <c r="R138" s="54" t="s">
        <v>47</v>
      </c>
      <c r="S138" s="199">
        <f>IF(ISNUMBER('MPS(input_RL_Opt2)'!S$17),C138*'MPS(input_RL_Opt2)'!S$17,0)</f>
        <v>0</v>
      </c>
      <c r="T138" s="199">
        <f>IF(ISNUMBER('MPS(input_RL_Opt2)'!T$17),D138*'MPS(input_RL_Opt2)'!T$17,0)</f>
        <v>0</v>
      </c>
      <c r="U138" s="199">
        <f>IF(ISNUMBER('MPS(input_RL_Opt2)'!U$17),E138*'MPS(input_RL_Opt2)'!U$17,0)</f>
        <v>0</v>
      </c>
      <c r="V138" s="199">
        <f>IF(ISNUMBER('MPS(input_RL_Opt2)'!V$17),F138*'MPS(input_RL_Opt2)'!V$17,0)</f>
        <v>0</v>
      </c>
      <c r="W138" s="199">
        <f>IF(ISNUMBER('MPS(input_RL_Opt2)'!W$17),G138*'MPS(input_RL_Opt2)'!W$17,0)</f>
        <v>0</v>
      </c>
      <c r="X138" s="199">
        <f>IF(ISNUMBER('MPS(input_RL_Opt2)'!X$17),H138*'MPS(input_RL_Opt2)'!X$17,0)</f>
        <v>0</v>
      </c>
      <c r="Y138" s="199">
        <f>IF(ISNUMBER('MPS(input_RL_Opt2)'!Y$17),I138*'MPS(input_RL_Opt2)'!Y$17,0)</f>
        <v>0</v>
      </c>
      <c r="Z138" s="199">
        <f>IF(ISNUMBER('MPS(input_RL_Opt2)'!Z$17),J138*'MPS(input_RL_Opt2)'!Z$17,0)</f>
        <v>0</v>
      </c>
      <c r="AA138" s="199">
        <f>IF(ISNUMBER('MPS(input_RL_Opt2)'!AA$17),K138*'MPS(input_RL_Opt2)'!AA$17,0)</f>
        <v>0</v>
      </c>
      <c r="AB138" s="199">
        <f>IF(ISNUMBER('MPS(input_RL_Opt2)'!AB$17),L138*'MPS(input_RL_Opt2)'!AB$17,0)</f>
        <v>0</v>
      </c>
      <c r="AC138" s="199">
        <f>IF(ISNUMBER('MPS(input_RL_Opt2)'!AC$17),M138*'MPS(input_RL_Opt2)'!AC$17,0)</f>
        <v>0</v>
      </c>
      <c r="AD138" s="199">
        <f>IF(ISNUMBER('MPS(input_RL_Opt2)'!AD$17),N138*'MPS(input_RL_Opt2)'!AD$17,0)</f>
        <v>0</v>
      </c>
      <c r="AE138" s="198">
        <f t="shared" ref="AE138:AE148" si="25">SUMIF(S138:AD138,"&gt;0",S138:AD138)</f>
        <v>0</v>
      </c>
      <c r="AF138" s="62"/>
      <c r="AG138" s="62"/>
    </row>
    <row r="139" spans="1:33" x14ac:dyDescent="0.2">
      <c r="A139" s="280"/>
      <c r="B139" s="55" t="s">
        <v>48</v>
      </c>
      <c r="C139" s="201"/>
      <c r="D139" s="201"/>
      <c r="E139" s="201"/>
      <c r="F139" s="201"/>
      <c r="G139" s="201"/>
      <c r="H139" s="201"/>
      <c r="I139" s="201"/>
      <c r="J139" s="201"/>
      <c r="K139" s="201"/>
      <c r="L139" s="201"/>
      <c r="M139" s="201"/>
      <c r="N139" s="201"/>
      <c r="O139" s="198">
        <f t="shared" si="24"/>
        <v>0</v>
      </c>
      <c r="Q139" s="280"/>
      <c r="R139" s="55" t="s">
        <v>48</v>
      </c>
      <c r="S139" s="199">
        <f>IF(ISNUMBER('MPS(input_RL_Opt2)'!S$18),C139*'MPS(input_RL_Opt2)'!S$18,0)</f>
        <v>0</v>
      </c>
      <c r="T139" s="199">
        <f>IF(ISNUMBER('MPS(input_RL_Opt2)'!T$18),D139*'MPS(input_RL_Opt2)'!T$18,0)</f>
        <v>0</v>
      </c>
      <c r="U139" s="199">
        <f>IF(ISNUMBER('MPS(input_RL_Opt2)'!U$18),E139*'MPS(input_RL_Opt2)'!U$18,0)</f>
        <v>0</v>
      </c>
      <c r="V139" s="199">
        <f>IF(ISNUMBER('MPS(input_RL_Opt2)'!V$18),F139*'MPS(input_RL_Opt2)'!V$18,0)</f>
        <v>0</v>
      </c>
      <c r="W139" s="199">
        <f>IF(ISNUMBER('MPS(input_RL_Opt2)'!W$18),G139*'MPS(input_RL_Opt2)'!W$18,0)</f>
        <v>0</v>
      </c>
      <c r="X139" s="199">
        <f>IF(ISNUMBER('MPS(input_RL_Opt2)'!X$18),H139*'MPS(input_RL_Opt2)'!X$18,0)</f>
        <v>0</v>
      </c>
      <c r="Y139" s="199">
        <f>IF(ISNUMBER('MPS(input_RL_Opt2)'!Y$18),I139*'MPS(input_RL_Opt2)'!Y$18,0)</f>
        <v>0</v>
      </c>
      <c r="Z139" s="199">
        <f>IF(ISNUMBER('MPS(input_RL_Opt2)'!Z$18),J139*'MPS(input_RL_Opt2)'!Z$18,0)</f>
        <v>0</v>
      </c>
      <c r="AA139" s="199">
        <f>IF(ISNUMBER('MPS(input_RL_Opt2)'!AA$18),K139*'MPS(input_RL_Opt2)'!AA$18,0)</f>
        <v>0</v>
      </c>
      <c r="AB139" s="199">
        <f>IF(ISNUMBER('MPS(input_RL_Opt2)'!AB$18),L139*'MPS(input_RL_Opt2)'!AB$18,0)</f>
        <v>0</v>
      </c>
      <c r="AC139" s="199">
        <f>IF(ISNUMBER('MPS(input_RL_Opt2)'!AC$18),M139*'MPS(input_RL_Opt2)'!AC$18,0)</f>
        <v>0</v>
      </c>
      <c r="AD139" s="199">
        <f>IF(ISNUMBER('MPS(input_RL_Opt2)'!AD$18),N139*'MPS(input_RL_Opt2)'!AD$18,0)</f>
        <v>0</v>
      </c>
      <c r="AE139" s="198">
        <f t="shared" si="25"/>
        <v>0</v>
      </c>
      <c r="AF139" s="62"/>
      <c r="AG139" s="62"/>
    </row>
    <row r="140" spans="1:33" x14ac:dyDescent="0.2">
      <c r="A140" s="280"/>
      <c r="B140" s="54" t="s">
        <v>49</v>
      </c>
      <c r="C140" s="201"/>
      <c r="D140" s="201"/>
      <c r="E140" s="201"/>
      <c r="F140" s="201"/>
      <c r="G140" s="201"/>
      <c r="H140" s="201"/>
      <c r="I140" s="201"/>
      <c r="J140" s="201"/>
      <c r="K140" s="201"/>
      <c r="L140" s="201"/>
      <c r="M140" s="201"/>
      <c r="N140" s="201"/>
      <c r="O140" s="198">
        <f t="shared" si="24"/>
        <v>0</v>
      </c>
      <c r="Q140" s="280"/>
      <c r="R140" s="54" t="s">
        <v>49</v>
      </c>
      <c r="S140" s="199">
        <f>IF(ISNUMBER('MPS(input_RL_Opt2)'!S$19),C140*'MPS(input_RL_Opt2)'!S$19,0)</f>
        <v>0</v>
      </c>
      <c r="T140" s="199">
        <f>IF(ISNUMBER('MPS(input_RL_Opt2)'!T$19),D140*'MPS(input_RL_Opt2)'!T$19,0)</f>
        <v>0</v>
      </c>
      <c r="U140" s="199">
        <f>IF(ISNUMBER('MPS(input_RL_Opt2)'!U$19),E140*'MPS(input_RL_Opt2)'!U$19,0)</f>
        <v>0</v>
      </c>
      <c r="V140" s="199">
        <f>IF(ISNUMBER('MPS(input_RL_Opt2)'!V$19),F140*'MPS(input_RL_Opt2)'!V$19,0)</f>
        <v>0</v>
      </c>
      <c r="W140" s="199">
        <f>IF(ISNUMBER('MPS(input_RL_Opt2)'!W$19),G140*'MPS(input_RL_Opt2)'!W$19,0)</f>
        <v>0</v>
      </c>
      <c r="X140" s="199">
        <f>IF(ISNUMBER('MPS(input_RL_Opt2)'!X$19),H140*'MPS(input_RL_Opt2)'!X$19,0)</f>
        <v>0</v>
      </c>
      <c r="Y140" s="199">
        <f>IF(ISNUMBER('MPS(input_RL_Opt2)'!Y$19),I140*'MPS(input_RL_Opt2)'!Y$19,0)</f>
        <v>0</v>
      </c>
      <c r="Z140" s="199">
        <f>IF(ISNUMBER('MPS(input_RL_Opt2)'!Z$19),J140*'MPS(input_RL_Opt2)'!Z$19,0)</f>
        <v>0</v>
      </c>
      <c r="AA140" s="199">
        <f>IF(ISNUMBER('MPS(input_RL_Opt2)'!AA$19),K140*'MPS(input_RL_Opt2)'!AA$19,0)</f>
        <v>0</v>
      </c>
      <c r="AB140" s="199">
        <f>IF(ISNUMBER('MPS(input_RL_Opt2)'!AB$19),L140*'MPS(input_RL_Opt2)'!AB$19,0)</f>
        <v>0</v>
      </c>
      <c r="AC140" s="199">
        <f>IF(ISNUMBER('MPS(input_RL_Opt2)'!AC$19),M140*'MPS(input_RL_Opt2)'!AC$19,0)</f>
        <v>0</v>
      </c>
      <c r="AD140" s="199">
        <f>IF(ISNUMBER('MPS(input_RL_Opt2)'!AD$19),N140*'MPS(input_RL_Opt2)'!AD$19,0)</f>
        <v>0</v>
      </c>
      <c r="AE140" s="198">
        <f t="shared" si="25"/>
        <v>0</v>
      </c>
      <c r="AF140" s="62"/>
      <c r="AG140" s="62"/>
    </row>
    <row r="141" spans="1:33" x14ac:dyDescent="0.2">
      <c r="A141" s="280"/>
      <c r="B141" s="172" t="s">
        <v>50</v>
      </c>
      <c r="C141" s="201"/>
      <c r="D141" s="201"/>
      <c r="E141" s="201"/>
      <c r="F141" s="201"/>
      <c r="G141" s="201"/>
      <c r="H141" s="201"/>
      <c r="I141" s="201"/>
      <c r="J141" s="201"/>
      <c r="K141" s="201"/>
      <c r="L141" s="201"/>
      <c r="M141" s="201"/>
      <c r="N141" s="201"/>
      <c r="O141" s="198">
        <f t="shared" si="24"/>
        <v>0</v>
      </c>
      <c r="Q141" s="280"/>
      <c r="R141" s="172" t="s">
        <v>50</v>
      </c>
      <c r="S141" s="199">
        <f>IF(ISNUMBER('MPS(input_RL_Opt2)'!S$20),C141*'MPS(input_RL_Opt2)'!S$20,0)</f>
        <v>0</v>
      </c>
      <c r="T141" s="199">
        <f>IF(ISNUMBER('MPS(input_RL_Opt2)'!T$20),D141*'MPS(input_RL_Opt2)'!T$20,0)</f>
        <v>0</v>
      </c>
      <c r="U141" s="199">
        <f>IF(ISNUMBER('MPS(input_RL_Opt2)'!U$20),E141*'MPS(input_RL_Opt2)'!U$20,0)</f>
        <v>0</v>
      </c>
      <c r="V141" s="199">
        <f>IF(ISNUMBER('MPS(input_RL_Opt2)'!V$20),F141*'MPS(input_RL_Opt2)'!V$20,0)</f>
        <v>0</v>
      </c>
      <c r="W141" s="199">
        <f>IF(ISNUMBER('MPS(input_RL_Opt2)'!W$20),G141*'MPS(input_RL_Opt2)'!W$20,0)</f>
        <v>0</v>
      </c>
      <c r="X141" s="199">
        <f>IF(ISNUMBER('MPS(input_RL_Opt2)'!X$20),H141*'MPS(input_RL_Opt2)'!X$20,0)</f>
        <v>0</v>
      </c>
      <c r="Y141" s="199">
        <f>IF(ISNUMBER('MPS(input_RL_Opt2)'!Y$20),I141*'MPS(input_RL_Opt2)'!Y$20,0)</f>
        <v>0</v>
      </c>
      <c r="Z141" s="199">
        <f>IF(ISNUMBER('MPS(input_RL_Opt2)'!Z$20),J141*'MPS(input_RL_Opt2)'!Z$20,0)</f>
        <v>0</v>
      </c>
      <c r="AA141" s="199">
        <f>IF(ISNUMBER('MPS(input_RL_Opt2)'!AA$20),K141*'MPS(input_RL_Opt2)'!AA$20,0)</f>
        <v>0</v>
      </c>
      <c r="AB141" s="199">
        <f>IF(ISNUMBER('MPS(input_RL_Opt2)'!AB$20),L141*'MPS(input_RL_Opt2)'!AB$20,0)</f>
        <v>0</v>
      </c>
      <c r="AC141" s="199">
        <f>IF(ISNUMBER('MPS(input_RL_Opt2)'!AC$20),M141*'MPS(input_RL_Opt2)'!AC$20,0)</f>
        <v>0</v>
      </c>
      <c r="AD141" s="199">
        <f>IF(ISNUMBER('MPS(input_RL_Opt2)'!AD$20),N141*'MPS(input_RL_Opt2)'!AD$20,0)</f>
        <v>0</v>
      </c>
      <c r="AE141" s="198">
        <f t="shared" si="25"/>
        <v>0</v>
      </c>
      <c r="AF141" s="62"/>
      <c r="AG141" s="62"/>
    </row>
    <row r="142" spans="1:33" x14ac:dyDescent="0.2">
      <c r="A142" s="280"/>
      <c r="B142" s="172" t="s">
        <v>51</v>
      </c>
      <c r="C142" s="201"/>
      <c r="D142" s="201"/>
      <c r="E142" s="201"/>
      <c r="F142" s="201"/>
      <c r="G142" s="201"/>
      <c r="H142" s="201"/>
      <c r="I142" s="201"/>
      <c r="J142" s="201"/>
      <c r="K142" s="201"/>
      <c r="L142" s="201"/>
      <c r="M142" s="201"/>
      <c r="N142" s="201"/>
      <c r="O142" s="198">
        <f t="shared" si="24"/>
        <v>0</v>
      </c>
      <c r="Q142" s="280"/>
      <c r="R142" s="172" t="s">
        <v>51</v>
      </c>
      <c r="S142" s="199">
        <f>IF(ISNUMBER('MPS(input_RL_Opt2)'!S$21),C142*'MPS(input_RL_Opt2)'!S$21,0)</f>
        <v>0</v>
      </c>
      <c r="T142" s="199">
        <f>IF(ISNUMBER('MPS(input_RL_Opt2)'!T$21),D142*'MPS(input_RL_Opt2)'!T$21,0)</f>
        <v>0</v>
      </c>
      <c r="U142" s="199">
        <f>IF(ISNUMBER('MPS(input_RL_Opt2)'!U$21),E142*'MPS(input_RL_Opt2)'!U$21,0)</f>
        <v>0</v>
      </c>
      <c r="V142" s="199">
        <f>IF(ISNUMBER('MPS(input_RL_Opt2)'!V$21),F142*'MPS(input_RL_Opt2)'!V$21,0)</f>
        <v>0</v>
      </c>
      <c r="W142" s="199">
        <f>IF(ISNUMBER('MPS(input_RL_Opt2)'!W$21),G142*'MPS(input_RL_Opt2)'!W$21,0)</f>
        <v>0</v>
      </c>
      <c r="X142" s="199">
        <f>IF(ISNUMBER('MPS(input_RL_Opt2)'!X$21),H142*'MPS(input_RL_Opt2)'!X$21,0)</f>
        <v>0</v>
      </c>
      <c r="Y142" s="199">
        <f>IF(ISNUMBER('MPS(input_RL_Opt2)'!Y$21),I142*'MPS(input_RL_Opt2)'!Y$21,0)</f>
        <v>0</v>
      </c>
      <c r="Z142" s="199">
        <f>IF(ISNUMBER('MPS(input_RL_Opt2)'!Z$21),J142*'MPS(input_RL_Opt2)'!Z$21,0)</f>
        <v>0</v>
      </c>
      <c r="AA142" s="199">
        <f>IF(ISNUMBER('MPS(input_RL_Opt2)'!AA$21),K142*'MPS(input_RL_Opt2)'!AA$21,0)</f>
        <v>0</v>
      </c>
      <c r="AB142" s="199">
        <f>IF(ISNUMBER('MPS(input_RL_Opt2)'!AB$21),L142*'MPS(input_RL_Opt2)'!AB$21,0)</f>
        <v>0</v>
      </c>
      <c r="AC142" s="199">
        <f>IF(ISNUMBER('MPS(input_RL_Opt2)'!AC$21),M142*'MPS(input_RL_Opt2)'!AC$21,0)</f>
        <v>0</v>
      </c>
      <c r="AD142" s="199">
        <f>IF(ISNUMBER('MPS(input_RL_Opt2)'!AD$21),N142*'MPS(input_RL_Opt2)'!AD$21,0)</f>
        <v>0</v>
      </c>
      <c r="AE142" s="198">
        <f t="shared" si="25"/>
        <v>0</v>
      </c>
      <c r="AF142" s="62"/>
      <c r="AG142" s="62"/>
    </row>
    <row r="143" spans="1:33" x14ac:dyDescent="0.2">
      <c r="A143" s="280"/>
      <c r="B143" s="172" t="s">
        <v>52</v>
      </c>
      <c r="C143" s="201"/>
      <c r="D143" s="201"/>
      <c r="E143" s="201"/>
      <c r="F143" s="201"/>
      <c r="G143" s="201"/>
      <c r="H143" s="201"/>
      <c r="I143" s="201"/>
      <c r="J143" s="201"/>
      <c r="K143" s="201"/>
      <c r="L143" s="201"/>
      <c r="M143" s="201"/>
      <c r="N143" s="201"/>
      <c r="O143" s="198">
        <f t="shared" si="24"/>
        <v>0</v>
      </c>
      <c r="Q143" s="280"/>
      <c r="R143" s="172" t="s">
        <v>52</v>
      </c>
      <c r="S143" s="199">
        <f>IF(ISNUMBER('MPS(input_RL_Opt2)'!S$22),C143*'MPS(input_RL_Opt2)'!S$22,0)</f>
        <v>0</v>
      </c>
      <c r="T143" s="199">
        <f>IF(ISNUMBER('MPS(input_RL_Opt2)'!T$22),D143*'MPS(input_RL_Opt2)'!T$22,0)</f>
        <v>0</v>
      </c>
      <c r="U143" s="199">
        <f>IF(ISNUMBER('MPS(input_RL_Opt2)'!U$22),E143*'MPS(input_RL_Opt2)'!U$22,0)</f>
        <v>0</v>
      </c>
      <c r="V143" s="199">
        <f>IF(ISNUMBER('MPS(input_RL_Opt2)'!V$22),F143*'MPS(input_RL_Opt2)'!V$22,0)</f>
        <v>0</v>
      </c>
      <c r="W143" s="199">
        <f>IF(ISNUMBER('MPS(input_RL_Opt2)'!W$22),G143*'MPS(input_RL_Opt2)'!W$22,0)</f>
        <v>0</v>
      </c>
      <c r="X143" s="199">
        <f>IF(ISNUMBER('MPS(input_RL_Opt2)'!X$22),H143*'MPS(input_RL_Opt2)'!X$22,0)</f>
        <v>0</v>
      </c>
      <c r="Y143" s="199">
        <f>IF(ISNUMBER('MPS(input_RL_Opt2)'!Y$22),I143*'MPS(input_RL_Opt2)'!Y$22,0)</f>
        <v>0</v>
      </c>
      <c r="Z143" s="199">
        <f>IF(ISNUMBER('MPS(input_RL_Opt2)'!Z$22),J143*'MPS(input_RL_Opt2)'!Z$22,0)</f>
        <v>0</v>
      </c>
      <c r="AA143" s="199">
        <f>IF(ISNUMBER('MPS(input_RL_Opt2)'!AA$22),K143*'MPS(input_RL_Opt2)'!AA$22,0)</f>
        <v>0</v>
      </c>
      <c r="AB143" s="199">
        <f>IF(ISNUMBER('MPS(input_RL_Opt2)'!AB$22),L143*'MPS(input_RL_Opt2)'!AB$22,0)</f>
        <v>0</v>
      </c>
      <c r="AC143" s="199">
        <f>IF(ISNUMBER('MPS(input_RL_Opt2)'!AC$22),M143*'MPS(input_RL_Opt2)'!AC$22,0)</f>
        <v>0</v>
      </c>
      <c r="AD143" s="199">
        <f>IF(ISNUMBER('MPS(input_RL_Opt2)'!AD$22),N143*'MPS(input_RL_Opt2)'!AD$22,0)</f>
        <v>0</v>
      </c>
      <c r="AE143" s="198">
        <f t="shared" si="25"/>
        <v>0</v>
      </c>
      <c r="AF143" s="62"/>
      <c r="AG143" s="62"/>
    </row>
    <row r="144" spans="1:33" x14ac:dyDescent="0.2">
      <c r="A144" s="280"/>
      <c r="B144" s="172" t="s">
        <v>53</v>
      </c>
      <c r="C144" s="201"/>
      <c r="D144" s="201"/>
      <c r="E144" s="201"/>
      <c r="F144" s="201"/>
      <c r="G144" s="201"/>
      <c r="H144" s="201"/>
      <c r="I144" s="201"/>
      <c r="J144" s="201"/>
      <c r="K144" s="201"/>
      <c r="L144" s="201"/>
      <c r="M144" s="201"/>
      <c r="N144" s="201"/>
      <c r="O144" s="198">
        <f t="shared" si="24"/>
        <v>0</v>
      </c>
      <c r="Q144" s="280"/>
      <c r="R144" s="172" t="s">
        <v>53</v>
      </c>
      <c r="S144" s="199">
        <f>IF(ISNUMBER('MPS(input_RL_Opt2)'!S$23),C144*'MPS(input_RL_Opt2)'!S$23,0)</f>
        <v>0</v>
      </c>
      <c r="T144" s="199">
        <f>IF(ISNUMBER('MPS(input_RL_Opt2)'!T$23),D144*'MPS(input_RL_Opt2)'!T$23,0)</f>
        <v>0</v>
      </c>
      <c r="U144" s="199">
        <f>IF(ISNUMBER('MPS(input_RL_Opt2)'!U$23),E144*'MPS(input_RL_Opt2)'!U$23,0)</f>
        <v>0</v>
      </c>
      <c r="V144" s="199">
        <f>IF(ISNUMBER('MPS(input_RL_Opt2)'!V$23),F144*'MPS(input_RL_Opt2)'!V$23,0)</f>
        <v>0</v>
      </c>
      <c r="W144" s="199">
        <f>IF(ISNUMBER('MPS(input_RL_Opt2)'!W$23),G144*'MPS(input_RL_Opt2)'!W$23,0)</f>
        <v>0</v>
      </c>
      <c r="X144" s="199">
        <f>IF(ISNUMBER('MPS(input_RL_Opt2)'!X$23),H144*'MPS(input_RL_Opt2)'!X$23,0)</f>
        <v>0</v>
      </c>
      <c r="Y144" s="199">
        <f>IF(ISNUMBER('MPS(input_RL_Opt2)'!Y$23),I144*'MPS(input_RL_Opt2)'!Y$23,0)</f>
        <v>0</v>
      </c>
      <c r="Z144" s="199">
        <f>IF(ISNUMBER('MPS(input_RL_Opt2)'!Z$23),J144*'MPS(input_RL_Opt2)'!Z$23,0)</f>
        <v>0</v>
      </c>
      <c r="AA144" s="199">
        <f>IF(ISNUMBER('MPS(input_RL_Opt2)'!AA$23),K144*'MPS(input_RL_Opt2)'!AA$23,0)</f>
        <v>0</v>
      </c>
      <c r="AB144" s="199">
        <f>IF(ISNUMBER('MPS(input_RL_Opt2)'!AB$23),L144*'MPS(input_RL_Opt2)'!AB$23,0)</f>
        <v>0</v>
      </c>
      <c r="AC144" s="199">
        <f>IF(ISNUMBER('MPS(input_RL_Opt2)'!AC$23),M144*'MPS(input_RL_Opt2)'!AC$23,0)</f>
        <v>0</v>
      </c>
      <c r="AD144" s="199">
        <f>IF(ISNUMBER('MPS(input_RL_Opt2)'!AD$23),N144*'MPS(input_RL_Opt2)'!AD$23,0)</f>
        <v>0</v>
      </c>
      <c r="AE144" s="198">
        <f t="shared" si="25"/>
        <v>0</v>
      </c>
      <c r="AF144" s="62"/>
      <c r="AG144" s="62"/>
    </row>
    <row r="145" spans="1:33" x14ac:dyDescent="0.2">
      <c r="A145" s="280"/>
      <c r="B145" s="172" t="s">
        <v>54</v>
      </c>
      <c r="C145" s="201"/>
      <c r="D145" s="201"/>
      <c r="E145" s="201"/>
      <c r="F145" s="201"/>
      <c r="G145" s="201"/>
      <c r="H145" s="201"/>
      <c r="I145" s="201"/>
      <c r="J145" s="201"/>
      <c r="K145" s="201"/>
      <c r="L145" s="201"/>
      <c r="M145" s="201"/>
      <c r="N145" s="201"/>
      <c r="O145" s="198">
        <f t="shared" si="24"/>
        <v>0</v>
      </c>
      <c r="Q145" s="280"/>
      <c r="R145" s="172" t="s">
        <v>54</v>
      </c>
      <c r="S145" s="199">
        <f>IF(ISNUMBER('MPS(input_RL_Opt2)'!S$24),C145*'MPS(input_RL_Opt2)'!S$24,0)</f>
        <v>0</v>
      </c>
      <c r="T145" s="199">
        <f>IF(ISNUMBER('MPS(input_RL_Opt2)'!T$24),D145*'MPS(input_RL_Opt2)'!T$24,0)</f>
        <v>0</v>
      </c>
      <c r="U145" s="199">
        <f>IF(ISNUMBER('MPS(input_RL_Opt2)'!U$24),E145*'MPS(input_RL_Opt2)'!U$24,0)</f>
        <v>0</v>
      </c>
      <c r="V145" s="199">
        <f>IF(ISNUMBER('MPS(input_RL_Opt2)'!V$24),F145*'MPS(input_RL_Opt2)'!V$24,0)</f>
        <v>0</v>
      </c>
      <c r="W145" s="199">
        <f>IF(ISNUMBER('MPS(input_RL_Opt2)'!W$24),G145*'MPS(input_RL_Opt2)'!W$24,0)</f>
        <v>0</v>
      </c>
      <c r="X145" s="199">
        <f>IF(ISNUMBER('MPS(input_RL_Opt2)'!X$24),H145*'MPS(input_RL_Opt2)'!X$24,0)</f>
        <v>0</v>
      </c>
      <c r="Y145" s="199">
        <f>IF(ISNUMBER('MPS(input_RL_Opt2)'!Y$24),I145*'MPS(input_RL_Opt2)'!Y$24,0)</f>
        <v>0</v>
      </c>
      <c r="Z145" s="199">
        <f>IF(ISNUMBER('MPS(input_RL_Opt2)'!Z$24),J145*'MPS(input_RL_Opt2)'!Z$24,0)</f>
        <v>0</v>
      </c>
      <c r="AA145" s="199">
        <f>IF(ISNUMBER('MPS(input_RL_Opt2)'!AA$24),K145*'MPS(input_RL_Opt2)'!AA$24,0)</f>
        <v>0</v>
      </c>
      <c r="AB145" s="199">
        <f>IF(ISNUMBER('MPS(input_RL_Opt2)'!AB$24),L145*'MPS(input_RL_Opt2)'!AB$24,0)</f>
        <v>0</v>
      </c>
      <c r="AC145" s="199">
        <f>IF(ISNUMBER('MPS(input_RL_Opt2)'!AC$24),M145*'MPS(input_RL_Opt2)'!AC$24,0)</f>
        <v>0</v>
      </c>
      <c r="AD145" s="199">
        <f>IF(ISNUMBER('MPS(input_RL_Opt2)'!AD$24),N145*'MPS(input_RL_Opt2)'!AD$24,0)</f>
        <v>0</v>
      </c>
      <c r="AE145" s="198">
        <f t="shared" si="25"/>
        <v>0</v>
      </c>
      <c r="AF145" s="62"/>
      <c r="AG145" s="62"/>
    </row>
    <row r="146" spans="1:33" x14ac:dyDescent="0.2">
      <c r="A146" s="280"/>
      <c r="B146" s="172" t="s">
        <v>55</v>
      </c>
      <c r="C146" s="201"/>
      <c r="D146" s="201"/>
      <c r="E146" s="201"/>
      <c r="F146" s="201"/>
      <c r="G146" s="201"/>
      <c r="H146" s="201"/>
      <c r="I146" s="201"/>
      <c r="J146" s="201"/>
      <c r="K146" s="201"/>
      <c r="L146" s="201"/>
      <c r="M146" s="201"/>
      <c r="N146" s="201"/>
      <c r="O146" s="198">
        <f t="shared" si="24"/>
        <v>0</v>
      </c>
      <c r="Q146" s="280"/>
      <c r="R146" s="172" t="s">
        <v>55</v>
      </c>
      <c r="S146" s="199">
        <f>IF(ISNUMBER('MPS(input_RL_Opt2)'!S$25),C146*'MPS(input_RL_Opt2)'!S$25,0)</f>
        <v>0</v>
      </c>
      <c r="T146" s="199">
        <f>IF(ISNUMBER('MPS(input_RL_Opt2)'!T$25),D146*'MPS(input_RL_Opt2)'!T$25,0)</f>
        <v>0</v>
      </c>
      <c r="U146" s="199">
        <f>IF(ISNUMBER('MPS(input_RL_Opt2)'!U$25),E146*'MPS(input_RL_Opt2)'!U$25,0)</f>
        <v>0</v>
      </c>
      <c r="V146" s="199">
        <f>IF(ISNUMBER('MPS(input_RL_Opt2)'!V$25),F146*'MPS(input_RL_Opt2)'!V$25,0)</f>
        <v>0</v>
      </c>
      <c r="W146" s="199">
        <f>IF(ISNUMBER('MPS(input_RL_Opt2)'!W$25),G146*'MPS(input_RL_Opt2)'!W$25,0)</f>
        <v>0</v>
      </c>
      <c r="X146" s="199">
        <f>IF(ISNUMBER('MPS(input_RL_Opt2)'!X$25),H146*'MPS(input_RL_Opt2)'!X$25,0)</f>
        <v>0</v>
      </c>
      <c r="Y146" s="199">
        <f>IF(ISNUMBER('MPS(input_RL_Opt2)'!Y$25),I146*'MPS(input_RL_Opt2)'!Y$25,0)</f>
        <v>0</v>
      </c>
      <c r="Z146" s="199">
        <f>IF(ISNUMBER('MPS(input_RL_Opt2)'!Z$25),J146*'MPS(input_RL_Opt2)'!Z$25,0)</f>
        <v>0</v>
      </c>
      <c r="AA146" s="199">
        <f>IF(ISNUMBER('MPS(input_RL_Opt2)'!AA$25),K146*'MPS(input_RL_Opt2)'!AA$25,0)</f>
        <v>0</v>
      </c>
      <c r="AB146" s="199">
        <f>IF(ISNUMBER('MPS(input_RL_Opt2)'!AB$25),L146*'MPS(input_RL_Opt2)'!AB$25,0)</f>
        <v>0</v>
      </c>
      <c r="AC146" s="199">
        <f>IF(ISNUMBER('MPS(input_RL_Opt2)'!AC$25),M146*'MPS(input_RL_Opt2)'!AC$25,0)</f>
        <v>0</v>
      </c>
      <c r="AD146" s="199">
        <f>IF(ISNUMBER('MPS(input_RL_Opt2)'!AD$25),N146*'MPS(input_RL_Opt2)'!AD$25,0)</f>
        <v>0</v>
      </c>
      <c r="AE146" s="198">
        <f t="shared" si="25"/>
        <v>0</v>
      </c>
      <c r="AF146" s="62"/>
      <c r="AG146" s="62"/>
    </row>
    <row r="147" spans="1:33" x14ac:dyDescent="0.2">
      <c r="A147" s="280"/>
      <c r="B147" s="172" t="s">
        <v>56</v>
      </c>
      <c r="C147" s="201"/>
      <c r="D147" s="201"/>
      <c r="E147" s="201"/>
      <c r="F147" s="201"/>
      <c r="G147" s="201"/>
      <c r="H147" s="201"/>
      <c r="I147" s="201"/>
      <c r="J147" s="201"/>
      <c r="K147" s="201"/>
      <c r="L147" s="201"/>
      <c r="M147" s="201"/>
      <c r="N147" s="201"/>
      <c r="O147" s="198">
        <f t="shared" si="24"/>
        <v>0</v>
      </c>
      <c r="Q147" s="280"/>
      <c r="R147" s="172" t="s">
        <v>56</v>
      </c>
      <c r="S147" s="199">
        <f>IF(ISNUMBER('MPS(input_RL_Opt2)'!S$26),C147*'MPS(input_RL_Opt2)'!S$26,0)</f>
        <v>0</v>
      </c>
      <c r="T147" s="199">
        <f>IF(ISNUMBER('MPS(input_RL_Opt2)'!T$26),D147*'MPS(input_RL_Opt2)'!T$26,0)</f>
        <v>0</v>
      </c>
      <c r="U147" s="199">
        <f>IF(ISNUMBER('MPS(input_RL_Opt2)'!U$26),E147*'MPS(input_RL_Opt2)'!U$26,0)</f>
        <v>0</v>
      </c>
      <c r="V147" s="199">
        <f>IF(ISNUMBER('MPS(input_RL_Opt2)'!V$26),F147*'MPS(input_RL_Opt2)'!V$26,0)</f>
        <v>0</v>
      </c>
      <c r="W147" s="199">
        <f>IF(ISNUMBER('MPS(input_RL_Opt2)'!W$26),G147*'MPS(input_RL_Opt2)'!W$26,0)</f>
        <v>0</v>
      </c>
      <c r="X147" s="199">
        <f>IF(ISNUMBER('MPS(input_RL_Opt2)'!X$26),H147*'MPS(input_RL_Opt2)'!X$26,0)</f>
        <v>0</v>
      </c>
      <c r="Y147" s="199">
        <f>IF(ISNUMBER('MPS(input_RL_Opt2)'!Y$26),I147*'MPS(input_RL_Opt2)'!Y$26,0)</f>
        <v>0</v>
      </c>
      <c r="Z147" s="199">
        <f>IF(ISNUMBER('MPS(input_RL_Opt2)'!Z$26),J147*'MPS(input_RL_Opt2)'!Z$26,0)</f>
        <v>0</v>
      </c>
      <c r="AA147" s="199">
        <f>IF(ISNUMBER('MPS(input_RL_Opt2)'!AA$26),K147*'MPS(input_RL_Opt2)'!AA$26,0)</f>
        <v>0</v>
      </c>
      <c r="AB147" s="199">
        <f>IF(ISNUMBER('MPS(input_RL_Opt2)'!AB$26),L147*'MPS(input_RL_Opt2)'!AB$26,0)</f>
        <v>0</v>
      </c>
      <c r="AC147" s="199">
        <f>IF(ISNUMBER('MPS(input_RL_Opt2)'!AC$26),M147*'MPS(input_RL_Opt2)'!AC$26,0)</f>
        <v>0</v>
      </c>
      <c r="AD147" s="199">
        <f>IF(ISNUMBER('MPS(input_RL_Opt2)'!AD$26),N147*'MPS(input_RL_Opt2)'!AD$26,0)</f>
        <v>0</v>
      </c>
      <c r="AE147" s="198">
        <f t="shared" si="25"/>
        <v>0</v>
      </c>
      <c r="AF147" s="62"/>
      <c r="AG147" s="62"/>
    </row>
    <row r="148" spans="1:33" x14ac:dyDescent="0.2">
      <c r="A148" s="280"/>
      <c r="B148" s="172" t="s">
        <v>147</v>
      </c>
      <c r="C148" s="201"/>
      <c r="D148" s="201"/>
      <c r="E148" s="201"/>
      <c r="F148" s="201"/>
      <c r="G148" s="201"/>
      <c r="H148" s="201"/>
      <c r="I148" s="201"/>
      <c r="J148" s="201"/>
      <c r="K148" s="201"/>
      <c r="L148" s="201"/>
      <c r="M148" s="201"/>
      <c r="N148" s="201"/>
      <c r="O148" s="198">
        <f t="shared" si="24"/>
        <v>0</v>
      </c>
      <c r="Q148" s="280"/>
      <c r="R148" s="172" t="s">
        <v>147</v>
      </c>
      <c r="S148" s="199">
        <f>IF(ISNUMBER('MPS(input_RL_Opt2)'!S$27),C148*'MPS(input_RL_Opt2)'!S$27,0)</f>
        <v>0</v>
      </c>
      <c r="T148" s="199">
        <f>IF(ISNUMBER('MPS(input_RL_Opt2)'!T$27),D148*'MPS(input_RL_Opt2)'!T$27,0)</f>
        <v>0</v>
      </c>
      <c r="U148" s="199">
        <f>IF(ISNUMBER('MPS(input_RL_Opt2)'!U$27),E148*'MPS(input_RL_Opt2)'!U$27,0)</f>
        <v>0</v>
      </c>
      <c r="V148" s="199">
        <f>IF(ISNUMBER('MPS(input_RL_Opt2)'!V$27),F148*'MPS(input_RL_Opt2)'!V$27,0)</f>
        <v>0</v>
      </c>
      <c r="W148" s="199">
        <f>IF(ISNUMBER('MPS(input_RL_Opt2)'!W$27),G148*'MPS(input_RL_Opt2)'!W$27,0)</f>
        <v>0</v>
      </c>
      <c r="X148" s="199">
        <f>IF(ISNUMBER('MPS(input_RL_Opt2)'!X$27),H148*'MPS(input_RL_Opt2)'!X$27,0)</f>
        <v>0</v>
      </c>
      <c r="Y148" s="199">
        <f>IF(ISNUMBER('MPS(input_RL_Opt2)'!Y$27),I148*'MPS(input_RL_Opt2)'!Y$27,0)</f>
        <v>0</v>
      </c>
      <c r="Z148" s="199">
        <f>IF(ISNUMBER('MPS(input_RL_Opt2)'!Z$27),J148*'MPS(input_RL_Opt2)'!Z$27,0)</f>
        <v>0</v>
      </c>
      <c r="AA148" s="199">
        <f>IF(ISNUMBER('MPS(input_RL_Opt2)'!AA$27),K148*'MPS(input_RL_Opt2)'!AA$27,0)</f>
        <v>0</v>
      </c>
      <c r="AB148" s="199">
        <f>IF(ISNUMBER('MPS(input_RL_Opt2)'!AB$27),L148*'MPS(input_RL_Opt2)'!AB$27,0)</f>
        <v>0</v>
      </c>
      <c r="AC148" s="199">
        <f>IF(ISNUMBER('MPS(input_RL_Opt2)'!AC$27),M148*'MPS(input_RL_Opt2)'!AC$27,0)</f>
        <v>0</v>
      </c>
      <c r="AD148" s="199">
        <f>IF(ISNUMBER('MPS(input_RL_Opt2)'!AD$27),N148*'MPS(input_RL_Opt2)'!AD$27,0)</f>
        <v>0</v>
      </c>
      <c r="AE148" s="198">
        <f t="shared" si="25"/>
        <v>0</v>
      </c>
      <c r="AF148" s="62"/>
      <c r="AG148" s="62"/>
    </row>
    <row r="149" spans="1:33" x14ac:dyDescent="0.2">
      <c r="A149" s="280"/>
      <c r="B149" s="54" t="s">
        <v>57</v>
      </c>
      <c r="C149" s="197">
        <f>+SUM(C137:C148)</f>
        <v>0</v>
      </c>
      <c r="D149" s="197">
        <f t="shared" ref="D149:N149" si="26">+SUM(D137:D148)</f>
        <v>0</v>
      </c>
      <c r="E149" s="197">
        <f t="shared" si="26"/>
        <v>0</v>
      </c>
      <c r="F149" s="197">
        <f t="shared" si="26"/>
        <v>0</v>
      </c>
      <c r="G149" s="197">
        <f t="shared" si="26"/>
        <v>0</v>
      </c>
      <c r="H149" s="197">
        <f t="shared" si="26"/>
        <v>0</v>
      </c>
      <c r="I149" s="197">
        <f t="shared" si="26"/>
        <v>0</v>
      </c>
      <c r="J149" s="197">
        <f t="shared" si="26"/>
        <v>0</v>
      </c>
      <c r="K149" s="197">
        <f t="shared" si="26"/>
        <v>0</v>
      </c>
      <c r="L149" s="197">
        <f t="shared" si="26"/>
        <v>0</v>
      </c>
      <c r="M149" s="197">
        <f t="shared" si="26"/>
        <v>0</v>
      </c>
      <c r="N149" s="197">
        <f t="shared" si="26"/>
        <v>0</v>
      </c>
      <c r="O149" s="198"/>
      <c r="Q149" s="280"/>
      <c r="R149" s="54" t="s">
        <v>57</v>
      </c>
      <c r="S149" s="197"/>
      <c r="T149" s="197"/>
      <c r="U149" s="197"/>
      <c r="V149" s="197"/>
      <c r="W149" s="197"/>
      <c r="X149" s="197"/>
      <c r="Y149" s="197"/>
      <c r="Z149" s="197"/>
      <c r="AA149" s="197"/>
      <c r="AB149" s="197"/>
      <c r="AC149" s="197"/>
      <c r="AD149" s="197"/>
      <c r="AE149" s="198">
        <f>SUM(AE137:AE148)</f>
        <v>0</v>
      </c>
      <c r="AF149" s="200">
        <f>AE149*44/12</f>
        <v>0</v>
      </c>
      <c r="AG149" s="60">
        <f>_xlfn.IFS(AF149-'MPS(input_PJ_DR_Opt2)'!AF174&gt;0,AF149-'MPS(input_PJ_DR_Opt2)'!AF174,TRUE,0)</f>
        <v>0</v>
      </c>
    </row>
    <row r="150" spans="1:33" x14ac:dyDescent="0.2">
      <c r="S150" s="50"/>
      <c r="T150" s="50"/>
      <c r="U150" s="50"/>
      <c r="V150" s="50"/>
      <c r="W150" s="50"/>
      <c r="X150" s="50"/>
      <c r="Y150" s="50"/>
      <c r="Z150" s="50"/>
      <c r="AA150" s="50"/>
      <c r="AB150" s="50"/>
      <c r="AC150" s="50"/>
      <c r="AD150" s="50"/>
      <c r="AE150" s="50"/>
    </row>
    <row r="151" spans="1:33" ht="14.15" customHeight="1" x14ac:dyDescent="0.2">
      <c r="A151" s="293" t="str">
        <f>'MPS(input_RL_Opt2)'!A176</f>
        <v>Year 2028</v>
      </c>
      <c r="B151" s="293"/>
      <c r="C151" s="261" t="str">
        <f>'MPS(input_RL_Opt2)'!C176</f>
        <v>Land use category in year 2028</v>
      </c>
      <c r="D151" s="261"/>
      <c r="E151" s="261"/>
      <c r="F151" s="261"/>
      <c r="G151" s="261"/>
      <c r="H151" s="261"/>
      <c r="I151" s="261"/>
      <c r="J151" s="261"/>
      <c r="K151" s="261"/>
      <c r="L151" s="261"/>
      <c r="M151" s="261"/>
      <c r="N151" s="261"/>
      <c r="O151" s="261"/>
      <c r="Q151" s="293" t="str">
        <f>'MPS(input_RL_Opt2)'!Q176</f>
        <v>Year 2028</v>
      </c>
      <c r="R151" s="293"/>
      <c r="S151" s="261" t="str">
        <f>'MPS(input_RL_Opt2)'!S176</f>
        <v>Land use category in year 2028</v>
      </c>
      <c r="T151" s="261"/>
      <c r="U151" s="261"/>
      <c r="V151" s="261"/>
      <c r="W151" s="261"/>
      <c r="X151" s="261"/>
      <c r="Y151" s="261"/>
      <c r="Z151" s="261"/>
      <c r="AA151" s="261"/>
      <c r="AB151" s="261"/>
      <c r="AC151" s="261"/>
      <c r="AD151" s="261"/>
      <c r="AE151" s="261"/>
      <c r="AF151" s="62"/>
      <c r="AG151" s="62"/>
    </row>
    <row r="152" spans="1:33" ht="42" x14ac:dyDescent="0.2">
      <c r="A152" s="293"/>
      <c r="B152" s="293"/>
      <c r="C152" s="54" t="s">
        <v>46</v>
      </c>
      <c r="D152" s="54" t="s">
        <v>47</v>
      </c>
      <c r="E152" s="55" t="s">
        <v>48</v>
      </c>
      <c r="F152" s="54" t="s">
        <v>49</v>
      </c>
      <c r="G152" s="54" t="s">
        <v>50</v>
      </c>
      <c r="H152" s="54" t="s">
        <v>51</v>
      </c>
      <c r="I152" s="54" t="s">
        <v>52</v>
      </c>
      <c r="J152" s="54" t="s">
        <v>53</v>
      </c>
      <c r="K152" s="54" t="s">
        <v>54</v>
      </c>
      <c r="L152" s="54" t="s">
        <v>55</v>
      </c>
      <c r="M152" s="54" t="s">
        <v>56</v>
      </c>
      <c r="N152" s="54" t="s">
        <v>39</v>
      </c>
      <c r="O152" s="172" t="s">
        <v>57</v>
      </c>
      <c r="Q152" s="293"/>
      <c r="R152" s="293"/>
      <c r="S152" s="54" t="s">
        <v>46</v>
      </c>
      <c r="T152" s="54" t="s">
        <v>47</v>
      </c>
      <c r="U152" s="55" t="s">
        <v>48</v>
      </c>
      <c r="V152" s="54" t="s">
        <v>49</v>
      </c>
      <c r="W152" s="54" t="s">
        <v>50</v>
      </c>
      <c r="X152" s="54" t="s">
        <v>51</v>
      </c>
      <c r="Y152" s="54" t="s">
        <v>52</v>
      </c>
      <c r="Z152" s="54" t="s">
        <v>53</v>
      </c>
      <c r="AA152" s="54" t="s">
        <v>54</v>
      </c>
      <c r="AB152" s="54" t="s">
        <v>55</v>
      </c>
      <c r="AC152" s="54" t="s">
        <v>56</v>
      </c>
      <c r="AD152" s="54" t="s">
        <v>39</v>
      </c>
      <c r="AE152" s="172" t="s">
        <v>57</v>
      </c>
      <c r="AF152" s="62"/>
      <c r="AG152" s="62"/>
    </row>
    <row r="153" spans="1:33" ht="14.15" customHeight="1" x14ac:dyDescent="0.2">
      <c r="A153" s="280" t="str">
        <f>'MPS(input_RL_Opt2)'!A178</f>
        <v>Land use category in year 2027</v>
      </c>
      <c r="B153" s="54" t="s">
        <v>46</v>
      </c>
      <c r="C153" s="201"/>
      <c r="D153" s="201"/>
      <c r="E153" s="201"/>
      <c r="F153" s="201"/>
      <c r="G153" s="201"/>
      <c r="H153" s="201"/>
      <c r="I153" s="201"/>
      <c r="J153" s="201"/>
      <c r="K153" s="201"/>
      <c r="L153" s="201"/>
      <c r="M153" s="201"/>
      <c r="N153" s="201"/>
      <c r="O153" s="198">
        <f>SUM(C153:N153)</f>
        <v>0</v>
      </c>
      <c r="Q153" s="280" t="str">
        <f>'MPS(input_RL_Opt2)'!Q178</f>
        <v>Land use category in year 2027</v>
      </c>
      <c r="R153" s="54" t="s">
        <v>46</v>
      </c>
      <c r="S153" s="199">
        <f>IF(ISNUMBER('MPS(input_RL_Opt2)'!S$16),C153*'MPS(input_RL_Opt2)'!S$16,0)</f>
        <v>0</v>
      </c>
      <c r="T153" s="199">
        <f>IF(ISNUMBER('MPS(input_RL_Opt2)'!T$16),D153*'MPS(input_RL_Opt2)'!T$16,0)</f>
        <v>0</v>
      </c>
      <c r="U153" s="199">
        <f>IF(ISNUMBER('MPS(input_RL_Opt2)'!U$16),E153*'MPS(input_RL_Opt2)'!U$16,0)</f>
        <v>0</v>
      </c>
      <c r="V153" s="199">
        <f>IF(ISNUMBER('MPS(input_RL_Opt2)'!V$16),F153*'MPS(input_RL_Opt2)'!V$16,0)</f>
        <v>0</v>
      </c>
      <c r="W153" s="199">
        <f>IF(ISNUMBER('MPS(input_RL_Opt2)'!W$16),G153*'MPS(input_RL_Opt2)'!W$16,0)</f>
        <v>0</v>
      </c>
      <c r="X153" s="199">
        <f>IF(ISNUMBER('MPS(input_RL_Opt2)'!X$16),H153*'MPS(input_RL_Opt2)'!X$16,0)</f>
        <v>0</v>
      </c>
      <c r="Y153" s="199">
        <f>IF(ISNUMBER('MPS(input_RL_Opt2)'!Y$16),I153*'MPS(input_RL_Opt2)'!Y$16,0)</f>
        <v>0</v>
      </c>
      <c r="Z153" s="199">
        <f>IF(ISNUMBER('MPS(input_RL_Opt2)'!Z$16),J153*'MPS(input_RL_Opt2)'!Z$16,0)</f>
        <v>0</v>
      </c>
      <c r="AA153" s="199">
        <f>IF(ISNUMBER('MPS(input_RL_Opt2)'!AA$16),K153*'MPS(input_RL_Opt2)'!AA$16,0)</f>
        <v>0</v>
      </c>
      <c r="AB153" s="199">
        <f>IF(ISNUMBER('MPS(input_RL_Opt2)'!AB$16),L153*'MPS(input_RL_Opt2)'!AB$16,0)</f>
        <v>0</v>
      </c>
      <c r="AC153" s="199">
        <f>IF(ISNUMBER('MPS(input_RL_Opt2)'!AC$16),M153*'MPS(input_RL_Opt2)'!AC$16,0)</f>
        <v>0</v>
      </c>
      <c r="AD153" s="199">
        <f>IF(ISNUMBER('MPS(input_RL_Opt2)'!AD$16),N153*'MPS(input_RL_Opt2)'!AD$16,0)</f>
        <v>0</v>
      </c>
      <c r="AE153" s="198">
        <f>SUMIF(S153:AD153,"&gt;0",S153:AD153)</f>
        <v>0</v>
      </c>
      <c r="AF153" s="62"/>
      <c r="AG153" s="62"/>
    </row>
    <row r="154" spans="1:33" ht="28" x14ac:dyDescent="0.2">
      <c r="A154" s="280"/>
      <c r="B154" s="54" t="s">
        <v>47</v>
      </c>
      <c r="C154" s="201"/>
      <c r="D154" s="201"/>
      <c r="E154" s="201"/>
      <c r="F154" s="201"/>
      <c r="G154" s="201"/>
      <c r="H154" s="201"/>
      <c r="I154" s="201"/>
      <c r="J154" s="201"/>
      <c r="K154" s="201"/>
      <c r="L154" s="201"/>
      <c r="M154" s="201"/>
      <c r="N154" s="201"/>
      <c r="O154" s="198">
        <f t="shared" ref="O154:O164" si="27">SUM(C154:N154)</f>
        <v>0</v>
      </c>
      <c r="Q154" s="280"/>
      <c r="R154" s="54" t="s">
        <v>47</v>
      </c>
      <c r="S154" s="199">
        <f>IF(ISNUMBER('MPS(input_RL_Opt2)'!S$17),C154*'MPS(input_RL_Opt2)'!S$17,0)</f>
        <v>0</v>
      </c>
      <c r="T154" s="199">
        <f>IF(ISNUMBER('MPS(input_RL_Opt2)'!T$17),D154*'MPS(input_RL_Opt2)'!T$17,0)</f>
        <v>0</v>
      </c>
      <c r="U154" s="199">
        <f>IF(ISNUMBER('MPS(input_RL_Opt2)'!U$17),E154*'MPS(input_RL_Opt2)'!U$17,0)</f>
        <v>0</v>
      </c>
      <c r="V154" s="199">
        <f>IF(ISNUMBER('MPS(input_RL_Opt2)'!V$17),F154*'MPS(input_RL_Opt2)'!V$17,0)</f>
        <v>0</v>
      </c>
      <c r="W154" s="199">
        <f>IF(ISNUMBER('MPS(input_RL_Opt2)'!W$17),G154*'MPS(input_RL_Opt2)'!W$17,0)</f>
        <v>0</v>
      </c>
      <c r="X154" s="199">
        <f>IF(ISNUMBER('MPS(input_RL_Opt2)'!X$17),H154*'MPS(input_RL_Opt2)'!X$17,0)</f>
        <v>0</v>
      </c>
      <c r="Y154" s="199">
        <f>IF(ISNUMBER('MPS(input_RL_Opt2)'!Y$17),I154*'MPS(input_RL_Opt2)'!Y$17,0)</f>
        <v>0</v>
      </c>
      <c r="Z154" s="199">
        <f>IF(ISNUMBER('MPS(input_RL_Opt2)'!Z$17),J154*'MPS(input_RL_Opt2)'!Z$17,0)</f>
        <v>0</v>
      </c>
      <c r="AA154" s="199">
        <f>IF(ISNUMBER('MPS(input_RL_Opt2)'!AA$17),K154*'MPS(input_RL_Opt2)'!AA$17,0)</f>
        <v>0</v>
      </c>
      <c r="AB154" s="199">
        <f>IF(ISNUMBER('MPS(input_RL_Opt2)'!AB$17),L154*'MPS(input_RL_Opt2)'!AB$17,0)</f>
        <v>0</v>
      </c>
      <c r="AC154" s="199">
        <f>IF(ISNUMBER('MPS(input_RL_Opt2)'!AC$17),M154*'MPS(input_RL_Opt2)'!AC$17,0)</f>
        <v>0</v>
      </c>
      <c r="AD154" s="199">
        <f>IF(ISNUMBER('MPS(input_RL_Opt2)'!AD$17),N154*'MPS(input_RL_Opt2)'!AD$17,0)</f>
        <v>0</v>
      </c>
      <c r="AE154" s="198">
        <f t="shared" ref="AE154:AE164" si="28">SUMIF(S154:AD154,"&gt;0",S154:AD154)</f>
        <v>0</v>
      </c>
      <c r="AF154" s="62"/>
      <c r="AG154" s="62"/>
    </row>
    <row r="155" spans="1:33" x14ac:dyDescent="0.2">
      <c r="A155" s="280"/>
      <c r="B155" s="55" t="s">
        <v>48</v>
      </c>
      <c r="C155" s="201"/>
      <c r="D155" s="201"/>
      <c r="E155" s="201"/>
      <c r="F155" s="201"/>
      <c r="G155" s="201"/>
      <c r="H155" s="201"/>
      <c r="I155" s="201"/>
      <c r="J155" s="201"/>
      <c r="K155" s="201"/>
      <c r="L155" s="201"/>
      <c r="M155" s="201"/>
      <c r="N155" s="201"/>
      <c r="O155" s="198">
        <f t="shared" si="27"/>
        <v>0</v>
      </c>
      <c r="Q155" s="280"/>
      <c r="R155" s="55" t="s">
        <v>48</v>
      </c>
      <c r="S155" s="199">
        <f>IF(ISNUMBER('MPS(input_RL_Opt2)'!S$18),C155*'MPS(input_RL_Opt2)'!S$18,0)</f>
        <v>0</v>
      </c>
      <c r="T155" s="199">
        <f>IF(ISNUMBER('MPS(input_RL_Opt2)'!T$18),D155*'MPS(input_RL_Opt2)'!T$18,0)</f>
        <v>0</v>
      </c>
      <c r="U155" s="199">
        <f>IF(ISNUMBER('MPS(input_RL_Opt2)'!U$18),E155*'MPS(input_RL_Opt2)'!U$18,0)</f>
        <v>0</v>
      </c>
      <c r="V155" s="199">
        <f>IF(ISNUMBER('MPS(input_RL_Opt2)'!V$18),F155*'MPS(input_RL_Opt2)'!V$18,0)</f>
        <v>0</v>
      </c>
      <c r="W155" s="199">
        <f>IF(ISNUMBER('MPS(input_RL_Opt2)'!W$18),G155*'MPS(input_RL_Opt2)'!W$18,0)</f>
        <v>0</v>
      </c>
      <c r="X155" s="199">
        <f>IF(ISNUMBER('MPS(input_RL_Opt2)'!X$18),H155*'MPS(input_RL_Opt2)'!X$18,0)</f>
        <v>0</v>
      </c>
      <c r="Y155" s="199">
        <f>IF(ISNUMBER('MPS(input_RL_Opt2)'!Y$18),I155*'MPS(input_RL_Opt2)'!Y$18,0)</f>
        <v>0</v>
      </c>
      <c r="Z155" s="199">
        <f>IF(ISNUMBER('MPS(input_RL_Opt2)'!Z$18),J155*'MPS(input_RL_Opt2)'!Z$18,0)</f>
        <v>0</v>
      </c>
      <c r="AA155" s="199">
        <f>IF(ISNUMBER('MPS(input_RL_Opt2)'!AA$18),K155*'MPS(input_RL_Opt2)'!AA$18,0)</f>
        <v>0</v>
      </c>
      <c r="AB155" s="199">
        <f>IF(ISNUMBER('MPS(input_RL_Opt2)'!AB$18),L155*'MPS(input_RL_Opt2)'!AB$18,0)</f>
        <v>0</v>
      </c>
      <c r="AC155" s="199">
        <f>IF(ISNUMBER('MPS(input_RL_Opt2)'!AC$18),M155*'MPS(input_RL_Opt2)'!AC$18,0)</f>
        <v>0</v>
      </c>
      <c r="AD155" s="199">
        <f>IF(ISNUMBER('MPS(input_RL_Opt2)'!AD$18),N155*'MPS(input_RL_Opt2)'!AD$18,0)</f>
        <v>0</v>
      </c>
      <c r="AE155" s="198">
        <f t="shared" si="28"/>
        <v>0</v>
      </c>
      <c r="AF155" s="62"/>
      <c r="AG155" s="62"/>
    </row>
    <row r="156" spans="1:33" x14ac:dyDescent="0.2">
      <c r="A156" s="280"/>
      <c r="B156" s="54" t="s">
        <v>49</v>
      </c>
      <c r="C156" s="201"/>
      <c r="D156" s="201"/>
      <c r="E156" s="201"/>
      <c r="F156" s="201"/>
      <c r="G156" s="201"/>
      <c r="H156" s="201"/>
      <c r="I156" s="201"/>
      <c r="J156" s="201"/>
      <c r="K156" s="201"/>
      <c r="L156" s="201"/>
      <c r="M156" s="201"/>
      <c r="N156" s="201"/>
      <c r="O156" s="198">
        <f t="shared" si="27"/>
        <v>0</v>
      </c>
      <c r="Q156" s="280"/>
      <c r="R156" s="54" t="s">
        <v>49</v>
      </c>
      <c r="S156" s="199">
        <f>IF(ISNUMBER('MPS(input_RL_Opt2)'!S$19),C156*'MPS(input_RL_Opt2)'!S$19,0)</f>
        <v>0</v>
      </c>
      <c r="T156" s="199">
        <f>IF(ISNUMBER('MPS(input_RL_Opt2)'!T$19),D156*'MPS(input_RL_Opt2)'!T$19,0)</f>
        <v>0</v>
      </c>
      <c r="U156" s="199">
        <f>IF(ISNUMBER('MPS(input_RL_Opt2)'!U$19),E156*'MPS(input_RL_Opt2)'!U$19,0)</f>
        <v>0</v>
      </c>
      <c r="V156" s="199">
        <f>IF(ISNUMBER('MPS(input_RL_Opt2)'!V$19),F156*'MPS(input_RL_Opt2)'!V$19,0)</f>
        <v>0</v>
      </c>
      <c r="W156" s="199">
        <f>IF(ISNUMBER('MPS(input_RL_Opt2)'!W$19),G156*'MPS(input_RL_Opt2)'!W$19,0)</f>
        <v>0</v>
      </c>
      <c r="X156" s="199">
        <f>IF(ISNUMBER('MPS(input_RL_Opt2)'!X$19),H156*'MPS(input_RL_Opt2)'!X$19,0)</f>
        <v>0</v>
      </c>
      <c r="Y156" s="199">
        <f>IF(ISNUMBER('MPS(input_RL_Opt2)'!Y$19),I156*'MPS(input_RL_Opt2)'!Y$19,0)</f>
        <v>0</v>
      </c>
      <c r="Z156" s="199">
        <f>IF(ISNUMBER('MPS(input_RL_Opt2)'!Z$19),J156*'MPS(input_RL_Opt2)'!Z$19,0)</f>
        <v>0</v>
      </c>
      <c r="AA156" s="199">
        <f>IF(ISNUMBER('MPS(input_RL_Opt2)'!AA$19),K156*'MPS(input_RL_Opt2)'!AA$19,0)</f>
        <v>0</v>
      </c>
      <c r="AB156" s="199">
        <f>IF(ISNUMBER('MPS(input_RL_Opt2)'!AB$19),L156*'MPS(input_RL_Opt2)'!AB$19,0)</f>
        <v>0</v>
      </c>
      <c r="AC156" s="199">
        <f>IF(ISNUMBER('MPS(input_RL_Opt2)'!AC$19),M156*'MPS(input_RL_Opt2)'!AC$19,0)</f>
        <v>0</v>
      </c>
      <c r="AD156" s="199">
        <f>IF(ISNUMBER('MPS(input_RL_Opt2)'!AD$19),N156*'MPS(input_RL_Opt2)'!AD$19,0)</f>
        <v>0</v>
      </c>
      <c r="AE156" s="198">
        <f t="shared" si="28"/>
        <v>0</v>
      </c>
      <c r="AF156" s="62"/>
      <c r="AG156" s="62"/>
    </row>
    <row r="157" spans="1:33" x14ac:dyDescent="0.2">
      <c r="A157" s="280"/>
      <c r="B157" s="172" t="s">
        <v>50</v>
      </c>
      <c r="C157" s="201"/>
      <c r="D157" s="201"/>
      <c r="E157" s="201"/>
      <c r="F157" s="201"/>
      <c r="G157" s="201"/>
      <c r="H157" s="201"/>
      <c r="I157" s="201"/>
      <c r="J157" s="201"/>
      <c r="K157" s="201"/>
      <c r="L157" s="201"/>
      <c r="M157" s="201"/>
      <c r="N157" s="201"/>
      <c r="O157" s="198">
        <f t="shared" si="27"/>
        <v>0</v>
      </c>
      <c r="Q157" s="280"/>
      <c r="R157" s="172" t="s">
        <v>50</v>
      </c>
      <c r="S157" s="199">
        <f>IF(ISNUMBER('MPS(input_RL_Opt2)'!S$20),C157*'MPS(input_RL_Opt2)'!S$20,0)</f>
        <v>0</v>
      </c>
      <c r="T157" s="199">
        <f>IF(ISNUMBER('MPS(input_RL_Opt2)'!T$20),D157*'MPS(input_RL_Opt2)'!T$20,0)</f>
        <v>0</v>
      </c>
      <c r="U157" s="199">
        <f>IF(ISNUMBER('MPS(input_RL_Opt2)'!U$20),E157*'MPS(input_RL_Opt2)'!U$20,0)</f>
        <v>0</v>
      </c>
      <c r="V157" s="199">
        <f>IF(ISNUMBER('MPS(input_RL_Opt2)'!V$20),F157*'MPS(input_RL_Opt2)'!V$20,0)</f>
        <v>0</v>
      </c>
      <c r="W157" s="199">
        <f>IF(ISNUMBER('MPS(input_RL_Opt2)'!W$20),G157*'MPS(input_RL_Opt2)'!W$20,0)</f>
        <v>0</v>
      </c>
      <c r="X157" s="199">
        <f>IF(ISNUMBER('MPS(input_RL_Opt2)'!X$20),H157*'MPS(input_RL_Opt2)'!X$20,0)</f>
        <v>0</v>
      </c>
      <c r="Y157" s="199">
        <f>IF(ISNUMBER('MPS(input_RL_Opt2)'!Y$20),I157*'MPS(input_RL_Opt2)'!Y$20,0)</f>
        <v>0</v>
      </c>
      <c r="Z157" s="199">
        <f>IF(ISNUMBER('MPS(input_RL_Opt2)'!Z$20),J157*'MPS(input_RL_Opt2)'!Z$20,0)</f>
        <v>0</v>
      </c>
      <c r="AA157" s="199">
        <f>IF(ISNUMBER('MPS(input_RL_Opt2)'!AA$20),K157*'MPS(input_RL_Opt2)'!AA$20,0)</f>
        <v>0</v>
      </c>
      <c r="AB157" s="199">
        <f>IF(ISNUMBER('MPS(input_RL_Opt2)'!AB$20),L157*'MPS(input_RL_Opt2)'!AB$20,0)</f>
        <v>0</v>
      </c>
      <c r="AC157" s="199">
        <f>IF(ISNUMBER('MPS(input_RL_Opt2)'!AC$20),M157*'MPS(input_RL_Opt2)'!AC$20,0)</f>
        <v>0</v>
      </c>
      <c r="AD157" s="199">
        <f>IF(ISNUMBER('MPS(input_RL_Opt2)'!AD$20),N157*'MPS(input_RL_Opt2)'!AD$20,0)</f>
        <v>0</v>
      </c>
      <c r="AE157" s="198">
        <f t="shared" si="28"/>
        <v>0</v>
      </c>
      <c r="AF157" s="62"/>
      <c r="AG157" s="62"/>
    </row>
    <row r="158" spans="1:33" x14ac:dyDescent="0.2">
      <c r="A158" s="280"/>
      <c r="B158" s="172" t="s">
        <v>51</v>
      </c>
      <c r="C158" s="201"/>
      <c r="D158" s="201"/>
      <c r="E158" s="201"/>
      <c r="F158" s="201"/>
      <c r="G158" s="201"/>
      <c r="H158" s="201"/>
      <c r="I158" s="201"/>
      <c r="J158" s="201"/>
      <c r="K158" s="201"/>
      <c r="L158" s="201"/>
      <c r="M158" s="201"/>
      <c r="N158" s="201"/>
      <c r="O158" s="198">
        <f t="shared" si="27"/>
        <v>0</v>
      </c>
      <c r="Q158" s="280"/>
      <c r="R158" s="172" t="s">
        <v>51</v>
      </c>
      <c r="S158" s="199">
        <f>IF(ISNUMBER('MPS(input_RL_Opt2)'!S$21),C158*'MPS(input_RL_Opt2)'!S$21,0)</f>
        <v>0</v>
      </c>
      <c r="T158" s="199">
        <f>IF(ISNUMBER('MPS(input_RL_Opt2)'!T$21),D158*'MPS(input_RL_Opt2)'!T$21,0)</f>
        <v>0</v>
      </c>
      <c r="U158" s="199">
        <f>IF(ISNUMBER('MPS(input_RL_Opt2)'!U$21),E158*'MPS(input_RL_Opt2)'!U$21,0)</f>
        <v>0</v>
      </c>
      <c r="V158" s="199">
        <f>IF(ISNUMBER('MPS(input_RL_Opt2)'!V$21),F158*'MPS(input_RL_Opt2)'!V$21,0)</f>
        <v>0</v>
      </c>
      <c r="W158" s="199">
        <f>IF(ISNUMBER('MPS(input_RL_Opt2)'!W$21),G158*'MPS(input_RL_Opt2)'!W$21,0)</f>
        <v>0</v>
      </c>
      <c r="X158" s="199">
        <f>IF(ISNUMBER('MPS(input_RL_Opt2)'!X$21),H158*'MPS(input_RL_Opt2)'!X$21,0)</f>
        <v>0</v>
      </c>
      <c r="Y158" s="199">
        <f>IF(ISNUMBER('MPS(input_RL_Opt2)'!Y$21),I158*'MPS(input_RL_Opt2)'!Y$21,0)</f>
        <v>0</v>
      </c>
      <c r="Z158" s="199">
        <f>IF(ISNUMBER('MPS(input_RL_Opt2)'!Z$21),J158*'MPS(input_RL_Opt2)'!Z$21,0)</f>
        <v>0</v>
      </c>
      <c r="AA158" s="199">
        <f>IF(ISNUMBER('MPS(input_RL_Opt2)'!AA$21),K158*'MPS(input_RL_Opt2)'!AA$21,0)</f>
        <v>0</v>
      </c>
      <c r="AB158" s="199">
        <f>IF(ISNUMBER('MPS(input_RL_Opt2)'!AB$21),L158*'MPS(input_RL_Opt2)'!AB$21,0)</f>
        <v>0</v>
      </c>
      <c r="AC158" s="199">
        <f>IF(ISNUMBER('MPS(input_RL_Opt2)'!AC$21),M158*'MPS(input_RL_Opt2)'!AC$21,0)</f>
        <v>0</v>
      </c>
      <c r="AD158" s="199">
        <f>IF(ISNUMBER('MPS(input_RL_Opt2)'!AD$21),N158*'MPS(input_RL_Opt2)'!AD$21,0)</f>
        <v>0</v>
      </c>
      <c r="AE158" s="198">
        <f t="shared" si="28"/>
        <v>0</v>
      </c>
      <c r="AF158" s="62"/>
      <c r="AG158" s="62"/>
    </row>
    <row r="159" spans="1:33" x14ac:dyDescent="0.2">
      <c r="A159" s="280"/>
      <c r="B159" s="172" t="s">
        <v>52</v>
      </c>
      <c r="C159" s="201"/>
      <c r="D159" s="201"/>
      <c r="E159" s="201"/>
      <c r="F159" s="201"/>
      <c r="G159" s="201"/>
      <c r="H159" s="201"/>
      <c r="I159" s="201"/>
      <c r="J159" s="201"/>
      <c r="K159" s="201"/>
      <c r="L159" s="201"/>
      <c r="M159" s="201"/>
      <c r="N159" s="201"/>
      <c r="O159" s="198">
        <f t="shared" si="27"/>
        <v>0</v>
      </c>
      <c r="Q159" s="280"/>
      <c r="R159" s="172" t="s">
        <v>52</v>
      </c>
      <c r="S159" s="199">
        <f>IF(ISNUMBER('MPS(input_RL_Opt2)'!S$22),C159*'MPS(input_RL_Opt2)'!S$22,0)</f>
        <v>0</v>
      </c>
      <c r="T159" s="199">
        <f>IF(ISNUMBER('MPS(input_RL_Opt2)'!T$22),D159*'MPS(input_RL_Opt2)'!T$22,0)</f>
        <v>0</v>
      </c>
      <c r="U159" s="199">
        <f>IF(ISNUMBER('MPS(input_RL_Opt2)'!U$22),E159*'MPS(input_RL_Opt2)'!U$22,0)</f>
        <v>0</v>
      </c>
      <c r="V159" s="199">
        <f>IF(ISNUMBER('MPS(input_RL_Opt2)'!V$22),F159*'MPS(input_RL_Opt2)'!V$22,0)</f>
        <v>0</v>
      </c>
      <c r="W159" s="199">
        <f>IF(ISNUMBER('MPS(input_RL_Opt2)'!W$22),G159*'MPS(input_RL_Opt2)'!W$22,0)</f>
        <v>0</v>
      </c>
      <c r="X159" s="199">
        <f>IF(ISNUMBER('MPS(input_RL_Opt2)'!X$22),H159*'MPS(input_RL_Opt2)'!X$22,0)</f>
        <v>0</v>
      </c>
      <c r="Y159" s="199">
        <f>IF(ISNUMBER('MPS(input_RL_Opt2)'!Y$22),I159*'MPS(input_RL_Opt2)'!Y$22,0)</f>
        <v>0</v>
      </c>
      <c r="Z159" s="199">
        <f>IF(ISNUMBER('MPS(input_RL_Opt2)'!Z$22),J159*'MPS(input_RL_Opt2)'!Z$22,0)</f>
        <v>0</v>
      </c>
      <c r="AA159" s="199">
        <f>IF(ISNUMBER('MPS(input_RL_Opt2)'!AA$22),K159*'MPS(input_RL_Opt2)'!AA$22,0)</f>
        <v>0</v>
      </c>
      <c r="AB159" s="199">
        <f>IF(ISNUMBER('MPS(input_RL_Opt2)'!AB$22),L159*'MPS(input_RL_Opt2)'!AB$22,0)</f>
        <v>0</v>
      </c>
      <c r="AC159" s="199">
        <f>IF(ISNUMBER('MPS(input_RL_Opt2)'!AC$22),M159*'MPS(input_RL_Opt2)'!AC$22,0)</f>
        <v>0</v>
      </c>
      <c r="AD159" s="199">
        <f>IF(ISNUMBER('MPS(input_RL_Opt2)'!AD$22),N159*'MPS(input_RL_Opt2)'!AD$22,0)</f>
        <v>0</v>
      </c>
      <c r="AE159" s="198">
        <f t="shared" si="28"/>
        <v>0</v>
      </c>
      <c r="AF159" s="62"/>
      <c r="AG159" s="62"/>
    </row>
    <row r="160" spans="1:33" x14ac:dyDescent="0.2">
      <c r="A160" s="280"/>
      <c r="B160" s="172" t="s">
        <v>53</v>
      </c>
      <c r="C160" s="201"/>
      <c r="D160" s="201"/>
      <c r="E160" s="201"/>
      <c r="F160" s="201"/>
      <c r="G160" s="201"/>
      <c r="H160" s="201"/>
      <c r="I160" s="201"/>
      <c r="J160" s="201"/>
      <c r="K160" s="201"/>
      <c r="L160" s="201"/>
      <c r="M160" s="201"/>
      <c r="N160" s="201"/>
      <c r="O160" s="198">
        <f t="shared" si="27"/>
        <v>0</v>
      </c>
      <c r="Q160" s="280"/>
      <c r="R160" s="172" t="s">
        <v>53</v>
      </c>
      <c r="S160" s="199">
        <f>IF(ISNUMBER('MPS(input_RL_Opt2)'!S$23),C160*'MPS(input_RL_Opt2)'!S$23,0)</f>
        <v>0</v>
      </c>
      <c r="T160" s="199">
        <f>IF(ISNUMBER('MPS(input_RL_Opt2)'!T$23),D160*'MPS(input_RL_Opt2)'!T$23,0)</f>
        <v>0</v>
      </c>
      <c r="U160" s="199">
        <f>IF(ISNUMBER('MPS(input_RL_Opt2)'!U$23),E160*'MPS(input_RL_Opt2)'!U$23,0)</f>
        <v>0</v>
      </c>
      <c r="V160" s="199">
        <f>IF(ISNUMBER('MPS(input_RL_Opt2)'!V$23),F160*'MPS(input_RL_Opt2)'!V$23,0)</f>
        <v>0</v>
      </c>
      <c r="W160" s="199">
        <f>IF(ISNUMBER('MPS(input_RL_Opt2)'!W$23),G160*'MPS(input_RL_Opt2)'!W$23,0)</f>
        <v>0</v>
      </c>
      <c r="X160" s="199">
        <f>IF(ISNUMBER('MPS(input_RL_Opt2)'!X$23),H160*'MPS(input_RL_Opt2)'!X$23,0)</f>
        <v>0</v>
      </c>
      <c r="Y160" s="199">
        <f>IF(ISNUMBER('MPS(input_RL_Opt2)'!Y$23),I160*'MPS(input_RL_Opt2)'!Y$23,0)</f>
        <v>0</v>
      </c>
      <c r="Z160" s="199">
        <f>IF(ISNUMBER('MPS(input_RL_Opt2)'!Z$23),J160*'MPS(input_RL_Opt2)'!Z$23,0)</f>
        <v>0</v>
      </c>
      <c r="AA160" s="199">
        <f>IF(ISNUMBER('MPS(input_RL_Opt2)'!AA$23),K160*'MPS(input_RL_Opt2)'!AA$23,0)</f>
        <v>0</v>
      </c>
      <c r="AB160" s="199">
        <f>IF(ISNUMBER('MPS(input_RL_Opt2)'!AB$23),L160*'MPS(input_RL_Opt2)'!AB$23,0)</f>
        <v>0</v>
      </c>
      <c r="AC160" s="199">
        <f>IF(ISNUMBER('MPS(input_RL_Opt2)'!AC$23),M160*'MPS(input_RL_Opt2)'!AC$23,0)</f>
        <v>0</v>
      </c>
      <c r="AD160" s="199">
        <f>IF(ISNUMBER('MPS(input_RL_Opt2)'!AD$23),N160*'MPS(input_RL_Opt2)'!AD$23,0)</f>
        <v>0</v>
      </c>
      <c r="AE160" s="198">
        <f t="shared" si="28"/>
        <v>0</v>
      </c>
      <c r="AF160" s="62"/>
      <c r="AG160" s="62"/>
    </row>
    <row r="161" spans="1:33" x14ac:dyDescent="0.2">
      <c r="A161" s="280"/>
      <c r="B161" s="172" t="s">
        <v>54</v>
      </c>
      <c r="C161" s="201"/>
      <c r="D161" s="201"/>
      <c r="E161" s="201"/>
      <c r="F161" s="201"/>
      <c r="G161" s="201"/>
      <c r="H161" s="201"/>
      <c r="I161" s="201"/>
      <c r="J161" s="201"/>
      <c r="K161" s="201"/>
      <c r="L161" s="201"/>
      <c r="M161" s="201"/>
      <c r="N161" s="201"/>
      <c r="O161" s="198">
        <f t="shared" si="27"/>
        <v>0</v>
      </c>
      <c r="Q161" s="280"/>
      <c r="R161" s="172" t="s">
        <v>54</v>
      </c>
      <c r="S161" s="199">
        <f>IF(ISNUMBER('MPS(input_RL_Opt2)'!S$24),C161*'MPS(input_RL_Opt2)'!S$24,0)</f>
        <v>0</v>
      </c>
      <c r="T161" s="199">
        <f>IF(ISNUMBER('MPS(input_RL_Opt2)'!T$24),D161*'MPS(input_RL_Opt2)'!T$24,0)</f>
        <v>0</v>
      </c>
      <c r="U161" s="199">
        <f>IF(ISNUMBER('MPS(input_RL_Opt2)'!U$24),E161*'MPS(input_RL_Opt2)'!U$24,0)</f>
        <v>0</v>
      </c>
      <c r="V161" s="199">
        <f>IF(ISNUMBER('MPS(input_RL_Opt2)'!V$24),F161*'MPS(input_RL_Opt2)'!V$24,0)</f>
        <v>0</v>
      </c>
      <c r="W161" s="199">
        <f>IF(ISNUMBER('MPS(input_RL_Opt2)'!W$24),G161*'MPS(input_RL_Opt2)'!W$24,0)</f>
        <v>0</v>
      </c>
      <c r="X161" s="199">
        <f>IF(ISNUMBER('MPS(input_RL_Opt2)'!X$24),H161*'MPS(input_RL_Opt2)'!X$24,0)</f>
        <v>0</v>
      </c>
      <c r="Y161" s="199">
        <f>IF(ISNUMBER('MPS(input_RL_Opt2)'!Y$24),I161*'MPS(input_RL_Opt2)'!Y$24,0)</f>
        <v>0</v>
      </c>
      <c r="Z161" s="199">
        <f>IF(ISNUMBER('MPS(input_RL_Opt2)'!Z$24),J161*'MPS(input_RL_Opt2)'!Z$24,0)</f>
        <v>0</v>
      </c>
      <c r="AA161" s="199">
        <f>IF(ISNUMBER('MPS(input_RL_Opt2)'!AA$24),K161*'MPS(input_RL_Opt2)'!AA$24,0)</f>
        <v>0</v>
      </c>
      <c r="AB161" s="199">
        <f>IF(ISNUMBER('MPS(input_RL_Opt2)'!AB$24),L161*'MPS(input_RL_Opt2)'!AB$24,0)</f>
        <v>0</v>
      </c>
      <c r="AC161" s="199">
        <f>IF(ISNUMBER('MPS(input_RL_Opt2)'!AC$24),M161*'MPS(input_RL_Opt2)'!AC$24,0)</f>
        <v>0</v>
      </c>
      <c r="AD161" s="199">
        <f>IF(ISNUMBER('MPS(input_RL_Opt2)'!AD$24),N161*'MPS(input_RL_Opt2)'!AD$24,0)</f>
        <v>0</v>
      </c>
      <c r="AE161" s="198">
        <f t="shared" si="28"/>
        <v>0</v>
      </c>
      <c r="AF161" s="62"/>
      <c r="AG161" s="62"/>
    </row>
    <row r="162" spans="1:33" x14ac:dyDescent="0.2">
      <c r="A162" s="280"/>
      <c r="B162" s="172" t="s">
        <v>55</v>
      </c>
      <c r="C162" s="201"/>
      <c r="D162" s="201"/>
      <c r="E162" s="201"/>
      <c r="F162" s="201"/>
      <c r="G162" s="201"/>
      <c r="H162" s="201"/>
      <c r="I162" s="201"/>
      <c r="J162" s="201"/>
      <c r="K162" s="201"/>
      <c r="L162" s="201"/>
      <c r="M162" s="201"/>
      <c r="N162" s="201"/>
      <c r="O162" s="198">
        <f t="shared" si="27"/>
        <v>0</v>
      </c>
      <c r="Q162" s="280"/>
      <c r="R162" s="172" t="s">
        <v>55</v>
      </c>
      <c r="S162" s="199">
        <f>IF(ISNUMBER('MPS(input_RL_Opt2)'!S$25),C162*'MPS(input_RL_Opt2)'!S$25,0)</f>
        <v>0</v>
      </c>
      <c r="T162" s="199">
        <f>IF(ISNUMBER('MPS(input_RL_Opt2)'!T$25),D162*'MPS(input_RL_Opt2)'!T$25,0)</f>
        <v>0</v>
      </c>
      <c r="U162" s="199">
        <f>IF(ISNUMBER('MPS(input_RL_Opt2)'!U$25),E162*'MPS(input_RL_Opt2)'!U$25,0)</f>
        <v>0</v>
      </c>
      <c r="V162" s="199">
        <f>IF(ISNUMBER('MPS(input_RL_Opt2)'!V$25),F162*'MPS(input_RL_Opt2)'!V$25,0)</f>
        <v>0</v>
      </c>
      <c r="W162" s="199">
        <f>IF(ISNUMBER('MPS(input_RL_Opt2)'!W$25),G162*'MPS(input_RL_Opt2)'!W$25,0)</f>
        <v>0</v>
      </c>
      <c r="X162" s="199">
        <f>IF(ISNUMBER('MPS(input_RL_Opt2)'!X$25),H162*'MPS(input_RL_Opt2)'!X$25,0)</f>
        <v>0</v>
      </c>
      <c r="Y162" s="199">
        <f>IF(ISNUMBER('MPS(input_RL_Opt2)'!Y$25),I162*'MPS(input_RL_Opt2)'!Y$25,0)</f>
        <v>0</v>
      </c>
      <c r="Z162" s="199">
        <f>IF(ISNUMBER('MPS(input_RL_Opt2)'!Z$25),J162*'MPS(input_RL_Opt2)'!Z$25,0)</f>
        <v>0</v>
      </c>
      <c r="AA162" s="199">
        <f>IF(ISNUMBER('MPS(input_RL_Opt2)'!AA$25),K162*'MPS(input_RL_Opt2)'!AA$25,0)</f>
        <v>0</v>
      </c>
      <c r="AB162" s="199">
        <f>IF(ISNUMBER('MPS(input_RL_Opt2)'!AB$25),L162*'MPS(input_RL_Opt2)'!AB$25,0)</f>
        <v>0</v>
      </c>
      <c r="AC162" s="199">
        <f>IF(ISNUMBER('MPS(input_RL_Opt2)'!AC$25),M162*'MPS(input_RL_Opt2)'!AC$25,0)</f>
        <v>0</v>
      </c>
      <c r="AD162" s="199">
        <f>IF(ISNUMBER('MPS(input_RL_Opt2)'!AD$25),N162*'MPS(input_RL_Opt2)'!AD$25,0)</f>
        <v>0</v>
      </c>
      <c r="AE162" s="198">
        <f t="shared" si="28"/>
        <v>0</v>
      </c>
      <c r="AF162" s="62"/>
      <c r="AG162" s="62"/>
    </row>
    <row r="163" spans="1:33" x14ac:dyDescent="0.2">
      <c r="A163" s="280"/>
      <c r="B163" s="172" t="s">
        <v>56</v>
      </c>
      <c r="C163" s="201"/>
      <c r="D163" s="201"/>
      <c r="E163" s="201"/>
      <c r="F163" s="201"/>
      <c r="G163" s="201"/>
      <c r="H163" s="201"/>
      <c r="I163" s="201"/>
      <c r="J163" s="201"/>
      <c r="K163" s="201"/>
      <c r="L163" s="201"/>
      <c r="M163" s="201"/>
      <c r="N163" s="201"/>
      <c r="O163" s="198">
        <f t="shared" si="27"/>
        <v>0</v>
      </c>
      <c r="Q163" s="280"/>
      <c r="R163" s="172" t="s">
        <v>56</v>
      </c>
      <c r="S163" s="199">
        <f>IF(ISNUMBER('MPS(input_RL_Opt2)'!S$26),C163*'MPS(input_RL_Opt2)'!S$26,0)</f>
        <v>0</v>
      </c>
      <c r="T163" s="199">
        <f>IF(ISNUMBER('MPS(input_RL_Opt2)'!T$26),D163*'MPS(input_RL_Opt2)'!T$26,0)</f>
        <v>0</v>
      </c>
      <c r="U163" s="199">
        <f>IF(ISNUMBER('MPS(input_RL_Opt2)'!U$26),E163*'MPS(input_RL_Opt2)'!U$26,0)</f>
        <v>0</v>
      </c>
      <c r="V163" s="199">
        <f>IF(ISNUMBER('MPS(input_RL_Opt2)'!V$26),F163*'MPS(input_RL_Opt2)'!V$26,0)</f>
        <v>0</v>
      </c>
      <c r="W163" s="199">
        <f>IF(ISNUMBER('MPS(input_RL_Opt2)'!W$26),G163*'MPS(input_RL_Opt2)'!W$26,0)</f>
        <v>0</v>
      </c>
      <c r="X163" s="199">
        <f>IF(ISNUMBER('MPS(input_RL_Opt2)'!X$26),H163*'MPS(input_RL_Opt2)'!X$26,0)</f>
        <v>0</v>
      </c>
      <c r="Y163" s="199">
        <f>IF(ISNUMBER('MPS(input_RL_Opt2)'!Y$26),I163*'MPS(input_RL_Opt2)'!Y$26,0)</f>
        <v>0</v>
      </c>
      <c r="Z163" s="199">
        <f>IF(ISNUMBER('MPS(input_RL_Opt2)'!Z$26),J163*'MPS(input_RL_Opt2)'!Z$26,0)</f>
        <v>0</v>
      </c>
      <c r="AA163" s="199">
        <f>IF(ISNUMBER('MPS(input_RL_Opt2)'!AA$26),K163*'MPS(input_RL_Opt2)'!AA$26,0)</f>
        <v>0</v>
      </c>
      <c r="AB163" s="199">
        <f>IF(ISNUMBER('MPS(input_RL_Opt2)'!AB$26),L163*'MPS(input_RL_Opt2)'!AB$26,0)</f>
        <v>0</v>
      </c>
      <c r="AC163" s="199">
        <f>IF(ISNUMBER('MPS(input_RL_Opt2)'!AC$26),M163*'MPS(input_RL_Opt2)'!AC$26,0)</f>
        <v>0</v>
      </c>
      <c r="AD163" s="199">
        <f>IF(ISNUMBER('MPS(input_RL_Opt2)'!AD$26),N163*'MPS(input_RL_Opt2)'!AD$26,0)</f>
        <v>0</v>
      </c>
      <c r="AE163" s="198">
        <f t="shared" si="28"/>
        <v>0</v>
      </c>
      <c r="AF163" s="62"/>
      <c r="AG163" s="62"/>
    </row>
    <row r="164" spans="1:33" x14ac:dyDescent="0.2">
      <c r="A164" s="280"/>
      <c r="B164" s="172" t="s">
        <v>147</v>
      </c>
      <c r="C164" s="201"/>
      <c r="D164" s="201"/>
      <c r="E164" s="201"/>
      <c r="F164" s="201"/>
      <c r="G164" s="201"/>
      <c r="H164" s="201"/>
      <c r="I164" s="201"/>
      <c r="J164" s="201"/>
      <c r="K164" s="201"/>
      <c r="L164" s="201"/>
      <c r="M164" s="201"/>
      <c r="N164" s="201"/>
      <c r="O164" s="198">
        <f t="shared" si="27"/>
        <v>0</v>
      </c>
      <c r="Q164" s="280"/>
      <c r="R164" s="172" t="s">
        <v>147</v>
      </c>
      <c r="S164" s="199">
        <f>IF(ISNUMBER('MPS(input_RL_Opt2)'!S$27),C164*'MPS(input_RL_Opt2)'!S$27,0)</f>
        <v>0</v>
      </c>
      <c r="T164" s="199">
        <f>IF(ISNUMBER('MPS(input_RL_Opt2)'!T$27),D164*'MPS(input_RL_Opt2)'!T$27,0)</f>
        <v>0</v>
      </c>
      <c r="U164" s="199">
        <f>IF(ISNUMBER('MPS(input_RL_Opt2)'!U$27),E164*'MPS(input_RL_Opt2)'!U$27,0)</f>
        <v>0</v>
      </c>
      <c r="V164" s="199">
        <f>IF(ISNUMBER('MPS(input_RL_Opt2)'!V$27),F164*'MPS(input_RL_Opt2)'!V$27,0)</f>
        <v>0</v>
      </c>
      <c r="W164" s="199">
        <f>IF(ISNUMBER('MPS(input_RL_Opt2)'!W$27),G164*'MPS(input_RL_Opt2)'!W$27,0)</f>
        <v>0</v>
      </c>
      <c r="X164" s="199">
        <f>IF(ISNUMBER('MPS(input_RL_Opt2)'!X$27),H164*'MPS(input_RL_Opt2)'!X$27,0)</f>
        <v>0</v>
      </c>
      <c r="Y164" s="199">
        <f>IF(ISNUMBER('MPS(input_RL_Opt2)'!Y$27),I164*'MPS(input_RL_Opt2)'!Y$27,0)</f>
        <v>0</v>
      </c>
      <c r="Z164" s="199">
        <f>IF(ISNUMBER('MPS(input_RL_Opt2)'!Z$27),J164*'MPS(input_RL_Opt2)'!Z$27,0)</f>
        <v>0</v>
      </c>
      <c r="AA164" s="199">
        <f>IF(ISNUMBER('MPS(input_RL_Opt2)'!AA$27),K164*'MPS(input_RL_Opt2)'!AA$27,0)</f>
        <v>0</v>
      </c>
      <c r="AB164" s="199">
        <f>IF(ISNUMBER('MPS(input_RL_Opt2)'!AB$27),L164*'MPS(input_RL_Opt2)'!AB$27,0)</f>
        <v>0</v>
      </c>
      <c r="AC164" s="199">
        <f>IF(ISNUMBER('MPS(input_RL_Opt2)'!AC$27),M164*'MPS(input_RL_Opt2)'!AC$27,0)</f>
        <v>0</v>
      </c>
      <c r="AD164" s="199">
        <f>IF(ISNUMBER('MPS(input_RL_Opt2)'!AD$27),N164*'MPS(input_RL_Opt2)'!AD$27,0)</f>
        <v>0</v>
      </c>
      <c r="AE164" s="198">
        <f t="shared" si="28"/>
        <v>0</v>
      </c>
      <c r="AF164" s="62"/>
      <c r="AG164" s="62"/>
    </row>
    <row r="165" spans="1:33" x14ac:dyDescent="0.2">
      <c r="A165" s="280"/>
      <c r="B165" s="54" t="s">
        <v>57</v>
      </c>
      <c r="C165" s="197">
        <f>+SUM(C153:C164)</f>
        <v>0</v>
      </c>
      <c r="D165" s="197">
        <f t="shared" ref="D165:N165" si="29">+SUM(D153:D164)</f>
        <v>0</v>
      </c>
      <c r="E165" s="197">
        <f t="shared" si="29"/>
        <v>0</v>
      </c>
      <c r="F165" s="197">
        <f t="shared" si="29"/>
        <v>0</v>
      </c>
      <c r="G165" s="197">
        <f t="shared" si="29"/>
        <v>0</v>
      </c>
      <c r="H165" s="197">
        <f t="shared" si="29"/>
        <v>0</v>
      </c>
      <c r="I165" s="197">
        <f t="shared" si="29"/>
        <v>0</v>
      </c>
      <c r="J165" s="197">
        <f t="shared" si="29"/>
        <v>0</v>
      </c>
      <c r="K165" s="197">
        <f t="shared" si="29"/>
        <v>0</v>
      </c>
      <c r="L165" s="197">
        <f t="shared" si="29"/>
        <v>0</v>
      </c>
      <c r="M165" s="197">
        <f t="shared" si="29"/>
        <v>0</v>
      </c>
      <c r="N165" s="197">
        <f t="shared" si="29"/>
        <v>0</v>
      </c>
      <c r="O165" s="198"/>
      <c r="Q165" s="280"/>
      <c r="R165" s="54" t="s">
        <v>57</v>
      </c>
      <c r="S165" s="197"/>
      <c r="T165" s="197"/>
      <c r="U165" s="197"/>
      <c r="V165" s="197"/>
      <c r="W165" s="197"/>
      <c r="X165" s="197"/>
      <c r="Y165" s="197"/>
      <c r="Z165" s="197"/>
      <c r="AA165" s="197"/>
      <c r="AB165" s="197"/>
      <c r="AC165" s="197"/>
      <c r="AD165" s="197"/>
      <c r="AE165" s="198">
        <f>SUM(AE153:AE164)</f>
        <v>0</v>
      </c>
      <c r="AF165" s="200">
        <f>AE165*44/12</f>
        <v>0</v>
      </c>
      <c r="AG165" s="60">
        <f>_xlfn.IFS(AF165-'MPS(input_PJ_DR_Opt2)'!AF190&gt;0,AF165-'MPS(input_PJ_DR_Opt2)'!AF190,TRUE,0)</f>
        <v>0</v>
      </c>
    </row>
    <row r="166" spans="1:33" x14ac:dyDescent="0.2">
      <c r="S166" s="50"/>
      <c r="T166" s="50"/>
      <c r="U166" s="50"/>
      <c r="V166" s="50"/>
      <c r="W166" s="50"/>
      <c r="X166" s="50"/>
      <c r="Y166" s="50"/>
      <c r="Z166" s="50"/>
      <c r="AA166" s="50"/>
      <c r="AB166" s="50"/>
      <c r="AC166" s="50"/>
      <c r="AD166" s="50"/>
      <c r="AE166" s="50"/>
    </row>
    <row r="167" spans="1:33" ht="14.15" customHeight="1" x14ac:dyDescent="0.2">
      <c r="A167" s="293" t="str">
        <f>'MPS(input_RL_Opt2)'!A192</f>
        <v>Year 2029</v>
      </c>
      <c r="B167" s="293"/>
      <c r="C167" s="261" t="str">
        <f>'MPS(input_RL_Opt2)'!C192</f>
        <v>Land use category in year 2029</v>
      </c>
      <c r="D167" s="261"/>
      <c r="E167" s="261"/>
      <c r="F167" s="261"/>
      <c r="G167" s="261"/>
      <c r="H167" s="261"/>
      <c r="I167" s="261"/>
      <c r="J167" s="261"/>
      <c r="K167" s="261"/>
      <c r="L167" s="261"/>
      <c r="M167" s="261"/>
      <c r="N167" s="261"/>
      <c r="O167" s="261"/>
      <c r="Q167" s="293" t="str">
        <f>'MPS(input_RL_Opt2)'!Q192</f>
        <v>Year 2029</v>
      </c>
      <c r="R167" s="293"/>
      <c r="S167" s="261" t="str">
        <f>'MPS(input_RL_Opt2)'!S192</f>
        <v>Land use category in year 2029</v>
      </c>
      <c r="T167" s="261"/>
      <c r="U167" s="261"/>
      <c r="V167" s="261"/>
      <c r="W167" s="261"/>
      <c r="X167" s="261"/>
      <c r="Y167" s="261"/>
      <c r="Z167" s="261"/>
      <c r="AA167" s="261"/>
      <c r="AB167" s="261"/>
      <c r="AC167" s="261"/>
      <c r="AD167" s="261"/>
      <c r="AE167" s="261"/>
      <c r="AF167" s="62"/>
      <c r="AG167" s="62"/>
    </row>
    <row r="168" spans="1:33" ht="42" x14ac:dyDescent="0.2">
      <c r="A168" s="293"/>
      <c r="B168" s="293"/>
      <c r="C168" s="54" t="s">
        <v>46</v>
      </c>
      <c r="D168" s="54" t="s">
        <v>47</v>
      </c>
      <c r="E168" s="55" t="s">
        <v>48</v>
      </c>
      <c r="F168" s="54" t="s">
        <v>49</v>
      </c>
      <c r="G168" s="54" t="s">
        <v>50</v>
      </c>
      <c r="H168" s="54" t="s">
        <v>51</v>
      </c>
      <c r="I168" s="54" t="s">
        <v>52</v>
      </c>
      <c r="J168" s="54" t="s">
        <v>53</v>
      </c>
      <c r="K168" s="54" t="s">
        <v>54</v>
      </c>
      <c r="L168" s="54" t="s">
        <v>55</v>
      </c>
      <c r="M168" s="54" t="s">
        <v>56</v>
      </c>
      <c r="N168" s="54" t="s">
        <v>39</v>
      </c>
      <c r="O168" s="172" t="s">
        <v>57</v>
      </c>
      <c r="Q168" s="293"/>
      <c r="R168" s="293"/>
      <c r="S168" s="54" t="s">
        <v>46</v>
      </c>
      <c r="T168" s="54" t="s">
        <v>47</v>
      </c>
      <c r="U168" s="55" t="s">
        <v>48</v>
      </c>
      <c r="V168" s="54" t="s">
        <v>49</v>
      </c>
      <c r="W168" s="54" t="s">
        <v>50</v>
      </c>
      <c r="X168" s="54" t="s">
        <v>51</v>
      </c>
      <c r="Y168" s="54" t="s">
        <v>52</v>
      </c>
      <c r="Z168" s="54" t="s">
        <v>53</v>
      </c>
      <c r="AA168" s="54" t="s">
        <v>54</v>
      </c>
      <c r="AB168" s="54" t="s">
        <v>55</v>
      </c>
      <c r="AC168" s="54" t="s">
        <v>56</v>
      </c>
      <c r="AD168" s="54" t="s">
        <v>39</v>
      </c>
      <c r="AE168" s="172" t="s">
        <v>57</v>
      </c>
      <c r="AF168" s="62"/>
      <c r="AG168" s="62"/>
    </row>
    <row r="169" spans="1:33" ht="14.15" customHeight="1" x14ac:dyDescent="0.2">
      <c r="A169" s="280" t="str">
        <f>'MPS(input_RL_Opt2)'!A194</f>
        <v>Land use category in year 2028</v>
      </c>
      <c r="B169" s="54" t="s">
        <v>46</v>
      </c>
      <c r="C169" s="201"/>
      <c r="D169" s="201"/>
      <c r="E169" s="201"/>
      <c r="F169" s="201"/>
      <c r="G169" s="201"/>
      <c r="H169" s="201"/>
      <c r="I169" s="201"/>
      <c r="J169" s="201"/>
      <c r="K169" s="201"/>
      <c r="L169" s="201"/>
      <c r="M169" s="201"/>
      <c r="N169" s="201"/>
      <c r="O169" s="198">
        <f>SUM(C169:N169)</f>
        <v>0</v>
      </c>
      <c r="Q169" s="280" t="str">
        <f>'MPS(input_RL_Opt2)'!Q194</f>
        <v>Land use category in year 2028</v>
      </c>
      <c r="R169" s="54" t="s">
        <v>46</v>
      </c>
      <c r="S169" s="199">
        <f>IF(ISNUMBER('MPS(input_RL_Opt2)'!S$16),C169*'MPS(input_RL_Opt2)'!S$16,0)</f>
        <v>0</v>
      </c>
      <c r="T169" s="199">
        <f>IF(ISNUMBER('MPS(input_RL_Opt2)'!T$16),D169*'MPS(input_RL_Opt2)'!T$16,0)</f>
        <v>0</v>
      </c>
      <c r="U169" s="199">
        <f>IF(ISNUMBER('MPS(input_RL_Opt2)'!U$16),E169*'MPS(input_RL_Opt2)'!U$16,0)</f>
        <v>0</v>
      </c>
      <c r="V169" s="199">
        <f>IF(ISNUMBER('MPS(input_RL_Opt2)'!V$16),F169*'MPS(input_RL_Opt2)'!V$16,0)</f>
        <v>0</v>
      </c>
      <c r="W169" s="199">
        <f>IF(ISNUMBER('MPS(input_RL_Opt2)'!W$16),G169*'MPS(input_RL_Opt2)'!W$16,0)</f>
        <v>0</v>
      </c>
      <c r="X169" s="199">
        <f>IF(ISNUMBER('MPS(input_RL_Opt2)'!X$16),H169*'MPS(input_RL_Opt2)'!X$16,0)</f>
        <v>0</v>
      </c>
      <c r="Y169" s="199">
        <f>IF(ISNUMBER('MPS(input_RL_Opt2)'!Y$16),I169*'MPS(input_RL_Opt2)'!Y$16,0)</f>
        <v>0</v>
      </c>
      <c r="Z169" s="199">
        <f>IF(ISNUMBER('MPS(input_RL_Opt2)'!Z$16),J169*'MPS(input_RL_Opt2)'!Z$16,0)</f>
        <v>0</v>
      </c>
      <c r="AA169" s="199">
        <f>IF(ISNUMBER('MPS(input_RL_Opt2)'!AA$16),K169*'MPS(input_RL_Opt2)'!AA$16,0)</f>
        <v>0</v>
      </c>
      <c r="AB169" s="199">
        <f>IF(ISNUMBER('MPS(input_RL_Opt2)'!AB$16),L169*'MPS(input_RL_Opt2)'!AB$16,0)</f>
        <v>0</v>
      </c>
      <c r="AC169" s="199">
        <f>IF(ISNUMBER('MPS(input_RL_Opt2)'!AC$16),M169*'MPS(input_RL_Opt2)'!AC$16,0)</f>
        <v>0</v>
      </c>
      <c r="AD169" s="199">
        <f>IF(ISNUMBER('MPS(input_RL_Opt2)'!AD$16),N169*'MPS(input_RL_Opt2)'!AD$16,0)</f>
        <v>0</v>
      </c>
      <c r="AE169" s="198">
        <f>SUMIF(S169:AD169,"&gt;0",S169:AD169)</f>
        <v>0</v>
      </c>
      <c r="AF169" s="62"/>
      <c r="AG169" s="62"/>
    </row>
    <row r="170" spans="1:33" ht="28" x14ac:dyDescent="0.2">
      <c r="A170" s="280"/>
      <c r="B170" s="54" t="s">
        <v>47</v>
      </c>
      <c r="C170" s="201"/>
      <c r="D170" s="201"/>
      <c r="E170" s="201"/>
      <c r="F170" s="201"/>
      <c r="G170" s="201"/>
      <c r="H170" s="201"/>
      <c r="I170" s="201"/>
      <c r="J170" s="201"/>
      <c r="K170" s="201"/>
      <c r="L170" s="201"/>
      <c r="M170" s="201"/>
      <c r="N170" s="201"/>
      <c r="O170" s="198">
        <f t="shared" ref="O170:O180" si="30">SUM(C170:N170)</f>
        <v>0</v>
      </c>
      <c r="Q170" s="280"/>
      <c r="R170" s="54" t="s">
        <v>47</v>
      </c>
      <c r="S170" s="199">
        <f>IF(ISNUMBER('MPS(input_RL_Opt2)'!S$17),C170*'MPS(input_RL_Opt2)'!S$17,0)</f>
        <v>0</v>
      </c>
      <c r="T170" s="199">
        <f>IF(ISNUMBER('MPS(input_RL_Opt2)'!T$17),D170*'MPS(input_RL_Opt2)'!T$17,0)</f>
        <v>0</v>
      </c>
      <c r="U170" s="199">
        <f>IF(ISNUMBER('MPS(input_RL_Opt2)'!U$17),E170*'MPS(input_RL_Opt2)'!U$17,0)</f>
        <v>0</v>
      </c>
      <c r="V170" s="199">
        <f>IF(ISNUMBER('MPS(input_RL_Opt2)'!V$17),F170*'MPS(input_RL_Opt2)'!V$17,0)</f>
        <v>0</v>
      </c>
      <c r="W170" s="199">
        <f>IF(ISNUMBER('MPS(input_RL_Opt2)'!W$17),G170*'MPS(input_RL_Opt2)'!W$17,0)</f>
        <v>0</v>
      </c>
      <c r="X170" s="199">
        <f>IF(ISNUMBER('MPS(input_RL_Opt2)'!X$17),H170*'MPS(input_RL_Opt2)'!X$17,0)</f>
        <v>0</v>
      </c>
      <c r="Y170" s="199">
        <f>IF(ISNUMBER('MPS(input_RL_Opt2)'!Y$17),I170*'MPS(input_RL_Opt2)'!Y$17,0)</f>
        <v>0</v>
      </c>
      <c r="Z170" s="199">
        <f>IF(ISNUMBER('MPS(input_RL_Opt2)'!Z$17),J170*'MPS(input_RL_Opt2)'!Z$17,0)</f>
        <v>0</v>
      </c>
      <c r="AA170" s="199">
        <f>IF(ISNUMBER('MPS(input_RL_Opt2)'!AA$17),K170*'MPS(input_RL_Opt2)'!AA$17,0)</f>
        <v>0</v>
      </c>
      <c r="AB170" s="199">
        <f>IF(ISNUMBER('MPS(input_RL_Opt2)'!AB$17),L170*'MPS(input_RL_Opt2)'!AB$17,0)</f>
        <v>0</v>
      </c>
      <c r="AC170" s="199">
        <f>IF(ISNUMBER('MPS(input_RL_Opt2)'!AC$17),M170*'MPS(input_RL_Opt2)'!AC$17,0)</f>
        <v>0</v>
      </c>
      <c r="AD170" s="199">
        <f>IF(ISNUMBER('MPS(input_RL_Opt2)'!AD$17),N170*'MPS(input_RL_Opt2)'!AD$17,0)</f>
        <v>0</v>
      </c>
      <c r="AE170" s="198">
        <f t="shared" ref="AE170:AE180" si="31">SUMIF(S170:AD170,"&gt;0",S170:AD170)</f>
        <v>0</v>
      </c>
      <c r="AF170" s="62"/>
      <c r="AG170" s="62"/>
    </row>
    <row r="171" spans="1:33" x14ac:dyDescent="0.2">
      <c r="A171" s="280"/>
      <c r="B171" s="55" t="s">
        <v>48</v>
      </c>
      <c r="C171" s="201"/>
      <c r="D171" s="201"/>
      <c r="E171" s="201"/>
      <c r="F171" s="201"/>
      <c r="G171" s="201"/>
      <c r="H171" s="201"/>
      <c r="I171" s="201"/>
      <c r="J171" s="201"/>
      <c r="K171" s="201"/>
      <c r="L171" s="201"/>
      <c r="M171" s="201"/>
      <c r="N171" s="201"/>
      <c r="O171" s="198">
        <f t="shared" si="30"/>
        <v>0</v>
      </c>
      <c r="Q171" s="280"/>
      <c r="R171" s="55" t="s">
        <v>48</v>
      </c>
      <c r="S171" s="199">
        <f>IF(ISNUMBER('MPS(input_RL_Opt2)'!S$18),C171*'MPS(input_RL_Opt2)'!S$18,0)</f>
        <v>0</v>
      </c>
      <c r="T171" s="199">
        <f>IF(ISNUMBER('MPS(input_RL_Opt2)'!T$18),D171*'MPS(input_RL_Opt2)'!T$18,0)</f>
        <v>0</v>
      </c>
      <c r="U171" s="199">
        <f>IF(ISNUMBER('MPS(input_RL_Opt2)'!U$18),E171*'MPS(input_RL_Opt2)'!U$18,0)</f>
        <v>0</v>
      </c>
      <c r="V171" s="199">
        <f>IF(ISNUMBER('MPS(input_RL_Opt2)'!V$18),F171*'MPS(input_RL_Opt2)'!V$18,0)</f>
        <v>0</v>
      </c>
      <c r="W171" s="199">
        <f>IF(ISNUMBER('MPS(input_RL_Opt2)'!W$18),G171*'MPS(input_RL_Opt2)'!W$18,0)</f>
        <v>0</v>
      </c>
      <c r="X171" s="199">
        <f>IF(ISNUMBER('MPS(input_RL_Opt2)'!X$18),H171*'MPS(input_RL_Opt2)'!X$18,0)</f>
        <v>0</v>
      </c>
      <c r="Y171" s="199">
        <f>IF(ISNUMBER('MPS(input_RL_Opt2)'!Y$18),I171*'MPS(input_RL_Opt2)'!Y$18,0)</f>
        <v>0</v>
      </c>
      <c r="Z171" s="199">
        <f>IF(ISNUMBER('MPS(input_RL_Opt2)'!Z$18),J171*'MPS(input_RL_Opt2)'!Z$18,0)</f>
        <v>0</v>
      </c>
      <c r="AA171" s="199">
        <f>IF(ISNUMBER('MPS(input_RL_Opt2)'!AA$18),K171*'MPS(input_RL_Opt2)'!AA$18,0)</f>
        <v>0</v>
      </c>
      <c r="AB171" s="199">
        <f>IF(ISNUMBER('MPS(input_RL_Opt2)'!AB$18),L171*'MPS(input_RL_Opt2)'!AB$18,0)</f>
        <v>0</v>
      </c>
      <c r="AC171" s="199">
        <f>IF(ISNUMBER('MPS(input_RL_Opt2)'!AC$18),M171*'MPS(input_RL_Opt2)'!AC$18,0)</f>
        <v>0</v>
      </c>
      <c r="AD171" s="199">
        <f>IF(ISNUMBER('MPS(input_RL_Opt2)'!AD$18),N171*'MPS(input_RL_Opt2)'!AD$18,0)</f>
        <v>0</v>
      </c>
      <c r="AE171" s="198">
        <f t="shared" si="31"/>
        <v>0</v>
      </c>
      <c r="AF171" s="62"/>
      <c r="AG171" s="62"/>
    </row>
    <row r="172" spans="1:33" x14ac:dyDescent="0.2">
      <c r="A172" s="280"/>
      <c r="B172" s="54" t="s">
        <v>49</v>
      </c>
      <c r="C172" s="201"/>
      <c r="D172" s="201"/>
      <c r="E172" s="201"/>
      <c r="F172" s="201"/>
      <c r="G172" s="201"/>
      <c r="H172" s="201"/>
      <c r="I172" s="201"/>
      <c r="J172" s="201"/>
      <c r="K172" s="201"/>
      <c r="L172" s="201"/>
      <c r="M172" s="201"/>
      <c r="N172" s="201"/>
      <c r="O172" s="198">
        <f t="shared" si="30"/>
        <v>0</v>
      </c>
      <c r="Q172" s="280"/>
      <c r="R172" s="54" t="s">
        <v>49</v>
      </c>
      <c r="S172" s="199">
        <f>IF(ISNUMBER('MPS(input_RL_Opt2)'!S$19),C172*'MPS(input_RL_Opt2)'!S$19,0)</f>
        <v>0</v>
      </c>
      <c r="T172" s="199">
        <f>IF(ISNUMBER('MPS(input_RL_Opt2)'!T$19),D172*'MPS(input_RL_Opt2)'!T$19,0)</f>
        <v>0</v>
      </c>
      <c r="U172" s="199">
        <f>IF(ISNUMBER('MPS(input_RL_Opt2)'!U$19),E172*'MPS(input_RL_Opt2)'!U$19,0)</f>
        <v>0</v>
      </c>
      <c r="V172" s="199">
        <f>IF(ISNUMBER('MPS(input_RL_Opt2)'!V$19),F172*'MPS(input_RL_Opt2)'!V$19,0)</f>
        <v>0</v>
      </c>
      <c r="W172" s="199">
        <f>IF(ISNUMBER('MPS(input_RL_Opt2)'!W$19),G172*'MPS(input_RL_Opt2)'!W$19,0)</f>
        <v>0</v>
      </c>
      <c r="X172" s="199">
        <f>IF(ISNUMBER('MPS(input_RL_Opt2)'!X$19),H172*'MPS(input_RL_Opt2)'!X$19,0)</f>
        <v>0</v>
      </c>
      <c r="Y172" s="199">
        <f>IF(ISNUMBER('MPS(input_RL_Opt2)'!Y$19),I172*'MPS(input_RL_Opt2)'!Y$19,0)</f>
        <v>0</v>
      </c>
      <c r="Z172" s="199">
        <f>IF(ISNUMBER('MPS(input_RL_Opt2)'!Z$19),J172*'MPS(input_RL_Opt2)'!Z$19,0)</f>
        <v>0</v>
      </c>
      <c r="AA172" s="199">
        <f>IF(ISNUMBER('MPS(input_RL_Opt2)'!AA$19),K172*'MPS(input_RL_Opt2)'!AA$19,0)</f>
        <v>0</v>
      </c>
      <c r="AB172" s="199">
        <f>IF(ISNUMBER('MPS(input_RL_Opt2)'!AB$19),L172*'MPS(input_RL_Opt2)'!AB$19,0)</f>
        <v>0</v>
      </c>
      <c r="AC172" s="199">
        <f>IF(ISNUMBER('MPS(input_RL_Opt2)'!AC$19),M172*'MPS(input_RL_Opt2)'!AC$19,0)</f>
        <v>0</v>
      </c>
      <c r="AD172" s="199">
        <f>IF(ISNUMBER('MPS(input_RL_Opt2)'!AD$19),N172*'MPS(input_RL_Opt2)'!AD$19,0)</f>
        <v>0</v>
      </c>
      <c r="AE172" s="198">
        <f t="shared" si="31"/>
        <v>0</v>
      </c>
      <c r="AF172" s="62"/>
      <c r="AG172" s="62"/>
    </row>
    <row r="173" spans="1:33" x14ac:dyDescent="0.2">
      <c r="A173" s="280"/>
      <c r="B173" s="172" t="s">
        <v>50</v>
      </c>
      <c r="C173" s="201"/>
      <c r="D173" s="201"/>
      <c r="E173" s="201"/>
      <c r="F173" s="201"/>
      <c r="G173" s="201"/>
      <c r="H173" s="201"/>
      <c r="I173" s="201"/>
      <c r="J173" s="201"/>
      <c r="K173" s="201"/>
      <c r="L173" s="201"/>
      <c r="M173" s="201"/>
      <c r="N173" s="201"/>
      <c r="O173" s="198">
        <f t="shared" si="30"/>
        <v>0</v>
      </c>
      <c r="Q173" s="280"/>
      <c r="R173" s="172" t="s">
        <v>50</v>
      </c>
      <c r="S173" s="199">
        <f>IF(ISNUMBER('MPS(input_RL_Opt2)'!S$20),C173*'MPS(input_RL_Opt2)'!S$20,0)</f>
        <v>0</v>
      </c>
      <c r="T173" s="199">
        <f>IF(ISNUMBER('MPS(input_RL_Opt2)'!T$20),D173*'MPS(input_RL_Opt2)'!T$20,0)</f>
        <v>0</v>
      </c>
      <c r="U173" s="199">
        <f>IF(ISNUMBER('MPS(input_RL_Opt2)'!U$20),E173*'MPS(input_RL_Opt2)'!U$20,0)</f>
        <v>0</v>
      </c>
      <c r="V173" s="199">
        <f>IF(ISNUMBER('MPS(input_RL_Opt2)'!V$20),F173*'MPS(input_RL_Opt2)'!V$20,0)</f>
        <v>0</v>
      </c>
      <c r="W173" s="199">
        <f>IF(ISNUMBER('MPS(input_RL_Opt2)'!W$20),G173*'MPS(input_RL_Opt2)'!W$20,0)</f>
        <v>0</v>
      </c>
      <c r="X173" s="199">
        <f>IF(ISNUMBER('MPS(input_RL_Opt2)'!X$20),H173*'MPS(input_RL_Opt2)'!X$20,0)</f>
        <v>0</v>
      </c>
      <c r="Y173" s="199">
        <f>IF(ISNUMBER('MPS(input_RL_Opt2)'!Y$20),I173*'MPS(input_RL_Opt2)'!Y$20,0)</f>
        <v>0</v>
      </c>
      <c r="Z173" s="199">
        <f>IF(ISNUMBER('MPS(input_RL_Opt2)'!Z$20),J173*'MPS(input_RL_Opt2)'!Z$20,0)</f>
        <v>0</v>
      </c>
      <c r="AA173" s="199">
        <f>IF(ISNUMBER('MPS(input_RL_Opt2)'!AA$20),K173*'MPS(input_RL_Opt2)'!AA$20,0)</f>
        <v>0</v>
      </c>
      <c r="AB173" s="199">
        <f>IF(ISNUMBER('MPS(input_RL_Opt2)'!AB$20),L173*'MPS(input_RL_Opt2)'!AB$20,0)</f>
        <v>0</v>
      </c>
      <c r="AC173" s="199">
        <f>IF(ISNUMBER('MPS(input_RL_Opt2)'!AC$20),M173*'MPS(input_RL_Opt2)'!AC$20,0)</f>
        <v>0</v>
      </c>
      <c r="AD173" s="199">
        <f>IF(ISNUMBER('MPS(input_RL_Opt2)'!AD$20),N173*'MPS(input_RL_Opt2)'!AD$20,0)</f>
        <v>0</v>
      </c>
      <c r="AE173" s="198">
        <f t="shared" si="31"/>
        <v>0</v>
      </c>
      <c r="AF173" s="62"/>
      <c r="AG173" s="62"/>
    </row>
    <row r="174" spans="1:33" x14ac:dyDescent="0.2">
      <c r="A174" s="280"/>
      <c r="B174" s="172" t="s">
        <v>51</v>
      </c>
      <c r="C174" s="201"/>
      <c r="D174" s="201"/>
      <c r="E174" s="201"/>
      <c r="F174" s="201"/>
      <c r="G174" s="201"/>
      <c r="H174" s="201"/>
      <c r="I174" s="201"/>
      <c r="J174" s="201"/>
      <c r="K174" s="201"/>
      <c r="L174" s="201"/>
      <c r="M174" s="201"/>
      <c r="N174" s="201"/>
      <c r="O174" s="198">
        <f t="shared" si="30"/>
        <v>0</v>
      </c>
      <c r="Q174" s="280"/>
      <c r="R174" s="172" t="s">
        <v>51</v>
      </c>
      <c r="S174" s="199">
        <f>IF(ISNUMBER('MPS(input_RL_Opt2)'!S$21),C174*'MPS(input_RL_Opt2)'!S$21,0)</f>
        <v>0</v>
      </c>
      <c r="T174" s="199">
        <f>IF(ISNUMBER('MPS(input_RL_Opt2)'!T$21),D174*'MPS(input_RL_Opt2)'!T$21,0)</f>
        <v>0</v>
      </c>
      <c r="U174" s="199">
        <f>IF(ISNUMBER('MPS(input_RL_Opt2)'!U$21),E174*'MPS(input_RL_Opt2)'!U$21,0)</f>
        <v>0</v>
      </c>
      <c r="V174" s="199">
        <f>IF(ISNUMBER('MPS(input_RL_Opt2)'!V$21),F174*'MPS(input_RL_Opt2)'!V$21,0)</f>
        <v>0</v>
      </c>
      <c r="W174" s="199">
        <f>IF(ISNUMBER('MPS(input_RL_Opt2)'!W$21),G174*'MPS(input_RL_Opt2)'!W$21,0)</f>
        <v>0</v>
      </c>
      <c r="X174" s="199">
        <f>IF(ISNUMBER('MPS(input_RL_Opt2)'!X$21),H174*'MPS(input_RL_Opt2)'!X$21,0)</f>
        <v>0</v>
      </c>
      <c r="Y174" s="199">
        <f>IF(ISNUMBER('MPS(input_RL_Opt2)'!Y$21),I174*'MPS(input_RL_Opt2)'!Y$21,0)</f>
        <v>0</v>
      </c>
      <c r="Z174" s="199">
        <f>IF(ISNUMBER('MPS(input_RL_Opt2)'!Z$21),J174*'MPS(input_RL_Opt2)'!Z$21,0)</f>
        <v>0</v>
      </c>
      <c r="AA174" s="199">
        <f>IF(ISNUMBER('MPS(input_RL_Opt2)'!AA$21),K174*'MPS(input_RL_Opt2)'!AA$21,0)</f>
        <v>0</v>
      </c>
      <c r="AB174" s="199">
        <f>IF(ISNUMBER('MPS(input_RL_Opt2)'!AB$21),L174*'MPS(input_RL_Opt2)'!AB$21,0)</f>
        <v>0</v>
      </c>
      <c r="AC174" s="199">
        <f>IF(ISNUMBER('MPS(input_RL_Opt2)'!AC$21),M174*'MPS(input_RL_Opt2)'!AC$21,0)</f>
        <v>0</v>
      </c>
      <c r="AD174" s="199">
        <f>IF(ISNUMBER('MPS(input_RL_Opt2)'!AD$21),N174*'MPS(input_RL_Opt2)'!AD$21,0)</f>
        <v>0</v>
      </c>
      <c r="AE174" s="198">
        <f t="shared" si="31"/>
        <v>0</v>
      </c>
      <c r="AF174" s="62"/>
      <c r="AG174" s="62"/>
    </row>
    <row r="175" spans="1:33" x14ac:dyDescent="0.2">
      <c r="A175" s="280"/>
      <c r="B175" s="172" t="s">
        <v>52</v>
      </c>
      <c r="C175" s="201"/>
      <c r="D175" s="201"/>
      <c r="E175" s="201"/>
      <c r="F175" s="201"/>
      <c r="G175" s="201"/>
      <c r="H175" s="201"/>
      <c r="I175" s="201"/>
      <c r="J175" s="201"/>
      <c r="K175" s="201"/>
      <c r="L175" s="201"/>
      <c r="M175" s="201"/>
      <c r="N175" s="201"/>
      <c r="O175" s="198">
        <f t="shared" si="30"/>
        <v>0</v>
      </c>
      <c r="Q175" s="280"/>
      <c r="R175" s="172" t="s">
        <v>52</v>
      </c>
      <c r="S175" s="199">
        <f>IF(ISNUMBER('MPS(input_RL_Opt2)'!S$22),C175*'MPS(input_RL_Opt2)'!S$22,0)</f>
        <v>0</v>
      </c>
      <c r="T175" s="199">
        <f>IF(ISNUMBER('MPS(input_RL_Opt2)'!T$22),D175*'MPS(input_RL_Opt2)'!T$22,0)</f>
        <v>0</v>
      </c>
      <c r="U175" s="199">
        <f>IF(ISNUMBER('MPS(input_RL_Opt2)'!U$22),E175*'MPS(input_RL_Opt2)'!U$22,0)</f>
        <v>0</v>
      </c>
      <c r="V175" s="199">
        <f>IF(ISNUMBER('MPS(input_RL_Opt2)'!V$22),F175*'MPS(input_RL_Opt2)'!V$22,0)</f>
        <v>0</v>
      </c>
      <c r="W175" s="199">
        <f>IF(ISNUMBER('MPS(input_RL_Opt2)'!W$22),G175*'MPS(input_RL_Opt2)'!W$22,0)</f>
        <v>0</v>
      </c>
      <c r="X175" s="199">
        <f>IF(ISNUMBER('MPS(input_RL_Opt2)'!X$22),H175*'MPS(input_RL_Opt2)'!X$22,0)</f>
        <v>0</v>
      </c>
      <c r="Y175" s="199">
        <f>IF(ISNUMBER('MPS(input_RL_Opt2)'!Y$22),I175*'MPS(input_RL_Opt2)'!Y$22,0)</f>
        <v>0</v>
      </c>
      <c r="Z175" s="199">
        <f>IF(ISNUMBER('MPS(input_RL_Opt2)'!Z$22),J175*'MPS(input_RL_Opt2)'!Z$22,0)</f>
        <v>0</v>
      </c>
      <c r="AA175" s="199">
        <f>IF(ISNUMBER('MPS(input_RL_Opt2)'!AA$22),K175*'MPS(input_RL_Opt2)'!AA$22,0)</f>
        <v>0</v>
      </c>
      <c r="AB175" s="199">
        <f>IF(ISNUMBER('MPS(input_RL_Opt2)'!AB$22),L175*'MPS(input_RL_Opt2)'!AB$22,0)</f>
        <v>0</v>
      </c>
      <c r="AC175" s="199">
        <f>IF(ISNUMBER('MPS(input_RL_Opt2)'!AC$22),M175*'MPS(input_RL_Opt2)'!AC$22,0)</f>
        <v>0</v>
      </c>
      <c r="AD175" s="199">
        <f>IF(ISNUMBER('MPS(input_RL_Opt2)'!AD$22),N175*'MPS(input_RL_Opt2)'!AD$22,0)</f>
        <v>0</v>
      </c>
      <c r="AE175" s="198">
        <f t="shared" si="31"/>
        <v>0</v>
      </c>
      <c r="AF175" s="62"/>
      <c r="AG175" s="62"/>
    </row>
    <row r="176" spans="1:33" x14ac:dyDescent="0.2">
      <c r="A176" s="280"/>
      <c r="B176" s="172" t="s">
        <v>53</v>
      </c>
      <c r="C176" s="201"/>
      <c r="D176" s="201"/>
      <c r="E176" s="201"/>
      <c r="F176" s="201"/>
      <c r="G176" s="201"/>
      <c r="H176" s="201"/>
      <c r="I176" s="201"/>
      <c r="J176" s="201"/>
      <c r="K176" s="201"/>
      <c r="L176" s="201"/>
      <c r="M176" s="201"/>
      <c r="N176" s="201"/>
      <c r="O176" s="198">
        <f t="shared" si="30"/>
        <v>0</v>
      </c>
      <c r="Q176" s="280"/>
      <c r="R176" s="172" t="s">
        <v>53</v>
      </c>
      <c r="S176" s="199">
        <f>IF(ISNUMBER('MPS(input_RL_Opt2)'!S$23),C176*'MPS(input_RL_Opt2)'!S$23,0)</f>
        <v>0</v>
      </c>
      <c r="T176" s="199">
        <f>IF(ISNUMBER('MPS(input_RL_Opt2)'!T$23),D176*'MPS(input_RL_Opt2)'!T$23,0)</f>
        <v>0</v>
      </c>
      <c r="U176" s="199">
        <f>IF(ISNUMBER('MPS(input_RL_Opt2)'!U$23),E176*'MPS(input_RL_Opt2)'!U$23,0)</f>
        <v>0</v>
      </c>
      <c r="V176" s="199">
        <f>IF(ISNUMBER('MPS(input_RL_Opt2)'!V$23),F176*'MPS(input_RL_Opt2)'!V$23,0)</f>
        <v>0</v>
      </c>
      <c r="W176" s="199">
        <f>IF(ISNUMBER('MPS(input_RL_Opt2)'!W$23),G176*'MPS(input_RL_Opt2)'!W$23,0)</f>
        <v>0</v>
      </c>
      <c r="X176" s="199">
        <f>IF(ISNUMBER('MPS(input_RL_Opt2)'!X$23),H176*'MPS(input_RL_Opt2)'!X$23,0)</f>
        <v>0</v>
      </c>
      <c r="Y176" s="199">
        <f>IF(ISNUMBER('MPS(input_RL_Opt2)'!Y$23),I176*'MPS(input_RL_Opt2)'!Y$23,0)</f>
        <v>0</v>
      </c>
      <c r="Z176" s="199">
        <f>IF(ISNUMBER('MPS(input_RL_Opt2)'!Z$23),J176*'MPS(input_RL_Opt2)'!Z$23,0)</f>
        <v>0</v>
      </c>
      <c r="AA176" s="199">
        <f>IF(ISNUMBER('MPS(input_RL_Opt2)'!AA$23),K176*'MPS(input_RL_Opt2)'!AA$23,0)</f>
        <v>0</v>
      </c>
      <c r="AB176" s="199">
        <f>IF(ISNUMBER('MPS(input_RL_Opt2)'!AB$23),L176*'MPS(input_RL_Opt2)'!AB$23,0)</f>
        <v>0</v>
      </c>
      <c r="AC176" s="199">
        <f>IF(ISNUMBER('MPS(input_RL_Opt2)'!AC$23),M176*'MPS(input_RL_Opt2)'!AC$23,0)</f>
        <v>0</v>
      </c>
      <c r="AD176" s="199">
        <f>IF(ISNUMBER('MPS(input_RL_Opt2)'!AD$23),N176*'MPS(input_RL_Opt2)'!AD$23,0)</f>
        <v>0</v>
      </c>
      <c r="AE176" s="198">
        <f t="shared" si="31"/>
        <v>0</v>
      </c>
      <c r="AF176" s="62"/>
      <c r="AG176" s="62"/>
    </row>
    <row r="177" spans="1:33" x14ac:dyDescent="0.2">
      <c r="A177" s="280"/>
      <c r="B177" s="172" t="s">
        <v>54</v>
      </c>
      <c r="C177" s="201"/>
      <c r="D177" s="201"/>
      <c r="E177" s="201"/>
      <c r="F177" s="201"/>
      <c r="G177" s="201"/>
      <c r="H177" s="201"/>
      <c r="I177" s="201"/>
      <c r="J177" s="201"/>
      <c r="K177" s="201"/>
      <c r="L177" s="201"/>
      <c r="M177" s="201"/>
      <c r="N177" s="201"/>
      <c r="O177" s="198">
        <f t="shared" si="30"/>
        <v>0</v>
      </c>
      <c r="Q177" s="280"/>
      <c r="R177" s="172" t="s">
        <v>54</v>
      </c>
      <c r="S177" s="199">
        <f>IF(ISNUMBER('MPS(input_RL_Opt2)'!S$24),C177*'MPS(input_RL_Opt2)'!S$24,0)</f>
        <v>0</v>
      </c>
      <c r="T177" s="199">
        <f>IF(ISNUMBER('MPS(input_RL_Opt2)'!T$24),D177*'MPS(input_RL_Opt2)'!T$24,0)</f>
        <v>0</v>
      </c>
      <c r="U177" s="199">
        <f>IF(ISNUMBER('MPS(input_RL_Opt2)'!U$24),E177*'MPS(input_RL_Opt2)'!U$24,0)</f>
        <v>0</v>
      </c>
      <c r="V177" s="199">
        <f>IF(ISNUMBER('MPS(input_RL_Opt2)'!V$24),F177*'MPS(input_RL_Opt2)'!V$24,0)</f>
        <v>0</v>
      </c>
      <c r="W177" s="199">
        <f>IF(ISNUMBER('MPS(input_RL_Opt2)'!W$24),G177*'MPS(input_RL_Opt2)'!W$24,0)</f>
        <v>0</v>
      </c>
      <c r="X177" s="199">
        <f>IF(ISNUMBER('MPS(input_RL_Opt2)'!X$24),H177*'MPS(input_RL_Opt2)'!X$24,0)</f>
        <v>0</v>
      </c>
      <c r="Y177" s="199">
        <f>IF(ISNUMBER('MPS(input_RL_Opt2)'!Y$24),I177*'MPS(input_RL_Opt2)'!Y$24,0)</f>
        <v>0</v>
      </c>
      <c r="Z177" s="199">
        <f>IF(ISNUMBER('MPS(input_RL_Opt2)'!Z$24),J177*'MPS(input_RL_Opt2)'!Z$24,0)</f>
        <v>0</v>
      </c>
      <c r="AA177" s="199">
        <f>IF(ISNUMBER('MPS(input_RL_Opt2)'!AA$24),K177*'MPS(input_RL_Opt2)'!AA$24,0)</f>
        <v>0</v>
      </c>
      <c r="AB177" s="199">
        <f>IF(ISNUMBER('MPS(input_RL_Opt2)'!AB$24),L177*'MPS(input_RL_Opt2)'!AB$24,0)</f>
        <v>0</v>
      </c>
      <c r="AC177" s="199">
        <f>IF(ISNUMBER('MPS(input_RL_Opt2)'!AC$24),M177*'MPS(input_RL_Opt2)'!AC$24,0)</f>
        <v>0</v>
      </c>
      <c r="AD177" s="199">
        <f>IF(ISNUMBER('MPS(input_RL_Opt2)'!AD$24),N177*'MPS(input_RL_Opt2)'!AD$24,0)</f>
        <v>0</v>
      </c>
      <c r="AE177" s="198">
        <f t="shared" si="31"/>
        <v>0</v>
      </c>
      <c r="AF177" s="62"/>
      <c r="AG177" s="62"/>
    </row>
    <row r="178" spans="1:33" x14ac:dyDescent="0.2">
      <c r="A178" s="280"/>
      <c r="B178" s="172" t="s">
        <v>55</v>
      </c>
      <c r="C178" s="201"/>
      <c r="D178" s="201"/>
      <c r="E178" s="201"/>
      <c r="F178" s="201"/>
      <c r="G178" s="201"/>
      <c r="H178" s="201"/>
      <c r="I178" s="201"/>
      <c r="J178" s="201"/>
      <c r="K178" s="201"/>
      <c r="L178" s="201"/>
      <c r="M178" s="201"/>
      <c r="N178" s="201"/>
      <c r="O178" s="198">
        <f t="shared" si="30"/>
        <v>0</v>
      </c>
      <c r="Q178" s="280"/>
      <c r="R178" s="172" t="s">
        <v>55</v>
      </c>
      <c r="S178" s="199">
        <f>IF(ISNUMBER('MPS(input_RL_Opt2)'!S$25),C178*'MPS(input_RL_Opt2)'!S$25,0)</f>
        <v>0</v>
      </c>
      <c r="T178" s="199">
        <f>IF(ISNUMBER('MPS(input_RL_Opt2)'!T$25),D178*'MPS(input_RL_Opt2)'!T$25,0)</f>
        <v>0</v>
      </c>
      <c r="U178" s="199">
        <f>IF(ISNUMBER('MPS(input_RL_Opt2)'!U$25),E178*'MPS(input_RL_Opt2)'!U$25,0)</f>
        <v>0</v>
      </c>
      <c r="V178" s="199">
        <f>IF(ISNUMBER('MPS(input_RL_Opt2)'!V$25),F178*'MPS(input_RL_Opt2)'!V$25,0)</f>
        <v>0</v>
      </c>
      <c r="W178" s="199">
        <f>IF(ISNUMBER('MPS(input_RL_Opt2)'!W$25),G178*'MPS(input_RL_Opt2)'!W$25,0)</f>
        <v>0</v>
      </c>
      <c r="X178" s="199">
        <f>IF(ISNUMBER('MPS(input_RL_Opt2)'!X$25),H178*'MPS(input_RL_Opt2)'!X$25,0)</f>
        <v>0</v>
      </c>
      <c r="Y178" s="199">
        <f>IF(ISNUMBER('MPS(input_RL_Opt2)'!Y$25),I178*'MPS(input_RL_Opt2)'!Y$25,0)</f>
        <v>0</v>
      </c>
      <c r="Z178" s="199">
        <f>IF(ISNUMBER('MPS(input_RL_Opt2)'!Z$25),J178*'MPS(input_RL_Opt2)'!Z$25,0)</f>
        <v>0</v>
      </c>
      <c r="AA178" s="199">
        <f>IF(ISNUMBER('MPS(input_RL_Opt2)'!AA$25),K178*'MPS(input_RL_Opt2)'!AA$25,0)</f>
        <v>0</v>
      </c>
      <c r="AB178" s="199">
        <f>IF(ISNUMBER('MPS(input_RL_Opt2)'!AB$25),L178*'MPS(input_RL_Opt2)'!AB$25,0)</f>
        <v>0</v>
      </c>
      <c r="AC178" s="199">
        <f>IF(ISNUMBER('MPS(input_RL_Opt2)'!AC$25),M178*'MPS(input_RL_Opt2)'!AC$25,0)</f>
        <v>0</v>
      </c>
      <c r="AD178" s="199">
        <f>IF(ISNUMBER('MPS(input_RL_Opt2)'!AD$25),N178*'MPS(input_RL_Opt2)'!AD$25,0)</f>
        <v>0</v>
      </c>
      <c r="AE178" s="198">
        <f t="shared" si="31"/>
        <v>0</v>
      </c>
      <c r="AF178" s="62"/>
      <c r="AG178" s="62"/>
    </row>
    <row r="179" spans="1:33" x14ac:dyDescent="0.2">
      <c r="A179" s="280"/>
      <c r="B179" s="172" t="s">
        <v>56</v>
      </c>
      <c r="C179" s="201"/>
      <c r="D179" s="201"/>
      <c r="E179" s="201"/>
      <c r="F179" s="201"/>
      <c r="G179" s="201"/>
      <c r="H179" s="201"/>
      <c r="I179" s="201"/>
      <c r="J179" s="201"/>
      <c r="K179" s="201"/>
      <c r="L179" s="201"/>
      <c r="M179" s="201"/>
      <c r="N179" s="201"/>
      <c r="O179" s="198">
        <f t="shared" si="30"/>
        <v>0</v>
      </c>
      <c r="Q179" s="280"/>
      <c r="R179" s="172" t="s">
        <v>56</v>
      </c>
      <c r="S179" s="199">
        <f>IF(ISNUMBER('MPS(input_RL_Opt2)'!S$26),C179*'MPS(input_RL_Opt2)'!S$26,0)</f>
        <v>0</v>
      </c>
      <c r="T179" s="199">
        <f>IF(ISNUMBER('MPS(input_RL_Opt2)'!T$26),D179*'MPS(input_RL_Opt2)'!T$26,0)</f>
        <v>0</v>
      </c>
      <c r="U179" s="199">
        <f>IF(ISNUMBER('MPS(input_RL_Opt2)'!U$26),E179*'MPS(input_RL_Opt2)'!U$26,0)</f>
        <v>0</v>
      </c>
      <c r="V179" s="199">
        <f>IF(ISNUMBER('MPS(input_RL_Opt2)'!V$26),F179*'MPS(input_RL_Opt2)'!V$26,0)</f>
        <v>0</v>
      </c>
      <c r="W179" s="199">
        <f>IF(ISNUMBER('MPS(input_RL_Opt2)'!W$26),G179*'MPS(input_RL_Opt2)'!W$26,0)</f>
        <v>0</v>
      </c>
      <c r="X179" s="199">
        <f>IF(ISNUMBER('MPS(input_RL_Opt2)'!X$26),H179*'MPS(input_RL_Opt2)'!X$26,0)</f>
        <v>0</v>
      </c>
      <c r="Y179" s="199">
        <f>IF(ISNUMBER('MPS(input_RL_Opt2)'!Y$26),I179*'MPS(input_RL_Opt2)'!Y$26,0)</f>
        <v>0</v>
      </c>
      <c r="Z179" s="199">
        <f>IF(ISNUMBER('MPS(input_RL_Opt2)'!Z$26),J179*'MPS(input_RL_Opt2)'!Z$26,0)</f>
        <v>0</v>
      </c>
      <c r="AA179" s="199">
        <f>IF(ISNUMBER('MPS(input_RL_Opt2)'!AA$26),K179*'MPS(input_RL_Opt2)'!AA$26,0)</f>
        <v>0</v>
      </c>
      <c r="AB179" s="199">
        <f>IF(ISNUMBER('MPS(input_RL_Opt2)'!AB$26),L179*'MPS(input_RL_Opt2)'!AB$26,0)</f>
        <v>0</v>
      </c>
      <c r="AC179" s="199">
        <f>IF(ISNUMBER('MPS(input_RL_Opt2)'!AC$26),M179*'MPS(input_RL_Opt2)'!AC$26,0)</f>
        <v>0</v>
      </c>
      <c r="AD179" s="199">
        <f>IF(ISNUMBER('MPS(input_RL_Opt2)'!AD$26),N179*'MPS(input_RL_Opt2)'!AD$26,0)</f>
        <v>0</v>
      </c>
      <c r="AE179" s="198">
        <f t="shared" si="31"/>
        <v>0</v>
      </c>
      <c r="AF179" s="62"/>
      <c r="AG179" s="62"/>
    </row>
    <row r="180" spans="1:33" x14ac:dyDescent="0.2">
      <c r="A180" s="280"/>
      <c r="B180" s="172" t="s">
        <v>147</v>
      </c>
      <c r="C180" s="201"/>
      <c r="D180" s="201"/>
      <c r="E180" s="201"/>
      <c r="F180" s="201"/>
      <c r="G180" s="201"/>
      <c r="H180" s="201"/>
      <c r="I180" s="201"/>
      <c r="J180" s="201"/>
      <c r="K180" s="201"/>
      <c r="L180" s="201"/>
      <c r="M180" s="201"/>
      <c r="N180" s="201"/>
      <c r="O180" s="198">
        <f t="shared" si="30"/>
        <v>0</v>
      </c>
      <c r="Q180" s="280"/>
      <c r="R180" s="172" t="s">
        <v>147</v>
      </c>
      <c r="S180" s="199">
        <f>IF(ISNUMBER('MPS(input_RL_Opt2)'!S$27),C180*'MPS(input_RL_Opt2)'!S$27,0)</f>
        <v>0</v>
      </c>
      <c r="T180" s="199">
        <f>IF(ISNUMBER('MPS(input_RL_Opt2)'!T$27),D180*'MPS(input_RL_Opt2)'!T$27,0)</f>
        <v>0</v>
      </c>
      <c r="U180" s="199">
        <f>IF(ISNUMBER('MPS(input_RL_Opt2)'!U$27),E180*'MPS(input_RL_Opt2)'!U$27,0)</f>
        <v>0</v>
      </c>
      <c r="V180" s="199">
        <f>IF(ISNUMBER('MPS(input_RL_Opt2)'!V$27),F180*'MPS(input_RL_Opt2)'!V$27,0)</f>
        <v>0</v>
      </c>
      <c r="W180" s="199">
        <f>IF(ISNUMBER('MPS(input_RL_Opt2)'!W$27),G180*'MPS(input_RL_Opt2)'!W$27,0)</f>
        <v>0</v>
      </c>
      <c r="X180" s="199">
        <f>IF(ISNUMBER('MPS(input_RL_Opt2)'!X$27),H180*'MPS(input_RL_Opt2)'!X$27,0)</f>
        <v>0</v>
      </c>
      <c r="Y180" s="199">
        <f>IF(ISNUMBER('MPS(input_RL_Opt2)'!Y$27),I180*'MPS(input_RL_Opt2)'!Y$27,0)</f>
        <v>0</v>
      </c>
      <c r="Z180" s="199">
        <f>IF(ISNUMBER('MPS(input_RL_Opt2)'!Z$27),J180*'MPS(input_RL_Opt2)'!Z$27,0)</f>
        <v>0</v>
      </c>
      <c r="AA180" s="199">
        <f>IF(ISNUMBER('MPS(input_RL_Opt2)'!AA$27),K180*'MPS(input_RL_Opt2)'!AA$27,0)</f>
        <v>0</v>
      </c>
      <c r="AB180" s="199">
        <f>IF(ISNUMBER('MPS(input_RL_Opt2)'!AB$27),L180*'MPS(input_RL_Opt2)'!AB$27,0)</f>
        <v>0</v>
      </c>
      <c r="AC180" s="199">
        <f>IF(ISNUMBER('MPS(input_RL_Opt2)'!AC$27),M180*'MPS(input_RL_Opt2)'!AC$27,0)</f>
        <v>0</v>
      </c>
      <c r="AD180" s="199">
        <f>IF(ISNUMBER('MPS(input_RL_Opt2)'!AD$27),N180*'MPS(input_RL_Opt2)'!AD$27,0)</f>
        <v>0</v>
      </c>
      <c r="AE180" s="198">
        <f t="shared" si="31"/>
        <v>0</v>
      </c>
      <c r="AF180" s="62"/>
      <c r="AG180" s="62"/>
    </row>
    <row r="181" spans="1:33" x14ac:dyDescent="0.2">
      <c r="A181" s="280"/>
      <c r="B181" s="54" t="s">
        <v>57</v>
      </c>
      <c r="C181" s="197">
        <f>+SUM(C169:C180)</f>
        <v>0</v>
      </c>
      <c r="D181" s="197">
        <f t="shared" ref="D181:N181" si="32">+SUM(D169:D180)</f>
        <v>0</v>
      </c>
      <c r="E181" s="197">
        <f t="shared" si="32"/>
        <v>0</v>
      </c>
      <c r="F181" s="197">
        <f t="shared" si="32"/>
        <v>0</v>
      </c>
      <c r="G181" s="197">
        <f t="shared" si="32"/>
        <v>0</v>
      </c>
      <c r="H181" s="197">
        <f t="shared" si="32"/>
        <v>0</v>
      </c>
      <c r="I181" s="197">
        <f t="shared" si="32"/>
        <v>0</v>
      </c>
      <c r="J181" s="197">
        <f t="shared" si="32"/>
        <v>0</v>
      </c>
      <c r="K181" s="197">
        <f t="shared" si="32"/>
        <v>0</v>
      </c>
      <c r="L181" s="197">
        <f t="shared" si="32"/>
        <v>0</v>
      </c>
      <c r="M181" s="197">
        <f t="shared" si="32"/>
        <v>0</v>
      </c>
      <c r="N181" s="197">
        <f t="shared" si="32"/>
        <v>0</v>
      </c>
      <c r="O181" s="198"/>
      <c r="Q181" s="280"/>
      <c r="R181" s="54" t="s">
        <v>57</v>
      </c>
      <c r="S181" s="197"/>
      <c r="T181" s="197"/>
      <c r="U181" s="197"/>
      <c r="V181" s="197"/>
      <c r="W181" s="197"/>
      <c r="X181" s="197"/>
      <c r="Y181" s="197"/>
      <c r="Z181" s="197"/>
      <c r="AA181" s="197"/>
      <c r="AB181" s="197"/>
      <c r="AC181" s="197"/>
      <c r="AD181" s="197"/>
      <c r="AE181" s="198">
        <f>SUM(AE169:AE180)</f>
        <v>0</v>
      </c>
      <c r="AF181" s="200">
        <f>AE181*44/12</f>
        <v>0</v>
      </c>
      <c r="AG181" s="60">
        <f>_xlfn.IFS(AF181-'MPS(input_PJ_DR_Opt2)'!AF206&gt;0,AF181-'MPS(input_PJ_DR_Opt2)'!AF206,TRUE,0)</f>
        <v>0</v>
      </c>
    </row>
    <row r="182" spans="1:33" x14ac:dyDescent="0.2">
      <c r="S182" s="50"/>
      <c r="T182" s="50"/>
      <c r="U182" s="50"/>
      <c r="V182" s="50"/>
      <c r="W182" s="50"/>
      <c r="X182" s="50"/>
      <c r="Y182" s="50"/>
      <c r="Z182" s="50"/>
      <c r="AA182" s="50"/>
      <c r="AB182" s="50"/>
      <c r="AC182" s="50"/>
      <c r="AD182" s="50"/>
      <c r="AE182" s="50"/>
    </row>
    <row r="183" spans="1:33" ht="14.15" customHeight="1" x14ac:dyDescent="0.2">
      <c r="A183" s="293" t="str">
        <f>'MPS(input_RL_Opt2)'!A208</f>
        <v>Year 2030</v>
      </c>
      <c r="B183" s="293"/>
      <c r="C183" s="261" t="str">
        <f>'MPS(input_RL_Opt2)'!C208</f>
        <v>Land use category in year 2030</v>
      </c>
      <c r="D183" s="261"/>
      <c r="E183" s="261"/>
      <c r="F183" s="261"/>
      <c r="G183" s="261"/>
      <c r="H183" s="261"/>
      <c r="I183" s="261"/>
      <c r="J183" s="261"/>
      <c r="K183" s="261"/>
      <c r="L183" s="261"/>
      <c r="M183" s="261"/>
      <c r="N183" s="261"/>
      <c r="O183" s="261"/>
      <c r="Q183" s="293" t="str">
        <f>'MPS(input_RL_Opt2)'!Q208</f>
        <v>Year 2030</v>
      </c>
      <c r="R183" s="293"/>
      <c r="S183" s="261" t="str">
        <f>'MPS(input_RL_Opt2)'!S208</f>
        <v>Land use category in year 2030</v>
      </c>
      <c r="T183" s="261"/>
      <c r="U183" s="261"/>
      <c r="V183" s="261"/>
      <c r="W183" s="261"/>
      <c r="X183" s="261"/>
      <c r="Y183" s="261"/>
      <c r="Z183" s="261"/>
      <c r="AA183" s="261"/>
      <c r="AB183" s="261"/>
      <c r="AC183" s="261"/>
      <c r="AD183" s="261"/>
      <c r="AE183" s="261"/>
      <c r="AF183" s="62"/>
      <c r="AG183" s="62"/>
    </row>
    <row r="184" spans="1:33" ht="42" x14ac:dyDescent="0.2">
      <c r="A184" s="293"/>
      <c r="B184" s="293"/>
      <c r="C184" s="54" t="s">
        <v>46</v>
      </c>
      <c r="D184" s="54" t="s">
        <v>47</v>
      </c>
      <c r="E184" s="55" t="s">
        <v>48</v>
      </c>
      <c r="F184" s="54" t="s">
        <v>49</v>
      </c>
      <c r="G184" s="54" t="s">
        <v>50</v>
      </c>
      <c r="H184" s="54" t="s">
        <v>51</v>
      </c>
      <c r="I184" s="54" t="s">
        <v>52</v>
      </c>
      <c r="J184" s="54" t="s">
        <v>53</v>
      </c>
      <c r="K184" s="54" t="s">
        <v>54</v>
      </c>
      <c r="L184" s="54" t="s">
        <v>55</v>
      </c>
      <c r="M184" s="54" t="s">
        <v>56</v>
      </c>
      <c r="N184" s="54" t="s">
        <v>39</v>
      </c>
      <c r="O184" s="172" t="s">
        <v>57</v>
      </c>
      <c r="Q184" s="293"/>
      <c r="R184" s="293"/>
      <c r="S184" s="54" t="s">
        <v>46</v>
      </c>
      <c r="T184" s="54" t="s">
        <v>47</v>
      </c>
      <c r="U184" s="55" t="s">
        <v>48</v>
      </c>
      <c r="V184" s="54" t="s">
        <v>49</v>
      </c>
      <c r="W184" s="54" t="s">
        <v>50</v>
      </c>
      <c r="X184" s="54" t="s">
        <v>51</v>
      </c>
      <c r="Y184" s="54" t="s">
        <v>52</v>
      </c>
      <c r="Z184" s="54" t="s">
        <v>53</v>
      </c>
      <c r="AA184" s="54" t="s">
        <v>54</v>
      </c>
      <c r="AB184" s="54" t="s">
        <v>55</v>
      </c>
      <c r="AC184" s="54" t="s">
        <v>56</v>
      </c>
      <c r="AD184" s="54" t="s">
        <v>39</v>
      </c>
      <c r="AE184" s="172" t="s">
        <v>57</v>
      </c>
      <c r="AF184" s="62"/>
      <c r="AG184" s="62"/>
    </row>
    <row r="185" spans="1:33" ht="14.15" customHeight="1" x14ac:dyDescent="0.2">
      <c r="A185" s="280" t="str">
        <f>'MPS(input_RL_Opt2)'!A210</f>
        <v>Land use category in year 2029</v>
      </c>
      <c r="B185" s="54" t="s">
        <v>46</v>
      </c>
      <c r="C185" s="201"/>
      <c r="D185" s="201"/>
      <c r="E185" s="201"/>
      <c r="F185" s="201"/>
      <c r="G185" s="201"/>
      <c r="H185" s="201"/>
      <c r="I185" s="201"/>
      <c r="J185" s="201"/>
      <c r="K185" s="201"/>
      <c r="L185" s="201"/>
      <c r="M185" s="201"/>
      <c r="N185" s="201"/>
      <c r="O185" s="198">
        <f>SUM(C185:N185)</f>
        <v>0</v>
      </c>
      <c r="Q185" s="280" t="str">
        <f>'MPS(input_RL_Opt2)'!Q210</f>
        <v>Land use category in year 2029</v>
      </c>
      <c r="R185" s="54" t="s">
        <v>46</v>
      </c>
      <c r="S185" s="199">
        <f>IF(ISNUMBER('MPS(input_RL_Opt2)'!S$16),C185*'MPS(input_RL_Opt2)'!S$16,0)</f>
        <v>0</v>
      </c>
      <c r="T185" s="199">
        <f>IF(ISNUMBER('MPS(input_RL_Opt2)'!T$16),D185*'MPS(input_RL_Opt2)'!T$16,0)</f>
        <v>0</v>
      </c>
      <c r="U185" s="199">
        <f>IF(ISNUMBER('MPS(input_RL_Opt2)'!U$16),E185*'MPS(input_RL_Opt2)'!U$16,0)</f>
        <v>0</v>
      </c>
      <c r="V185" s="199">
        <f>IF(ISNUMBER('MPS(input_RL_Opt2)'!V$16),F185*'MPS(input_RL_Opt2)'!V$16,0)</f>
        <v>0</v>
      </c>
      <c r="W185" s="199">
        <f>IF(ISNUMBER('MPS(input_RL_Opt2)'!W$16),G185*'MPS(input_RL_Opt2)'!W$16,0)</f>
        <v>0</v>
      </c>
      <c r="X185" s="199">
        <f>IF(ISNUMBER('MPS(input_RL_Opt2)'!X$16),H185*'MPS(input_RL_Opt2)'!X$16,0)</f>
        <v>0</v>
      </c>
      <c r="Y185" s="199">
        <f>IF(ISNUMBER('MPS(input_RL_Opt2)'!Y$16),I185*'MPS(input_RL_Opt2)'!Y$16,0)</f>
        <v>0</v>
      </c>
      <c r="Z185" s="199">
        <f>IF(ISNUMBER('MPS(input_RL_Opt2)'!Z$16),J185*'MPS(input_RL_Opt2)'!Z$16,0)</f>
        <v>0</v>
      </c>
      <c r="AA185" s="199">
        <f>IF(ISNUMBER('MPS(input_RL_Opt2)'!AA$16),K185*'MPS(input_RL_Opt2)'!AA$16,0)</f>
        <v>0</v>
      </c>
      <c r="AB185" s="199">
        <f>IF(ISNUMBER('MPS(input_RL_Opt2)'!AB$16),L185*'MPS(input_RL_Opt2)'!AB$16,0)</f>
        <v>0</v>
      </c>
      <c r="AC185" s="199">
        <f>IF(ISNUMBER('MPS(input_RL_Opt2)'!AC$16),M185*'MPS(input_RL_Opt2)'!AC$16,0)</f>
        <v>0</v>
      </c>
      <c r="AD185" s="199">
        <f>IF(ISNUMBER('MPS(input_RL_Opt2)'!AD$16),N185*'MPS(input_RL_Opt2)'!AD$16,0)</f>
        <v>0</v>
      </c>
      <c r="AE185" s="198">
        <f>SUMIF(S185:AD185,"&gt;0",S185:AD185)</f>
        <v>0</v>
      </c>
      <c r="AF185" s="62"/>
      <c r="AG185" s="62"/>
    </row>
    <row r="186" spans="1:33" ht="28" x14ac:dyDescent="0.2">
      <c r="A186" s="280"/>
      <c r="B186" s="54" t="s">
        <v>47</v>
      </c>
      <c r="C186" s="201"/>
      <c r="D186" s="201"/>
      <c r="E186" s="201"/>
      <c r="F186" s="201"/>
      <c r="G186" s="201"/>
      <c r="H186" s="201"/>
      <c r="I186" s="201"/>
      <c r="J186" s="201"/>
      <c r="K186" s="201"/>
      <c r="L186" s="201"/>
      <c r="M186" s="201"/>
      <c r="N186" s="201"/>
      <c r="O186" s="198">
        <f t="shared" ref="O186:O196" si="33">SUM(C186:N186)</f>
        <v>0</v>
      </c>
      <c r="Q186" s="280"/>
      <c r="R186" s="54" t="s">
        <v>47</v>
      </c>
      <c r="S186" s="199">
        <f>IF(ISNUMBER('MPS(input_RL_Opt2)'!S$17),C186*'MPS(input_RL_Opt2)'!S$17,0)</f>
        <v>0</v>
      </c>
      <c r="T186" s="199">
        <f>IF(ISNUMBER('MPS(input_RL_Opt2)'!T$17),D186*'MPS(input_RL_Opt2)'!T$17,0)</f>
        <v>0</v>
      </c>
      <c r="U186" s="199">
        <f>IF(ISNUMBER('MPS(input_RL_Opt2)'!U$17),E186*'MPS(input_RL_Opt2)'!U$17,0)</f>
        <v>0</v>
      </c>
      <c r="V186" s="199">
        <f>IF(ISNUMBER('MPS(input_RL_Opt2)'!V$17),F186*'MPS(input_RL_Opt2)'!V$17,0)</f>
        <v>0</v>
      </c>
      <c r="W186" s="199">
        <f>IF(ISNUMBER('MPS(input_RL_Opt2)'!W$17),G186*'MPS(input_RL_Opt2)'!W$17,0)</f>
        <v>0</v>
      </c>
      <c r="X186" s="199">
        <f>IF(ISNUMBER('MPS(input_RL_Opt2)'!X$17),H186*'MPS(input_RL_Opt2)'!X$17,0)</f>
        <v>0</v>
      </c>
      <c r="Y186" s="199">
        <f>IF(ISNUMBER('MPS(input_RL_Opt2)'!Y$17),I186*'MPS(input_RL_Opt2)'!Y$17,0)</f>
        <v>0</v>
      </c>
      <c r="Z186" s="199">
        <f>IF(ISNUMBER('MPS(input_RL_Opt2)'!Z$17),J186*'MPS(input_RL_Opt2)'!Z$17,0)</f>
        <v>0</v>
      </c>
      <c r="AA186" s="199">
        <f>IF(ISNUMBER('MPS(input_RL_Opt2)'!AA$17),K186*'MPS(input_RL_Opt2)'!AA$17,0)</f>
        <v>0</v>
      </c>
      <c r="AB186" s="199">
        <f>IF(ISNUMBER('MPS(input_RL_Opt2)'!AB$17),L186*'MPS(input_RL_Opt2)'!AB$17,0)</f>
        <v>0</v>
      </c>
      <c r="AC186" s="199">
        <f>IF(ISNUMBER('MPS(input_RL_Opt2)'!AC$17),M186*'MPS(input_RL_Opt2)'!AC$17,0)</f>
        <v>0</v>
      </c>
      <c r="AD186" s="199">
        <f>IF(ISNUMBER('MPS(input_RL_Opt2)'!AD$17),N186*'MPS(input_RL_Opt2)'!AD$17,0)</f>
        <v>0</v>
      </c>
      <c r="AE186" s="198">
        <f t="shared" ref="AE186:AE196" si="34">SUMIF(S186:AD186,"&gt;0",S186:AD186)</f>
        <v>0</v>
      </c>
      <c r="AF186" s="62"/>
      <c r="AG186" s="62"/>
    </row>
    <row r="187" spans="1:33" x14ac:dyDescent="0.2">
      <c r="A187" s="280"/>
      <c r="B187" s="55" t="s">
        <v>48</v>
      </c>
      <c r="C187" s="201"/>
      <c r="D187" s="201"/>
      <c r="E187" s="201"/>
      <c r="F187" s="201"/>
      <c r="G187" s="201"/>
      <c r="H187" s="201"/>
      <c r="I187" s="201"/>
      <c r="J187" s="201"/>
      <c r="K187" s="201"/>
      <c r="L187" s="201"/>
      <c r="M187" s="201"/>
      <c r="N187" s="201"/>
      <c r="O187" s="198">
        <f t="shared" si="33"/>
        <v>0</v>
      </c>
      <c r="Q187" s="280"/>
      <c r="R187" s="55" t="s">
        <v>48</v>
      </c>
      <c r="S187" s="199">
        <f>IF(ISNUMBER('MPS(input_RL_Opt2)'!S$18),C187*'MPS(input_RL_Opt2)'!S$18,0)</f>
        <v>0</v>
      </c>
      <c r="T187" s="199">
        <f>IF(ISNUMBER('MPS(input_RL_Opt2)'!T$18),D187*'MPS(input_RL_Opt2)'!T$18,0)</f>
        <v>0</v>
      </c>
      <c r="U187" s="199">
        <f>IF(ISNUMBER('MPS(input_RL_Opt2)'!U$18),E187*'MPS(input_RL_Opt2)'!U$18,0)</f>
        <v>0</v>
      </c>
      <c r="V187" s="199">
        <f>IF(ISNUMBER('MPS(input_RL_Opt2)'!V$18),F187*'MPS(input_RL_Opt2)'!V$18,0)</f>
        <v>0</v>
      </c>
      <c r="W187" s="199">
        <f>IF(ISNUMBER('MPS(input_RL_Opt2)'!W$18),G187*'MPS(input_RL_Opt2)'!W$18,0)</f>
        <v>0</v>
      </c>
      <c r="X187" s="199">
        <f>IF(ISNUMBER('MPS(input_RL_Opt2)'!X$18),H187*'MPS(input_RL_Opt2)'!X$18,0)</f>
        <v>0</v>
      </c>
      <c r="Y187" s="199">
        <f>IF(ISNUMBER('MPS(input_RL_Opt2)'!Y$18),I187*'MPS(input_RL_Opt2)'!Y$18,0)</f>
        <v>0</v>
      </c>
      <c r="Z187" s="199">
        <f>IF(ISNUMBER('MPS(input_RL_Opt2)'!Z$18),J187*'MPS(input_RL_Opt2)'!Z$18,0)</f>
        <v>0</v>
      </c>
      <c r="AA187" s="199">
        <f>IF(ISNUMBER('MPS(input_RL_Opt2)'!AA$18),K187*'MPS(input_RL_Opt2)'!AA$18,0)</f>
        <v>0</v>
      </c>
      <c r="AB187" s="199">
        <f>IF(ISNUMBER('MPS(input_RL_Opt2)'!AB$18),L187*'MPS(input_RL_Opt2)'!AB$18,0)</f>
        <v>0</v>
      </c>
      <c r="AC187" s="199">
        <f>IF(ISNUMBER('MPS(input_RL_Opt2)'!AC$18),M187*'MPS(input_RL_Opt2)'!AC$18,0)</f>
        <v>0</v>
      </c>
      <c r="AD187" s="199">
        <f>IF(ISNUMBER('MPS(input_RL_Opt2)'!AD$18),N187*'MPS(input_RL_Opt2)'!AD$18,0)</f>
        <v>0</v>
      </c>
      <c r="AE187" s="198">
        <f t="shared" si="34"/>
        <v>0</v>
      </c>
      <c r="AF187" s="62"/>
      <c r="AG187" s="62"/>
    </row>
    <row r="188" spans="1:33" x14ac:dyDescent="0.2">
      <c r="A188" s="280"/>
      <c r="B188" s="54" t="s">
        <v>49</v>
      </c>
      <c r="C188" s="201"/>
      <c r="D188" s="201"/>
      <c r="E188" s="201"/>
      <c r="F188" s="201"/>
      <c r="G188" s="201"/>
      <c r="H188" s="201"/>
      <c r="I188" s="201"/>
      <c r="J188" s="201"/>
      <c r="K188" s="201"/>
      <c r="L188" s="201"/>
      <c r="M188" s="201"/>
      <c r="N188" s="201"/>
      <c r="O188" s="198">
        <f t="shared" si="33"/>
        <v>0</v>
      </c>
      <c r="Q188" s="280"/>
      <c r="R188" s="54" t="s">
        <v>49</v>
      </c>
      <c r="S188" s="199">
        <f>IF(ISNUMBER('MPS(input_RL_Opt2)'!S$19),C188*'MPS(input_RL_Opt2)'!S$19,0)</f>
        <v>0</v>
      </c>
      <c r="T188" s="199">
        <f>IF(ISNUMBER('MPS(input_RL_Opt2)'!T$19),D188*'MPS(input_RL_Opt2)'!T$19,0)</f>
        <v>0</v>
      </c>
      <c r="U188" s="199">
        <f>IF(ISNUMBER('MPS(input_RL_Opt2)'!U$19),E188*'MPS(input_RL_Opt2)'!U$19,0)</f>
        <v>0</v>
      </c>
      <c r="V188" s="199">
        <f>IF(ISNUMBER('MPS(input_RL_Opt2)'!V$19),F188*'MPS(input_RL_Opt2)'!V$19,0)</f>
        <v>0</v>
      </c>
      <c r="W188" s="199">
        <f>IF(ISNUMBER('MPS(input_RL_Opt2)'!W$19),G188*'MPS(input_RL_Opt2)'!W$19,0)</f>
        <v>0</v>
      </c>
      <c r="X188" s="199">
        <f>IF(ISNUMBER('MPS(input_RL_Opt2)'!X$19),H188*'MPS(input_RL_Opt2)'!X$19,0)</f>
        <v>0</v>
      </c>
      <c r="Y188" s="199">
        <f>IF(ISNUMBER('MPS(input_RL_Opt2)'!Y$19),I188*'MPS(input_RL_Opt2)'!Y$19,0)</f>
        <v>0</v>
      </c>
      <c r="Z188" s="199">
        <f>IF(ISNUMBER('MPS(input_RL_Opt2)'!Z$19),J188*'MPS(input_RL_Opt2)'!Z$19,0)</f>
        <v>0</v>
      </c>
      <c r="AA188" s="199">
        <f>IF(ISNUMBER('MPS(input_RL_Opt2)'!AA$19),K188*'MPS(input_RL_Opt2)'!AA$19,0)</f>
        <v>0</v>
      </c>
      <c r="AB188" s="199">
        <f>IF(ISNUMBER('MPS(input_RL_Opt2)'!AB$19),L188*'MPS(input_RL_Opt2)'!AB$19,0)</f>
        <v>0</v>
      </c>
      <c r="AC188" s="199">
        <f>IF(ISNUMBER('MPS(input_RL_Opt2)'!AC$19),M188*'MPS(input_RL_Opt2)'!AC$19,0)</f>
        <v>0</v>
      </c>
      <c r="AD188" s="199">
        <f>IF(ISNUMBER('MPS(input_RL_Opt2)'!AD$19),N188*'MPS(input_RL_Opt2)'!AD$19,0)</f>
        <v>0</v>
      </c>
      <c r="AE188" s="198">
        <f t="shared" si="34"/>
        <v>0</v>
      </c>
      <c r="AF188" s="62"/>
      <c r="AG188" s="62"/>
    </row>
    <row r="189" spans="1:33" x14ac:dyDescent="0.2">
      <c r="A189" s="280"/>
      <c r="B189" s="172" t="s">
        <v>50</v>
      </c>
      <c r="C189" s="201"/>
      <c r="D189" s="201"/>
      <c r="E189" s="201"/>
      <c r="F189" s="201"/>
      <c r="G189" s="201"/>
      <c r="H189" s="201"/>
      <c r="I189" s="201"/>
      <c r="J189" s="201"/>
      <c r="K189" s="201"/>
      <c r="L189" s="201"/>
      <c r="M189" s="201"/>
      <c r="N189" s="201"/>
      <c r="O189" s="198">
        <f t="shared" si="33"/>
        <v>0</v>
      </c>
      <c r="Q189" s="280"/>
      <c r="R189" s="172" t="s">
        <v>50</v>
      </c>
      <c r="S189" s="199">
        <f>IF(ISNUMBER('MPS(input_RL_Opt2)'!S$20),C189*'MPS(input_RL_Opt2)'!S$20,0)</f>
        <v>0</v>
      </c>
      <c r="T189" s="199">
        <f>IF(ISNUMBER('MPS(input_RL_Opt2)'!T$20),D189*'MPS(input_RL_Opt2)'!T$20,0)</f>
        <v>0</v>
      </c>
      <c r="U189" s="199">
        <f>IF(ISNUMBER('MPS(input_RL_Opt2)'!U$20),E189*'MPS(input_RL_Opt2)'!U$20,0)</f>
        <v>0</v>
      </c>
      <c r="V189" s="199">
        <f>IF(ISNUMBER('MPS(input_RL_Opt2)'!V$20),F189*'MPS(input_RL_Opt2)'!V$20,0)</f>
        <v>0</v>
      </c>
      <c r="W189" s="199">
        <f>IF(ISNUMBER('MPS(input_RL_Opt2)'!W$20),G189*'MPS(input_RL_Opt2)'!W$20,0)</f>
        <v>0</v>
      </c>
      <c r="X189" s="199">
        <f>IF(ISNUMBER('MPS(input_RL_Opt2)'!X$20),H189*'MPS(input_RL_Opt2)'!X$20,0)</f>
        <v>0</v>
      </c>
      <c r="Y189" s="199">
        <f>IF(ISNUMBER('MPS(input_RL_Opt2)'!Y$20),I189*'MPS(input_RL_Opt2)'!Y$20,0)</f>
        <v>0</v>
      </c>
      <c r="Z189" s="199">
        <f>IF(ISNUMBER('MPS(input_RL_Opt2)'!Z$20),J189*'MPS(input_RL_Opt2)'!Z$20,0)</f>
        <v>0</v>
      </c>
      <c r="AA189" s="199">
        <f>IF(ISNUMBER('MPS(input_RL_Opt2)'!AA$20),K189*'MPS(input_RL_Opt2)'!AA$20,0)</f>
        <v>0</v>
      </c>
      <c r="AB189" s="199">
        <f>IF(ISNUMBER('MPS(input_RL_Opt2)'!AB$20),L189*'MPS(input_RL_Opt2)'!AB$20,0)</f>
        <v>0</v>
      </c>
      <c r="AC189" s="199">
        <f>IF(ISNUMBER('MPS(input_RL_Opt2)'!AC$20),M189*'MPS(input_RL_Opt2)'!AC$20,0)</f>
        <v>0</v>
      </c>
      <c r="AD189" s="199">
        <f>IF(ISNUMBER('MPS(input_RL_Opt2)'!AD$20),N189*'MPS(input_RL_Opt2)'!AD$20,0)</f>
        <v>0</v>
      </c>
      <c r="AE189" s="198">
        <f t="shared" si="34"/>
        <v>0</v>
      </c>
      <c r="AF189" s="62"/>
      <c r="AG189" s="62"/>
    </row>
    <row r="190" spans="1:33" x14ac:dyDescent="0.2">
      <c r="A190" s="280"/>
      <c r="B190" s="172" t="s">
        <v>51</v>
      </c>
      <c r="C190" s="201"/>
      <c r="D190" s="201"/>
      <c r="E190" s="201"/>
      <c r="F190" s="201"/>
      <c r="G190" s="201"/>
      <c r="H190" s="201"/>
      <c r="I190" s="201"/>
      <c r="J190" s="201"/>
      <c r="K190" s="201"/>
      <c r="L190" s="201"/>
      <c r="M190" s="201"/>
      <c r="N190" s="201"/>
      <c r="O190" s="198">
        <f t="shared" si="33"/>
        <v>0</v>
      </c>
      <c r="Q190" s="280"/>
      <c r="R190" s="172" t="s">
        <v>51</v>
      </c>
      <c r="S190" s="199">
        <f>IF(ISNUMBER('MPS(input_RL_Opt2)'!S$21),C190*'MPS(input_RL_Opt2)'!S$21,0)</f>
        <v>0</v>
      </c>
      <c r="T190" s="199">
        <f>IF(ISNUMBER('MPS(input_RL_Opt2)'!T$21),D190*'MPS(input_RL_Opt2)'!T$21,0)</f>
        <v>0</v>
      </c>
      <c r="U190" s="199">
        <f>IF(ISNUMBER('MPS(input_RL_Opt2)'!U$21),E190*'MPS(input_RL_Opt2)'!U$21,0)</f>
        <v>0</v>
      </c>
      <c r="V190" s="199">
        <f>IF(ISNUMBER('MPS(input_RL_Opt2)'!V$21),F190*'MPS(input_RL_Opt2)'!V$21,0)</f>
        <v>0</v>
      </c>
      <c r="W190" s="199">
        <f>IF(ISNUMBER('MPS(input_RL_Opt2)'!W$21),G190*'MPS(input_RL_Opt2)'!W$21,0)</f>
        <v>0</v>
      </c>
      <c r="X190" s="199">
        <f>IF(ISNUMBER('MPS(input_RL_Opt2)'!X$21),H190*'MPS(input_RL_Opt2)'!X$21,0)</f>
        <v>0</v>
      </c>
      <c r="Y190" s="199">
        <f>IF(ISNUMBER('MPS(input_RL_Opt2)'!Y$21),I190*'MPS(input_RL_Opt2)'!Y$21,0)</f>
        <v>0</v>
      </c>
      <c r="Z190" s="199">
        <f>IF(ISNUMBER('MPS(input_RL_Opt2)'!Z$21),J190*'MPS(input_RL_Opt2)'!Z$21,0)</f>
        <v>0</v>
      </c>
      <c r="AA190" s="199">
        <f>IF(ISNUMBER('MPS(input_RL_Opt2)'!AA$21),K190*'MPS(input_RL_Opt2)'!AA$21,0)</f>
        <v>0</v>
      </c>
      <c r="AB190" s="199">
        <f>IF(ISNUMBER('MPS(input_RL_Opt2)'!AB$21),L190*'MPS(input_RL_Opt2)'!AB$21,0)</f>
        <v>0</v>
      </c>
      <c r="AC190" s="199">
        <f>IF(ISNUMBER('MPS(input_RL_Opt2)'!AC$21),M190*'MPS(input_RL_Opt2)'!AC$21,0)</f>
        <v>0</v>
      </c>
      <c r="AD190" s="199">
        <f>IF(ISNUMBER('MPS(input_RL_Opt2)'!AD$21),N190*'MPS(input_RL_Opt2)'!AD$21,0)</f>
        <v>0</v>
      </c>
      <c r="AE190" s="198">
        <f t="shared" si="34"/>
        <v>0</v>
      </c>
      <c r="AF190" s="62"/>
      <c r="AG190" s="62"/>
    </row>
    <row r="191" spans="1:33" x14ac:dyDescent="0.2">
      <c r="A191" s="280"/>
      <c r="B191" s="172" t="s">
        <v>52</v>
      </c>
      <c r="C191" s="201"/>
      <c r="D191" s="201"/>
      <c r="E191" s="201"/>
      <c r="F191" s="201"/>
      <c r="G191" s="201"/>
      <c r="H191" s="201"/>
      <c r="I191" s="201"/>
      <c r="J191" s="201"/>
      <c r="K191" s="201"/>
      <c r="L191" s="201"/>
      <c r="M191" s="201"/>
      <c r="N191" s="201"/>
      <c r="O191" s="198">
        <f t="shared" si="33"/>
        <v>0</v>
      </c>
      <c r="Q191" s="280"/>
      <c r="R191" s="172" t="s">
        <v>52</v>
      </c>
      <c r="S191" s="199">
        <f>IF(ISNUMBER('MPS(input_RL_Opt2)'!S$22),C191*'MPS(input_RL_Opt2)'!S$22,0)</f>
        <v>0</v>
      </c>
      <c r="T191" s="199">
        <f>IF(ISNUMBER('MPS(input_RL_Opt2)'!T$22),D191*'MPS(input_RL_Opt2)'!T$22,0)</f>
        <v>0</v>
      </c>
      <c r="U191" s="199">
        <f>IF(ISNUMBER('MPS(input_RL_Opt2)'!U$22),E191*'MPS(input_RL_Opt2)'!U$22,0)</f>
        <v>0</v>
      </c>
      <c r="V191" s="199">
        <f>IF(ISNUMBER('MPS(input_RL_Opt2)'!V$22),F191*'MPS(input_RL_Opt2)'!V$22,0)</f>
        <v>0</v>
      </c>
      <c r="W191" s="199">
        <f>IF(ISNUMBER('MPS(input_RL_Opt2)'!W$22),G191*'MPS(input_RL_Opt2)'!W$22,0)</f>
        <v>0</v>
      </c>
      <c r="X191" s="199">
        <f>IF(ISNUMBER('MPS(input_RL_Opt2)'!X$22),H191*'MPS(input_RL_Opt2)'!X$22,0)</f>
        <v>0</v>
      </c>
      <c r="Y191" s="199">
        <f>IF(ISNUMBER('MPS(input_RL_Opt2)'!Y$22),I191*'MPS(input_RL_Opt2)'!Y$22,0)</f>
        <v>0</v>
      </c>
      <c r="Z191" s="199">
        <f>IF(ISNUMBER('MPS(input_RL_Opt2)'!Z$22),J191*'MPS(input_RL_Opt2)'!Z$22,0)</f>
        <v>0</v>
      </c>
      <c r="AA191" s="199">
        <f>IF(ISNUMBER('MPS(input_RL_Opt2)'!AA$22),K191*'MPS(input_RL_Opt2)'!AA$22,0)</f>
        <v>0</v>
      </c>
      <c r="AB191" s="199">
        <f>IF(ISNUMBER('MPS(input_RL_Opt2)'!AB$22),L191*'MPS(input_RL_Opt2)'!AB$22,0)</f>
        <v>0</v>
      </c>
      <c r="AC191" s="199">
        <f>IF(ISNUMBER('MPS(input_RL_Opt2)'!AC$22),M191*'MPS(input_RL_Opt2)'!AC$22,0)</f>
        <v>0</v>
      </c>
      <c r="AD191" s="199">
        <f>IF(ISNUMBER('MPS(input_RL_Opt2)'!AD$22),N191*'MPS(input_RL_Opt2)'!AD$22,0)</f>
        <v>0</v>
      </c>
      <c r="AE191" s="198">
        <f t="shared" si="34"/>
        <v>0</v>
      </c>
      <c r="AF191" s="62"/>
      <c r="AG191" s="62"/>
    </row>
    <row r="192" spans="1:33" x14ac:dyDescent="0.2">
      <c r="A192" s="280"/>
      <c r="B192" s="172" t="s">
        <v>53</v>
      </c>
      <c r="C192" s="201"/>
      <c r="D192" s="201"/>
      <c r="E192" s="201"/>
      <c r="F192" s="201"/>
      <c r="G192" s="201"/>
      <c r="H192" s="201"/>
      <c r="I192" s="201"/>
      <c r="J192" s="201"/>
      <c r="K192" s="201"/>
      <c r="L192" s="201"/>
      <c r="M192" s="201"/>
      <c r="N192" s="201"/>
      <c r="O192" s="198">
        <f t="shared" si="33"/>
        <v>0</v>
      </c>
      <c r="Q192" s="280"/>
      <c r="R192" s="172" t="s">
        <v>53</v>
      </c>
      <c r="S192" s="199">
        <f>IF(ISNUMBER('MPS(input_RL_Opt2)'!S$23),C192*'MPS(input_RL_Opt2)'!S$23,0)</f>
        <v>0</v>
      </c>
      <c r="T192" s="199">
        <f>IF(ISNUMBER('MPS(input_RL_Opt2)'!T$23),D192*'MPS(input_RL_Opt2)'!T$23,0)</f>
        <v>0</v>
      </c>
      <c r="U192" s="199">
        <f>IF(ISNUMBER('MPS(input_RL_Opt2)'!U$23),E192*'MPS(input_RL_Opt2)'!U$23,0)</f>
        <v>0</v>
      </c>
      <c r="V192" s="199">
        <f>IF(ISNUMBER('MPS(input_RL_Opt2)'!V$23),F192*'MPS(input_RL_Opt2)'!V$23,0)</f>
        <v>0</v>
      </c>
      <c r="W192" s="199">
        <f>IF(ISNUMBER('MPS(input_RL_Opt2)'!W$23),G192*'MPS(input_RL_Opt2)'!W$23,0)</f>
        <v>0</v>
      </c>
      <c r="X192" s="199">
        <f>IF(ISNUMBER('MPS(input_RL_Opt2)'!X$23),H192*'MPS(input_RL_Opt2)'!X$23,0)</f>
        <v>0</v>
      </c>
      <c r="Y192" s="199">
        <f>IF(ISNUMBER('MPS(input_RL_Opt2)'!Y$23),I192*'MPS(input_RL_Opt2)'!Y$23,0)</f>
        <v>0</v>
      </c>
      <c r="Z192" s="199">
        <f>IF(ISNUMBER('MPS(input_RL_Opt2)'!Z$23),J192*'MPS(input_RL_Opt2)'!Z$23,0)</f>
        <v>0</v>
      </c>
      <c r="AA192" s="199">
        <f>IF(ISNUMBER('MPS(input_RL_Opt2)'!AA$23),K192*'MPS(input_RL_Opt2)'!AA$23,0)</f>
        <v>0</v>
      </c>
      <c r="AB192" s="199">
        <f>IF(ISNUMBER('MPS(input_RL_Opt2)'!AB$23),L192*'MPS(input_RL_Opt2)'!AB$23,0)</f>
        <v>0</v>
      </c>
      <c r="AC192" s="199">
        <f>IF(ISNUMBER('MPS(input_RL_Opt2)'!AC$23),M192*'MPS(input_RL_Opt2)'!AC$23,0)</f>
        <v>0</v>
      </c>
      <c r="AD192" s="199">
        <f>IF(ISNUMBER('MPS(input_RL_Opt2)'!AD$23),N192*'MPS(input_RL_Opt2)'!AD$23,0)</f>
        <v>0</v>
      </c>
      <c r="AE192" s="198">
        <f t="shared" si="34"/>
        <v>0</v>
      </c>
      <c r="AF192" s="62"/>
      <c r="AG192" s="62"/>
    </row>
    <row r="193" spans="1:33" x14ac:dyDescent="0.2">
      <c r="A193" s="280"/>
      <c r="B193" s="172" t="s">
        <v>54</v>
      </c>
      <c r="C193" s="201"/>
      <c r="D193" s="201"/>
      <c r="E193" s="201"/>
      <c r="F193" s="201"/>
      <c r="G193" s="201"/>
      <c r="H193" s="201"/>
      <c r="I193" s="201"/>
      <c r="J193" s="201"/>
      <c r="K193" s="201"/>
      <c r="L193" s="201"/>
      <c r="M193" s="201"/>
      <c r="N193" s="201"/>
      <c r="O193" s="198">
        <f t="shared" si="33"/>
        <v>0</v>
      </c>
      <c r="Q193" s="280"/>
      <c r="R193" s="172" t="s">
        <v>54</v>
      </c>
      <c r="S193" s="199">
        <f>IF(ISNUMBER('MPS(input_RL_Opt2)'!S$24),C193*'MPS(input_RL_Opt2)'!S$24,0)</f>
        <v>0</v>
      </c>
      <c r="T193" s="199">
        <f>IF(ISNUMBER('MPS(input_RL_Opt2)'!T$24),D193*'MPS(input_RL_Opt2)'!T$24,0)</f>
        <v>0</v>
      </c>
      <c r="U193" s="199">
        <f>IF(ISNUMBER('MPS(input_RL_Opt2)'!U$24),E193*'MPS(input_RL_Opt2)'!U$24,0)</f>
        <v>0</v>
      </c>
      <c r="V193" s="199">
        <f>IF(ISNUMBER('MPS(input_RL_Opt2)'!V$24),F193*'MPS(input_RL_Opt2)'!V$24,0)</f>
        <v>0</v>
      </c>
      <c r="W193" s="199">
        <f>IF(ISNUMBER('MPS(input_RL_Opt2)'!W$24),G193*'MPS(input_RL_Opt2)'!W$24,0)</f>
        <v>0</v>
      </c>
      <c r="X193" s="199">
        <f>IF(ISNUMBER('MPS(input_RL_Opt2)'!X$24),H193*'MPS(input_RL_Opt2)'!X$24,0)</f>
        <v>0</v>
      </c>
      <c r="Y193" s="199">
        <f>IF(ISNUMBER('MPS(input_RL_Opt2)'!Y$24),I193*'MPS(input_RL_Opt2)'!Y$24,0)</f>
        <v>0</v>
      </c>
      <c r="Z193" s="199">
        <f>IF(ISNUMBER('MPS(input_RL_Opt2)'!Z$24),J193*'MPS(input_RL_Opt2)'!Z$24,0)</f>
        <v>0</v>
      </c>
      <c r="AA193" s="199">
        <f>IF(ISNUMBER('MPS(input_RL_Opt2)'!AA$24),K193*'MPS(input_RL_Opt2)'!AA$24,0)</f>
        <v>0</v>
      </c>
      <c r="AB193" s="199">
        <f>IF(ISNUMBER('MPS(input_RL_Opt2)'!AB$24),L193*'MPS(input_RL_Opt2)'!AB$24,0)</f>
        <v>0</v>
      </c>
      <c r="AC193" s="199">
        <f>IF(ISNUMBER('MPS(input_RL_Opt2)'!AC$24),M193*'MPS(input_RL_Opt2)'!AC$24,0)</f>
        <v>0</v>
      </c>
      <c r="AD193" s="199">
        <f>IF(ISNUMBER('MPS(input_RL_Opt2)'!AD$24),N193*'MPS(input_RL_Opt2)'!AD$24,0)</f>
        <v>0</v>
      </c>
      <c r="AE193" s="198">
        <f t="shared" si="34"/>
        <v>0</v>
      </c>
      <c r="AF193" s="62"/>
      <c r="AG193" s="62"/>
    </row>
    <row r="194" spans="1:33" x14ac:dyDescent="0.2">
      <c r="A194" s="280"/>
      <c r="B194" s="172" t="s">
        <v>55</v>
      </c>
      <c r="C194" s="201"/>
      <c r="D194" s="201"/>
      <c r="E194" s="201"/>
      <c r="F194" s="201"/>
      <c r="G194" s="201"/>
      <c r="H194" s="201"/>
      <c r="I194" s="201"/>
      <c r="J194" s="201"/>
      <c r="K194" s="201"/>
      <c r="L194" s="201"/>
      <c r="M194" s="201"/>
      <c r="N194" s="201"/>
      <c r="O194" s="198">
        <f t="shared" si="33"/>
        <v>0</v>
      </c>
      <c r="Q194" s="280"/>
      <c r="R194" s="172" t="s">
        <v>55</v>
      </c>
      <c r="S194" s="199">
        <f>IF(ISNUMBER('MPS(input_RL_Opt2)'!S$25),C194*'MPS(input_RL_Opt2)'!S$25,0)</f>
        <v>0</v>
      </c>
      <c r="T194" s="199">
        <f>IF(ISNUMBER('MPS(input_RL_Opt2)'!T$25),D194*'MPS(input_RL_Opt2)'!T$25,0)</f>
        <v>0</v>
      </c>
      <c r="U194" s="199">
        <f>IF(ISNUMBER('MPS(input_RL_Opt2)'!U$25),E194*'MPS(input_RL_Opt2)'!U$25,0)</f>
        <v>0</v>
      </c>
      <c r="V194" s="199">
        <f>IF(ISNUMBER('MPS(input_RL_Opt2)'!V$25),F194*'MPS(input_RL_Opt2)'!V$25,0)</f>
        <v>0</v>
      </c>
      <c r="W194" s="199">
        <f>IF(ISNUMBER('MPS(input_RL_Opt2)'!W$25),G194*'MPS(input_RL_Opt2)'!W$25,0)</f>
        <v>0</v>
      </c>
      <c r="X194" s="199">
        <f>IF(ISNUMBER('MPS(input_RL_Opt2)'!X$25),H194*'MPS(input_RL_Opt2)'!X$25,0)</f>
        <v>0</v>
      </c>
      <c r="Y194" s="199">
        <f>IF(ISNUMBER('MPS(input_RL_Opt2)'!Y$25),I194*'MPS(input_RL_Opt2)'!Y$25,0)</f>
        <v>0</v>
      </c>
      <c r="Z194" s="199">
        <f>IF(ISNUMBER('MPS(input_RL_Opt2)'!Z$25),J194*'MPS(input_RL_Opt2)'!Z$25,0)</f>
        <v>0</v>
      </c>
      <c r="AA194" s="199">
        <f>IF(ISNUMBER('MPS(input_RL_Opt2)'!AA$25),K194*'MPS(input_RL_Opt2)'!AA$25,0)</f>
        <v>0</v>
      </c>
      <c r="AB194" s="199">
        <f>IF(ISNUMBER('MPS(input_RL_Opt2)'!AB$25),L194*'MPS(input_RL_Opt2)'!AB$25,0)</f>
        <v>0</v>
      </c>
      <c r="AC194" s="199">
        <f>IF(ISNUMBER('MPS(input_RL_Opt2)'!AC$25),M194*'MPS(input_RL_Opt2)'!AC$25,0)</f>
        <v>0</v>
      </c>
      <c r="AD194" s="199">
        <f>IF(ISNUMBER('MPS(input_RL_Opt2)'!AD$25),N194*'MPS(input_RL_Opt2)'!AD$25,0)</f>
        <v>0</v>
      </c>
      <c r="AE194" s="198">
        <f t="shared" si="34"/>
        <v>0</v>
      </c>
      <c r="AF194" s="62"/>
      <c r="AG194" s="62"/>
    </row>
    <row r="195" spans="1:33" x14ac:dyDescent="0.2">
      <c r="A195" s="280"/>
      <c r="B195" s="172" t="s">
        <v>56</v>
      </c>
      <c r="C195" s="201"/>
      <c r="D195" s="201"/>
      <c r="E195" s="201"/>
      <c r="F195" s="201"/>
      <c r="G195" s="201"/>
      <c r="H195" s="201"/>
      <c r="I195" s="201"/>
      <c r="J195" s="201"/>
      <c r="K195" s="201"/>
      <c r="L195" s="201"/>
      <c r="M195" s="201"/>
      <c r="N195" s="201"/>
      <c r="O195" s="198">
        <f t="shared" si="33"/>
        <v>0</v>
      </c>
      <c r="Q195" s="280"/>
      <c r="R195" s="172" t="s">
        <v>56</v>
      </c>
      <c r="S195" s="199">
        <f>IF(ISNUMBER('MPS(input_RL_Opt2)'!S$26),C195*'MPS(input_RL_Opt2)'!S$26,0)</f>
        <v>0</v>
      </c>
      <c r="T195" s="199">
        <f>IF(ISNUMBER('MPS(input_RL_Opt2)'!T$26),D195*'MPS(input_RL_Opt2)'!T$26,0)</f>
        <v>0</v>
      </c>
      <c r="U195" s="199">
        <f>IF(ISNUMBER('MPS(input_RL_Opt2)'!U$26),E195*'MPS(input_RL_Opt2)'!U$26,0)</f>
        <v>0</v>
      </c>
      <c r="V195" s="199">
        <f>IF(ISNUMBER('MPS(input_RL_Opt2)'!V$26),F195*'MPS(input_RL_Opt2)'!V$26,0)</f>
        <v>0</v>
      </c>
      <c r="W195" s="199">
        <f>IF(ISNUMBER('MPS(input_RL_Opt2)'!W$26),G195*'MPS(input_RL_Opt2)'!W$26,0)</f>
        <v>0</v>
      </c>
      <c r="X195" s="199">
        <f>IF(ISNUMBER('MPS(input_RL_Opt2)'!X$26),H195*'MPS(input_RL_Opt2)'!X$26,0)</f>
        <v>0</v>
      </c>
      <c r="Y195" s="199">
        <f>IF(ISNUMBER('MPS(input_RL_Opt2)'!Y$26),I195*'MPS(input_RL_Opt2)'!Y$26,0)</f>
        <v>0</v>
      </c>
      <c r="Z195" s="199">
        <f>IF(ISNUMBER('MPS(input_RL_Opt2)'!Z$26),J195*'MPS(input_RL_Opt2)'!Z$26,0)</f>
        <v>0</v>
      </c>
      <c r="AA195" s="199">
        <f>IF(ISNUMBER('MPS(input_RL_Opt2)'!AA$26),K195*'MPS(input_RL_Opt2)'!AA$26,0)</f>
        <v>0</v>
      </c>
      <c r="AB195" s="199">
        <f>IF(ISNUMBER('MPS(input_RL_Opt2)'!AB$26),L195*'MPS(input_RL_Opt2)'!AB$26,0)</f>
        <v>0</v>
      </c>
      <c r="AC195" s="199">
        <f>IF(ISNUMBER('MPS(input_RL_Opt2)'!AC$26),M195*'MPS(input_RL_Opt2)'!AC$26,0)</f>
        <v>0</v>
      </c>
      <c r="AD195" s="199">
        <f>IF(ISNUMBER('MPS(input_RL_Opt2)'!AD$26),N195*'MPS(input_RL_Opt2)'!AD$26,0)</f>
        <v>0</v>
      </c>
      <c r="AE195" s="198">
        <f t="shared" si="34"/>
        <v>0</v>
      </c>
      <c r="AF195" s="62"/>
      <c r="AG195" s="62"/>
    </row>
    <row r="196" spans="1:33" x14ac:dyDescent="0.2">
      <c r="A196" s="280"/>
      <c r="B196" s="172" t="s">
        <v>147</v>
      </c>
      <c r="C196" s="201"/>
      <c r="D196" s="201"/>
      <c r="E196" s="201"/>
      <c r="F196" s="201"/>
      <c r="G196" s="201"/>
      <c r="H196" s="201"/>
      <c r="I196" s="201"/>
      <c r="J196" s="201"/>
      <c r="K196" s="201"/>
      <c r="L196" s="201"/>
      <c r="M196" s="201"/>
      <c r="N196" s="201"/>
      <c r="O196" s="198">
        <f t="shared" si="33"/>
        <v>0</v>
      </c>
      <c r="Q196" s="280"/>
      <c r="R196" s="172" t="s">
        <v>147</v>
      </c>
      <c r="S196" s="199">
        <f>IF(ISNUMBER('MPS(input_RL_Opt2)'!S$27),C196*'MPS(input_RL_Opt2)'!S$27,0)</f>
        <v>0</v>
      </c>
      <c r="T196" s="199">
        <f>IF(ISNUMBER('MPS(input_RL_Opt2)'!T$27),D196*'MPS(input_RL_Opt2)'!T$27,0)</f>
        <v>0</v>
      </c>
      <c r="U196" s="199">
        <f>IF(ISNUMBER('MPS(input_RL_Opt2)'!U$27),E196*'MPS(input_RL_Opt2)'!U$27,0)</f>
        <v>0</v>
      </c>
      <c r="V196" s="199">
        <f>IF(ISNUMBER('MPS(input_RL_Opt2)'!V$27),F196*'MPS(input_RL_Opt2)'!V$27,0)</f>
        <v>0</v>
      </c>
      <c r="W196" s="199">
        <f>IF(ISNUMBER('MPS(input_RL_Opt2)'!W$27),G196*'MPS(input_RL_Opt2)'!W$27,0)</f>
        <v>0</v>
      </c>
      <c r="X196" s="199">
        <f>IF(ISNUMBER('MPS(input_RL_Opt2)'!X$27),H196*'MPS(input_RL_Opt2)'!X$27,0)</f>
        <v>0</v>
      </c>
      <c r="Y196" s="199">
        <f>IF(ISNUMBER('MPS(input_RL_Opt2)'!Y$27),I196*'MPS(input_RL_Opt2)'!Y$27,0)</f>
        <v>0</v>
      </c>
      <c r="Z196" s="199">
        <f>IF(ISNUMBER('MPS(input_RL_Opt2)'!Z$27),J196*'MPS(input_RL_Opt2)'!Z$27,0)</f>
        <v>0</v>
      </c>
      <c r="AA196" s="199">
        <f>IF(ISNUMBER('MPS(input_RL_Opt2)'!AA$27),K196*'MPS(input_RL_Opt2)'!AA$27,0)</f>
        <v>0</v>
      </c>
      <c r="AB196" s="199">
        <f>IF(ISNUMBER('MPS(input_RL_Opt2)'!AB$27),L196*'MPS(input_RL_Opt2)'!AB$27,0)</f>
        <v>0</v>
      </c>
      <c r="AC196" s="199">
        <f>IF(ISNUMBER('MPS(input_RL_Opt2)'!AC$27),M196*'MPS(input_RL_Opt2)'!AC$27,0)</f>
        <v>0</v>
      </c>
      <c r="AD196" s="199">
        <f>IF(ISNUMBER('MPS(input_RL_Opt2)'!AD$27),N196*'MPS(input_RL_Opt2)'!AD$27,0)</f>
        <v>0</v>
      </c>
      <c r="AE196" s="198">
        <f t="shared" si="34"/>
        <v>0</v>
      </c>
      <c r="AF196" s="62"/>
      <c r="AG196" s="62"/>
    </row>
    <row r="197" spans="1:33" x14ac:dyDescent="0.2">
      <c r="A197" s="280"/>
      <c r="B197" s="54" t="s">
        <v>57</v>
      </c>
      <c r="C197" s="197">
        <f>+SUM(C185:C196)</f>
        <v>0</v>
      </c>
      <c r="D197" s="197">
        <f t="shared" ref="D197:N197" si="35">+SUM(D185:D196)</f>
        <v>0</v>
      </c>
      <c r="E197" s="197">
        <f t="shared" si="35"/>
        <v>0</v>
      </c>
      <c r="F197" s="197">
        <f t="shared" si="35"/>
        <v>0</v>
      </c>
      <c r="G197" s="197">
        <f t="shared" si="35"/>
        <v>0</v>
      </c>
      <c r="H197" s="197">
        <f t="shared" si="35"/>
        <v>0</v>
      </c>
      <c r="I197" s="197">
        <f t="shared" si="35"/>
        <v>0</v>
      </c>
      <c r="J197" s="197">
        <f t="shared" si="35"/>
        <v>0</v>
      </c>
      <c r="K197" s="197">
        <f t="shared" si="35"/>
        <v>0</v>
      </c>
      <c r="L197" s="197">
        <f t="shared" si="35"/>
        <v>0</v>
      </c>
      <c r="M197" s="197">
        <f t="shared" si="35"/>
        <v>0</v>
      </c>
      <c r="N197" s="197">
        <f t="shared" si="35"/>
        <v>0</v>
      </c>
      <c r="O197" s="198"/>
      <c r="Q197" s="280"/>
      <c r="R197" s="54" t="s">
        <v>57</v>
      </c>
      <c r="S197" s="197"/>
      <c r="T197" s="197"/>
      <c r="U197" s="197"/>
      <c r="V197" s="197"/>
      <c r="W197" s="197"/>
      <c r="X197" s="197"/>
      <c r="Y197" s="197"/>
      <c r="Z197" s="197"/>
      <c r="AA197" s="197"/>
      <c r="AB197" s="197"/>
      <c r="AC197" s="197"/>
      <c r="AD197" s="197"/>
      <c r="AE197" s="198">
        <f>SUM(AE185:AE196)</f>
        <v>0</v>
      </c>
      <c r="AF197" s="200">
        <f>AE197*44/12</f>
        <v>0</v>
      </c>
      <c r="AG197" s="60">
        <f>_xlfn.IFS(AF197-'MPS(input_PJ_DR_Opt2)'!AF222&gt;0,AF197-'MPS(input_PJ_DR_Opt2)'!AF222,TRUE,0)</f>
        <v>0</v>
      </c>
    </row>
  </sheetData>
  <sheetProtection algorithmName="SHA-512" hashValue="4FmO3jw/mGqdRm3SCg4+RdgaZ8pMZhUwx2u4QOsUd6NfQ+RHndwGzenbH0sShfuEEDUQqoVuFvJdTrGKZixMMw==" saltValue="3xhnPjzTp1/ONv39WoRyBg==" spinCount="100000" sheet="1" objects="1" scenarios="1" formatCells="0" formatRows="0"/>
  <mergeCells count="84">
    <mergeCell ref="A4:B4"/>
    <mergeCell ref="C4:O4"/>
    <mergeCell ref="Q4:R4"/>
    <mergeCell ref="S4:AE4"/>
    <mergeCell ref="A5:B5"/>
    <mergeCell ref="C5:O5"/>
    <mergeCell ref="Q5:R5"/>
    <mergeCell ref="S5:AE5"/>
    <mergeCell ref="S23:AE23"/>
    <mergeCell ref="A6:B6"/>
    <mergeCell ref="C6:O6"/>
    <mergeCell ref="Q6:R6"/>
    <mergeCell ref="S6:AE6"/>
    <mergeCell ref="A7:B8"/>
    <mergeCell ref="C7:O7"/>
    <mergeCell ref="Q7:R8"/>
    <mergeCell ref="S7:AE7"/>
    <mergeCell ref="A9:A21"/>
    <mergeCell ref="Q9:Q21"/>
    <mergeCell ref="A23:B24"/>
    <mergeCell ref="C23:O23"/>
    <mergeCell ref="Q23:R24"/>
    <mergeCell ref="S55:AE55"/>
    <mergeCell ref="A25:A37"/>
    <mergeCell ref="Q25:Q37"/>
    <mergeCell ref="A39:B40"/>
    <mergeCell ref="C39:O39"/>
    <mergeCell ref="Q39:R40"/>
    <mergeCell ref="S39:AE39"/>
    <mergeCell ref="A41:A53"/>
    <mergeCell ref="Q41:Q53"/>
    <mergeCell ref="A55:B56"/>
    <mergeCell ref="C55:O55"/>
    <mergeCell ref="Q55:R56"/>
    <mergeCell ref="S87:AE87"/>
    <mergeCell ref="A57:A69"/>
    <mergeCell ref="Q57:Q69"/>
    <mergeCell ref="A71:B72"/>
    <mergeCell ref="C71:O71"/>
    <mergeCell ref="Q71:R72"/>
    <mergeCell ref="S71:AE71"/>
    <mergeCell ref="A73:A85"/>
    <mergeCell ref="Q73:Q85"/>
    <mergeCell ref="A87:B88"/>
    <mergeCell ref="C87:O87"/>
    <mergeCell ref="Q87:R88"/>
    <mergeCell ref="S119:AE119"/>
    <mergeCell ref="A89:A101"/>
    <mergeCell ref="Q89:Q101"/>
    <mergeCell ref="A103:B104"/>
    <mergeCell ref="C103:O103"/>
    <mergeCell ref="Q103:R104"/>
    <mergeCell ref="S103:AE103"/>
    <mergeCell ref="A105:A117"/>
    <mergeCell ref="Q105:Q117"/>
    <mergeCell ref="A119:B120"/>
    <mergeCell ref="C119:O119"/>
    <mergeCell ref="Q119:R120"/>
    <mergeCell ref="S151:AE151"/>
    <mergeCell ref="A121:A133"/>
    <mergeCell ref="Q121:Q133"/>
    <mergeCell ref="A135:B136"/>
    <mergeCell ref="C135:O135"/>
    <mergeCell ref="Q135:R136"/>
    <mergeCell ref="S135:AE135"/>
    <mergeCell ref="A137:A149"/>
    <mergeCell ref="Q137:Q149"/>
    <mergeCell ref="A151:B152"/>
    <mergeCell ref="C151:O151"/>
    <mergeCell ref="Q151:R152"/>
    <mergeCell ref="S183:AE183"/>
    <mergeCell ref="A153:A165"/>
    <mergeCell ref="Q153:Q165"/>
    <mergeCell ref="A167:B168"/>
    <mergeCell ref="C167:O167"/>
    <mergeCell ref="Q167:R168"/>
    <mergeCell ref="S167:AE167"/>
    <mergeCell ref="A185:A197"/>
    <mergeCell ref="Q185:Q197"/>
    <mergeCell ref="A169:A181"/>
    <mergeCell ref="Q169:Q181"/>
    <mergeCell ref="A183:B184"/>
    <mergeCell ref="C183:O183"/>
    <mergeCell ref="Q183:R184"/>
  </mergeCells>
  <phoneticPr fontId="9"/>
  <pageMargins left="0.7" right="0.7" top="0.75" bottom="0.75" header="0.3" footer="0.3"/>
  <pageSetup scale="46" orientation="portrait" r:id="rId1"/>
  <rowBreaks count="2" manualBreakCount="2">
    <brk id="70" max="16383" man="1"/>
    <brk id="134" max="16383" man="1"/>
  </rowBreaks>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E859363E2165418DB98439811E2DD4" ma:contentTypeVersion="12" ma:contentTypeDescription="Create a new document." ma:contentTypeScope="" ma:versionID="285a8b9ee598b66698c81dc514e4fa90">
  <xsd:schema xmlns:xsd="http://www.w3.org/2001/XMLSchema" xmlns:xs="http://www.w3.org/2001/XMLSchema" xmlns:p="http://schemas.microsoft.com/office/2006/metadata/properties" xmlns:ns2="aa831b27-9386-4ea5-819f-69f6f8107c0f" xmlns:ns3="fd35fde0-7421-4a34-a774-f438bb92962e" targetNamespace="http://schemas.microsoft.com/office/2006/metadata/properties" ma:root="true" ma:fieldsID="361442bff05ca94c941133b176e9e884" ns2:_="" ns3:_="">
    <xsd:import namespace="aa831b27-9386-4ea5-819f-69f6f8107c0f"/>
    <xsd:import namespace="fd35fde0-7421-4a34-a774-f438bb9296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31b27-9386-4ea5-819f-69f6f8107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F64028-EA6B-4693-A9C5-FA430FA75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31b27-9386-4ea5-819f-69f6f8107c0f"/>
    <ds:schemaRef ds:uri="fd35fde0-7421-4a34-a774-f438bb9296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5A4FC0-91EA-49B9-8A6E-2240163D07DB}">
  <ds:schemaRefs>
    <ds:schemaRef ds:uri="http://schemas.microsoft.com/sharepoint/v3/contenttype/forms"/>
  </ds:schemaRefs>
</ds:datastoreItem>
</file>

<file path=customXml/itemProps3.xml><?xml version="1.0" encoding="utf-8"?>
<ds:datastoreItem xmlns:ds="http://schemas.openxmlformats.org/officeDocument/2006/customXml" ds:itemID="{427E2631-0C09-447B-998D-4EBFF6BDE56D}">
  <ds:schemaRefs>
    <ds:schemaRef ds:uri="http://purl.org/dc/elements/1.1/"/>
    <ds:schemaRef ds:uri="http://schemas.microsoft.com/office/infopath/2007/PartnerControls"/>
    <ds:schemaRef ds:uri="http://schemas.microsoft.com/office/2006/metadata/properties"/>
    <ds:schemaRef ds:uri="http://purl.org/dc/terms/"/>
    <ds:schemaRef ds:uri="aa831b27-9386-4ea5-819f-69f6f8107c0f"/>
    <ds:schemaRef ds:uri="fd35fde0-7421-4a34-a774-f438bb92962e"/>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8</vt:i4>
      </vt:variant>
    </vt:vector>
  </HeadingPairs>
  <TitlesOfParts>
    <vt:vector size="31" baseType="lpstr">
      <vt:lpstr>MPS(input_Option1)</vt:lpstr>
      <vt:lpstr>MPS(input_RL_Opt1)</vt:lpstr>
      <vt:lpstr>MPS(input_PJ_Opt1)</vt:lpstr>
      <vt:lpstr>MPS(calc_process_Option1)</vt:lpstr>
      <vt:lpstr>MPS(input_Option2) </vt:lpstr>
      <vt:lpstr>MPS(input_RL_Opt2)</vt:lpstr>
      <vt:lpstr>MPS(input_PJ_Opt2)</vt:lpstr>
      <vt:lpstr>MPS(input_PJ_DR_Opt2)</vt:lpstr>
      <vt:lpstr>MPS(input_PJ_DP_Opt2)</vt:lpstr>
      <vt:lpstr>MPS(input_PJ_All_Opt2)</vt:lpstr>
      <vt:lpstr>MPS(calc_process_Option2)</vt:lpstr>
      <vt:lpstr>MSS</vt:lpstr>
      <vt:lpstr>MRS(input_Option1)</vt:lpstr>
      <vt:lpstr>MRS(input_RL_Opt1)</vt:lpstr>
      <vt:lpstr>MRS(input_PJ_Opt1)</vt:lpstr>
      <vt:lpstr>MRS(calc_process_Option1)</vt:lpstr>
      <vt:lpstr>MRS(input_Option2)</vt:lpstr>
      <vt:lpstr>MRS(input_RL_Opt2)</vt:lpstr>
      <vt:lpstr>MRS(input_PJ_Opt2)</vt:lpstr>
      <vt:lpstr>MRS(input_PJ_DR_Opt2)</vt:lpstr>
      <vt:lpstr>MRS(input_PJ_DP_Opt2)</vt:lpstr>
      <vt:lpstr>MRS(input_PJ_All_Opt2)</vt:lpstr>
      <vt:lpstr>MRS(calc_process_Option2)</vt:lpstr>
      <vt:lpstr>'MPS(calc_process_Option1)'!Print_Area</vt:lpstr>
      <vt:lpstr>'MPS(calc_process_Option2)'!Print_Area</vt:lpstr>
      <vt:lpstr>'MPS(input_Option1)'!Print_Area</vt:lpstr>
      <vt:lpstr>'MPS(input_Option2) '!Print_Area</vt:lpstr>
      <vt:lpstr>'MRS(calc_process_Option1)'!Print_Area</vt:lpstr>
      <vt:lpstr>'MRS(calc_process_Option2)'!Print_Area</vt:lpstr>
      <vt:lpstr>'MRS(input_Option1)'!Print_Area</vt:lpstr>
      <vt:lpstr>'MRS(input_Option2)'!Print_Area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2020-02-28T05:26:31Z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0x010100CAE859363E2165418DB98439811E2DD4</vt:lpwstr>
  </property>
</Properties>
</file>