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st01\地球環境局_市場メカニズム室\02_○○係\02．国際班\30_MRV\環境省\088 カンボジア メタウォーター 浄水場インバータポンプ\方法論\190419_各省協議\"/>
    </mc:Choice>
  </mc:AlternateContent>
  <bookViews>
    <workbookView xWindow="0" yWindow="0" windowWidth="23040" windowHeight="10545" tabRatio="587" activeTab="2"/>
  </bookViews>
  <sheets>
    <sheet name="PMS(input)" sheetId="30" r:id="rId1"/>
    <sheet name="PMS(input_seperate)" sheetId="32" r:id="rId2"/>
    <sheet name="PMS(calc_process)" sheetId="31" r:id="rId3"/>
  </sheets>
  <definedNames>
    <definedName name="_xlnm.Print_Area" localSheetId="2">'PMS(calc_process)'!$A$1:$I$13</definedName>
    <definedName name="_xlnm.Print_Area" localSheetId="0">'PMS(input)'!$A$1:$K$24</definedName>
    <definedName name="_xlnm.Print_Area" localSheetId="1">'PMS(input_seperate)'!$A$1:$K$28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9" i="32" l="1"/>
  <c r="F10" i="32"/>
  <c r="F11" i="32"/>
  <c r="F12" i="32"/>
  <c r="F13" i="32"/>
  <c r="F14" i="32"/>
  <c r="F15" i="32"/>
  <c r="F16" i="32"/>
  <c r="F17" i="32"/>
  <c r="F18" i="32"/>
  <c r="F19" i="32"/>
  <c r="F20" i="32"/>
  <c r="F21" i="32"/>
  <c r="F22" i="32"/>
  <c r="F23" i="32"/>
  <c r="F24" i="32"/>
  <c r="F25" i="32"/>
  <c r="F26" i="32"/>
  <c r="F27" i="32"/>
  <c r="F8" i="32"/>
  <c r="H9" i="32"/>
  <c r="H10" i="32"/>
  <c r="H11" i="32"/>
  <c r="I11" i="32" s="1"/>
  <c r="H12" i="32"/>
  <c r="I12" i="32" s="1"/>
  <c r="H13" i="32"/>
  <c r="I13" i="32" s="1"/>
  <c r="H14" i="32"/>
  <c r="I14" i="32" s="1"/>
  <c r="H15" i="32"/>
  <c r="I15" i="32" s="1"/>
  <c r="H16" i="32"/>
  <c r="I16" i="32" s="1"/>
  <c r="H17" i="32"/>
  <c r="I17" i="32" s="1"/>
  <c r="H18" i="32"/>
  <c r="H19" i="32"/>
  <c r="I19" i="32" s="1"/>
  <c r="H20" i="32"/>
  <c r="I20" i="32" s="1"/>
  <c r="H21" i="32"/>
  <c r="I21" i="32" s="1"/>
  <c r="H22" i="32"/>
  <c r="H23" i="32"/>
  <c r="I23" i="32" s="1"/>
  <c r="H24" i="32"/>
  <c r="I24" i="32" s="1"/>
  <c r="H25" i="32"/>
  <c r="I25" i="32" s="1"/>
  <c r="H26" i="32"/>
  <c r="I26" i="32" s="1"/>
  <c r="H27" i="32"/>
  <c r="I27" i="32" s="1"/>
  <c r="H8" i="32"/>
  <c r="J8" i="32" s="1"/>
  <c r="I22" i="32" l="1"/>
  <c r="I10" i="32"/>
  <c r="I9" i="32"/>
  <c r="I18" i="32"/>
  <c r="J27" i="32"/>
  <c r="K27" i="32" s="1"/>
  <c r="J26" i="32"/>
  <c r="K26" i="32" s="1"/>
  <c r="J25" i="32"/>
  <c r="K25" i="32" s="1"/>
  <c r="J24" i="32"/>
  <c r="K24" i="32" s="1"/>
  <c r="J23" i="32"/>
  <c r="K23" i="32" s="1"/>
  <c r="J22" i="32"/>
  <c r="K22" i="32" s="1"/>
  <c r="J21" i="32"/>
  <c r="K21" i="32" s="1"/>
  <c r="J20" i="32"/>
  <c r="K20" i="32" s="1"/>
  <c r="J19" i="32"/>
  <c r="K19" i="32" s="1"/>
  <c r="J18" i="32"/>
  <c r="J17" i="32"/>
  <c r="K17" i="32" s="1"/>
  <c r="J16" i="32"/>
  <c r="K16" i="32" s="1"/>
  <c r="J15" i="32"/>
  <c r="K15" i="32" s="1"/>
  <c r="J14" i="32"/>
  <c r="K14" i="32" s="1"/>
  <c r="J13" i="32"/>
  <c r="K13" i="32" s="1"/>
  <c r="J12" i="32"/>
  <c r="K12" i="32" s="1"/>
  <c r="J11" i="32"/>
  <c r="K11" i="32" s="1"/>
  <c r="J10" i="32"/>
  <c r="K10" i="32" s="1"/>
  <c r="J9" i="32"/>
  <c r="I8" i="32"/>
  <c r="K9" i="32" l="1"/>
  <c r="K18" i="32"/>
  <c r="J28" i="32"/>
  <c r="G12" i="31" s="1"/>
  <c r="G11" i="31" s="1"/>
  <c r="K8" i="32"/>
  <c r="K28" i="32" s="1"/>
  <c r="I28" i="32"/>
  <c r="G9" i="31" s="1"/>
  <c r="G8" i="31" s="1"/>
  <c r="I1" i="31" l="1"/>
  <c r="G6" i="31"/>
  <c r="B19" i="30" s="1"/>
</calcChain>
</file>

<file path=xl/sharedStrings.xml><?xml version="1.0" encoding="utf-8"?>
<sst xmlns="http://schemas.openxmlformats.org/spreadsheetml/2006/main" count="159" uniqueCount="107">
  <si>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</si>
  <si>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</si>
  <si>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</si>
  <si>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</si>
  <si>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</si>
  <si>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</si>
  <si>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</si>
  <si>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</si>
  <si>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</si>
  <si>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</si>
  <si>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</si>
  <si>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</si>
  <si>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</si>
  <si>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</si>
  <si>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</si>
  <si>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</si>
  <si>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</si>
  <si>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</si>
  <si>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</si>
  <si>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</si>
  <si>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</si>
  <si>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</si>
  <si>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</si>
  <si>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</si>
  <si>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</si>
  <si>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</si>
  <si>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</si>
  <si>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</si>
  <si>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</si>
  <si>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</si>
  <si>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</si>
  <si>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</si>
  <si>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</si>
  <si>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</si>
  <si>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</si>
  <si>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</si>
  <si>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</si>
  <si>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</si>
  <si>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</si>
  <si>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</si>
  <si>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</si>
  <si>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</si>
  <si>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JCM_KH_F_PMS_ver01.0</t>
    <phoneticPr fontId="2"/>
  </si>
  <si>
    <t>MWh/p</t>
    <phoneticPr fontId="2"/>
  </si>
  <si>
    <t>Option C</t>
    <phoneticPr fontId="2"/>
  </si>
  <si>
    <t>Monitored data</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</si>
  <si>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</si>
  <si>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Continuously</t>
    <phoneticPr fontId="2"/>
  </si>
  <si>
    <t>Monitored data or test data of pump manufacturer</t>
    <phoneticPr fontId="2"/>
  </si>
  <si>
    <t>dimensionless</t>
    <phoneticPr fontId="2"/>
  </si>
  <si>
    <r>
      <t xml:space="preserve">Table 1: Parameters to be monitored </t>
    </r>
    <r>
      <rPr>
        <b/>
        <i/>
        <sz val="12"/>
        <color indexed="8"/>
        <rFont val="Arial"/>
        <family val="2"/>
      </rPr>
      <t>ex post</t>
    </r>
    <phoneticPr fontId="2"/>
  </si>
  <si>
    <r>
      <t xml:space="preserve">Table 2: Project-specific parameters to be fixed </t>
    </r>
    <r>
      <rPr>
        <b/>
        <i/>
        <sz val="12"/>
        <color indexed="8"/>
        <rFont val="Arial"/>
        <family val="2"/>
      </rPr>
      <t>ex ante</t>
    </r>
    <phoneticPr fontId="2"/>
  </si>
  <si>
    <r>
      <t xml:space="preserve">Table3: </t>
    </r>
    <r>
      <rPr>
        <b/>
        <i/>
        <sz val="12"/>
        <color indexed="8"/>
        <rFont val="Arial"/>
        <family val="2"/>
      </rPr>
      <t>Ex-ante</t>
    </r>
    <r>
      <rPr>
        <b/>
        <sz val="12"/>
        <color indexed="8"/>
        <rFont val="Arial"/>
        <family val="2"/>
      </rPr>
      <t xml:space="preserve"> estimation of CO</t>
    </r>
    <r>
      <rPr>
        <b/>
        <vertAlign val="subscript"/>
        <sz val="12"/>
        <color indexed="8"/>
        <rFont val="Arial"/>
        <family val="2"/>
      </rPr>
      <t>2</t>
    </r>
    <r>
      <rPr>
        <b/>
        <sz val="12"/>
        <color indexed="8"/>
        <rFont val="Arial"/>
        <family val="2"/>
      </rPr>
      <t xml:space="preserve"> emission reductions</t>
    </r>
    <phoneticPr fontId="2"/>
  </si>
  <si>
    <r>
      <t>CO</t>
    </r>
    <r>
      <rPr>
        <b/>
        <vertAlign val="subscript"/>
        <sz val="12"/>
        <color indexed="9"/>
        <rFont val="Arial"/>
        <family val="2"/>
      </rPr>
      <t>2</t>
    </r>
    <r>
      <rPr>
        <b/>
        <sz val="12"/>
        <color indexed="9"/>
        <rFont val="Arial"/>
        <family val="2"/>
      </rPr>
      <t xml:space="preserve"> emission reductions</t>
    </r>
    <phoneticPr fontId="2"/>
  </si>
  <si>
    <r>
      <t>tCO</t>
    </r>
    <r>
      <rPr>
        <vertAlign val="subscript"/>
        <sz val="12"/>
        <color indexed="8"/>
        <rFont val="Arial"/>
        <family val="2"/>
      </rPr>
      <t>2</t>
    </r>
    <r>
      <rPr>
        <sz val="12"/>
        <color indexed="8"/>
        <rFont val="Arial"/>
        <family val="2"/>
      </rPr>
      <t>/p</t>
    </r>
    <phoneticPr fontId="2"/>
  </si>
  <si>
    <r>
      <t xml:space="preserve">Electricity consumption by project pump </t>
    </r>
    <r>
      <rPr>
        <i/>
        <sz val="12"/>
        <rFont val="Arial"/>
        <family val="2"/>
      </rPr>
      <t>i</t>
    </r>
    <r>
      <rPr>
        <sz val="12"/>
        <rFont val="Arial"/>
        <family val="2"/>
      </rPr>
      <t xml:space="preserve"> during the period </t>
    </r>
    <r>
      <rPr>
        <i/>
        <sz val="12"/>
        <rFont val="Arial"/>
        <family val="2"/>
      </rPr>
      <t>p</t>
    </r>
    <phoneticPr fontId="2"/>
  </si>
  <si>
    <r>
      <t>ECR</t>
    </r>
    <r>
      <rPr>
        <vertAlign val="subscript"/>
        <sz val="12"/>
        <rFont val="Arial"/>
        <family val="2"/>
      </rPr>
      <t>RE,i,p</t>
    </r>
    <phoneticPr fontId="2"/>
  </si>
  <si>
    <r>
      <t xml:space="preserve">ECR of reference pump </t>
    </r>
    <r>
      <rPr>
        <i/>
        <sz val="12"/>
        <rFont val="Arial"/>
        <family val="2"/>
      </rPr>
      <t>i</t>
    </r>
    <r>
      <rPr>
        <sz val="12"/>
        <rFont val="Arial"/>
        <family val="2"/>
      </rPr>
      <t xml:space="preserve"> during the period </t>
    </r>
    <r>
      <rPr>
        <i/>
        <sz val="12"/>
        <rFont val="Arial"/>
        <family val="2"/>
      </rPr>
      <t>p</t>
    </r>
    <phoneticPr fontId="2"/>
  </si>
  <si>
    <r>
      <t>ECR</t>
    </r>
    <r>
      <rPr>
        <vertAlign val="subscript"/>
        <sz val="12"/>
        <rFont val="Arial"/>
        <family val="2"/>
      </rPr>
      <t>PJ,i,p</t>
    </r>
    <phoneticPr fontId="2"/>
  </si>
  <si>
    <r>
      <t xml:space="preserve">ECR of project pump </t>
    </r>
    <r>
      <rPr>
        <i/>
        <sz val="12"/>
        <rFont val="Arial"/>
        <family val="2"/>
      </rPr>
      <t>i</t>
    </r>
    <r>
      <rPr>
        <sz val="12"/>
        <rFont val="Arial"/>
        <family val="2"/>
      </rPr>
      <t xml:space="preserve"> during the period </t>
    </r>
    <r>
      <rPr>
        <i/>
        <sz val="12"/>
        <rFont val="Arial"/>
        <family val="2"/>
      </rPr>
      <t>p</t>
    </r>
    <phoneticPr fontId="2"/>
  </si>
  <si>
    <r>
      <t>EF</t>
    </r>
    <r>
      <rPr>
        <vertAlign val="subscript"/>
        <sz val="12"/>
        <rFont val="Arial"/>
        <family val="2"/>
      </rPr>
      <t>elec</t>
    </r>
    <phoneticPr fontId="2"/>
  </si>
  <si>
    <r>
      <t>CO</t>
    </r>
    <r>
      <rPr>
        <vertAlign val="subscript"/>
        <sz val="12"/>
        <rFont val="Arial"/>
        <family val="2"/>
      </rPr>
      <t>2</t>
    </r>
    <r>
      <rPr>
        <sz val="12"/>
        <rFont val="Arial"/>
        <family val="2"/>
      </rPr>
      <t xml:space="preserve"> emission factor for consumed electricity</t>
    </r>
    <phoneticPr fontId="2"/>
  </si>
  <si>
    <r>
      <t>tCO</t>
    </r>
    <r>
      <rPr>
        <vertAlign val="subscript"/>
        <sz val="12"/>
        <rFont val="Arial"/>
        <family val="2"/>
      </rPr>
      <t>2</t>
    </r>
    <r>
      <rPr>
        <sz val="12"/>
        <rFont val="Arial"/>
        <family val="2"/>
      </rPr>
      <t>/MWh</t>
    </r>
    <phoneticPr fontId="2"/>
  </si>
  <si>
    <r>
      <rPr>
        <b/>
        <sz val="12"/>
        <rFont val="Arial"/>
        <family val="2"/>
      </rPr>
      <t>[Grid electricity]</t>
    </r>
    <r>
      <rPr>
        <sz val="12"/>
        <rFont val="Arial"/>
        <family val="2"/>
      </rPr>
      <t xml:space="preserve">
The most recent published value by the Ministry of Environment of Cambodia at the time of validation.
</t>
    </r>
    <r>
      <rPr>
        <b/>
        <sz val="12"/>
        <rFont val="Arial"/>
        <family val="2"/>
      </rPr>
      <t xml:space="preserve">[Captive electricity]
For the option (a) </t>
    </r>
    <r>
      <rPr>
        <sz val="12"/>
        <rFont val="Arial"/>
        <family val="2"/>
      </rPr>
      <t xml:space="preserve">
Specification of the captive power generation system provided by the manufacturer (ηelec,CG [%]).
CO2 emission factor of the fossil fuel type used in the captive power generation system (EFfuel,CG [tCO2/GJ]) 
</t>
    </r>
    <r>
      <rPr>
        <b/>
        <sz val="12"/>
        <rFont val="Arial"/>
        <family val="2"/>
      </rPr>
      <t>For the option (b)</t>
    </r>
    <r>
      <rPr>
        <sz val="12"/>
        <rFont val="Arial"/>
        <family val="2"/>
      </rPr>
      <t xml:space="preserve">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t>
    </r>
    <r>
      <rPr>
        <b/>
        <sz val="12"/>
        <rFont val="Arial"/>
        <family val="2"/>
      </rPr>
      <t>[Captive electricity with diesel fuel]</t>
    </r>
    <r>
      <rPr>
        <sz val="12"/>
        <rFont val="Arial"/>
        <family val="2"/>
      </rPr>
      <t xml:space="preserve">
CDM approved small scale methodology: AMS-I.A.
</t>
    </r>
    <r>
      <rPr>
        <b/>
        <sz val="12"/>
        <rFont val="Arial"/>
        <family val="2"/>
      </rPr>
      <t>[Captive electricity with natural gas]</t>
    </r>
    <r>
      <rPr>
        <sz val="12"/>
        <rFont val="Arial"/>
        <family val="2"/>
      </rPr>
      <t xml:space="preserve">
2006 IPCC Guidelines on National GHG Inventories for the source of EF of natural gas.
CDM Methodological tool "Determining the baseline efficiency of thermal or electric energy generation systems version02.0" for the default efficiency for off-grid power plants.</t>
    </r>
    <phoneticPr fontId="2"/>
  </si>
  <si>
    <r>
      <t xml:space="preserve">JCM Proposed Methodology Spreadsheet Form (Input Separate Sheet) </t>
    </r>
    <r>
      <rPr>
        <b/>
        <sz val="12"/>
        <color indexed="9"/>
        <rFont val="Arial"/>
        <family val="2"/>
      </rPr>
      <t xml:space="preserve">[Attachment to Proposed Methodology Form]  </t>
    </r>
    <phoneticPr fontId="2"/>
  </si>
  <si>
    <t>Identification number of pumps</t>
    <phoneticPr fontId="23"/>
  </si>
  <si>
    <t>i</t>
    <phoneticPr fontId="23"/>
  </si>
  <si>
    <t>Parameters</t>
    <phoneticPr fontId="23"/>
  </si>
  <si>
    <t>Parameters to be monitored ex post</t>
    <phoneticPr fontId="2"/>
  </si>
  <si>
    <t>Description of data</t>
    <phoneticPr fontId="23"/>
  </si>
  <si>
    <t>Project-specific parameters to be fixed ex ante</t>
    <phoneticPr fontId="2"/>
  </si>
  <si>
    <r>
      <t xml:space="preserve">ECR of reference pump </t>
    </r>
    <r>
      <rPr>
        <i/>
        <sz val="12"/>
        <rFont val="Arial"/>
        <family val="2"/>
      </rPr>
      <t>i</t>
    </r>
    <r>
      <rPr>
        <sz val="12"/>
        <rFont val="Arial"/>
        <family val="2"/>
      </rPr>
      <t xml:space="preserve"> during the period </t>
    </r>
    <r>
      <rPr>
        <i/>
        <sz val="12"/>
        <rFont val="Arial"/>
        <family val="2"/>
      </rPr>
      <t>p</t>
    </r>
    <phoneticPr fontId="23"/>
  </si>
  <si>
    <r>
      <t xml:space="preserve">ECR of project pump </t>
    </r>
    <r>
      <rPr>
        <i/>
        <sz val="12"/>
        <rFont val="Arial"/>
        <family val="2"/>
      </rPr>
      <t>i</t>
    </r>
    <r>
      <rPr>
        <sz val="12"/>
        <rFont val="Arial"/>
        <family val="2"/>
      </rPr>
      <t xml:space="preserve"> during the period </t>
    </r>
    <r>
      <rPr>
        <i/>
        <sz val="12"/>
        <rFont val="Arial"/>
        <family val="2"/>
      </rPr>
      <t>p</t>
    </r>
    <phoneticPr fontId="23"/>
  </si>
  <si>
    <r>
      <t>CO</t>
    </r>
    <r>
      <rPr>
        <vertAlign val="subscript"/>
        <sz val="12"/>
        <rFont val="Arial"/>
        <family val="2"/>
      </rPr>
      <t>2</t>
    </r>
    <r>
      <rPr>
        <sz val="12"/>
        <rFont val="Arial"/>
        <family val="2"/>
      </rPr>
      <t xml:space="preserve"> emission factor for consumed electricity</t>
    </r>
    <phoneticPr fontId="23"/>
  </si>
  <si>
    <t>-</t>
    <phoneticPr fontId="2"/>
  </si>
  <si>
    <r>
      <t>EC</t>
    </r>
    <r>
      <rPr>
        <vertAlign val="subscript"/>
        <sz val="12"/>
        <rFont val="Arial"/>
        <family val="2"/>
      </rPr>
      <t>PJ,i,p</t>
    </r>
    <phoneticPr fontId="2"/>
  </si>
  <si>
    <t>Units</t>
    <phoneticPr fontId="23"/>
  </si>
  <si>
    <t>-</t>
    <phoneticPr fontId="23"/>
  </si>
  <si>
    <t>MWh/p</t>
    <phoneticPr fontId="23"/>
  </si>
  <si>
    <t>dimensionless</t>
    <phoneticPr fontId="23"/>
  </si>
  <si>
    <t>Ex-ante estimation of reference emissions</t>
    <phoneticPr fontId="2"/>
  </si>
  <si>
    <r>
      <t>RE</t>
    </r>
    <r>
      <rPr>
        <vertAlign val="subscript"/>
        <sz val="12"/>
        <rFont val="Arial"/>
        <family val="2"/>
      </rPr>
      <t>i,p</t>
    </r>
    <phoneticPr fontId="2"/>
  </si>
  <si>
    <t>Ex-ante estimation of project emissions</t>
    <phoneticPr fontId="2"/>
  </si>
  <si>
    <r>
      <t>PE</t>
    </r>
    <r>
      <rPr>
        <vertAlign val="subscript"/>
        <sz val="12"/>
        <rFont val="Arial"/>
        <family val="2"/>
      </rPr>
      <t>i,p</t>
    </r>
    <phoneticPr fontId="2"/>
  </si>
  <si>
    <t>Ex-ante estimation of emission reductions</t>
    <phoneticPr fontId="2"/>
  </si>
  <si>
    <r>
      <t xml:space="preserve">Reference emissions of pump </t>
    </r>
    <r>
      <rPr>
        <i/>
        <sz val="12"/>
        <rFont val="Arial"/>
        <family val="2"/>
      </rPr>
      <t>i</t>
    </r>
    <r>
      <rPr>
        <sz val="12"/>
        <rFont val="Arial"/>
        <family val="2"/>
      </rPr>
      <t xml:space="preserve"> during the period </t>
    </r>
    <r>
      <rPr>
        <i/>
        <sz val="12"/>
        <rFont val="Arial"/>
        <family val="2"/>
      </rPr>
      <t>p</t>
    </r>
    <phoneticPr fontId="23"/>
  </si>
  <si>
    <r>
      <t>t-CO</t>
    </r>
    <r>
      <rPr>
        <vertAlign val="subscript"/>
        <sz val="12"/>
        <rFont val="Arial"/>
        <family val="2"/>
      </rPr>
      <t>2</t>
    </r>
    <r>
      <rPr>
        <sz val="12"/>
        <rFont val="Arial"/>
        <family val="2"/>
      </rPr>
      <t>/p</t>
    </r>
    <phoneticPr fontId="23"/>
  </si>
  <si>
    <r>
      <t>t-CO</t>
    </r>
    <r>
      <rPr>
        <vertAlign val="subscript"/>
        <sz val="12"/>
        <rFont val="Arial"/>
        <family val="2"/>
      </rPr>
      <t>2</t>
    </r>
    <r>
      <rPr>
        <sz val="12"/>
        <rFont val="Arial"/>
        <family val="2"/>
      </rPr>
      <t>/MWh</t>
    </r>
    <phoneticPr fontId="23"/>
  </si>
  <si>
    <r>
      <t xml:space="preserve">Project emissions of pump </t>
    </r>
    <r>
      <rPr>
        <i/>
        <sz val="12"/>
        <rFont val="Arial"/>
        <family val="2"/>
      </rPr>
      <t>i</t>
    </r>
    <r>
      <rPr>
        <sz val="12"/>
        <rFont val="Arial"/>
        <family val="2"/>
      </rPr>
      <t xml:space="preserve"> during the period </t>
    </r>
    <r>
      <rPr>
        <i/>
        <sz val="12"/>
        <rFont val="Arial"/>
        <family val="2"/>
      </rPr>
      <t>p</t>
    </r>
    <phoneticPr fontId="23"/>
  </si>
  <si>
    <r>
      <t xml:space="preserve">Emission rductions of pump </t>
    </r>
    <r>
      <rPr>
        <i/>
        <sz val="12"/>
        <rFont val="Arial"/>
        <family val="2"/>
      </rPr>
      <t>i</t>
    </r>
    <r>
      <rPr>
        <sz val="12"/>
        <rFont val="Arial"/>
        <family val="2"/>
      </rPr>
      <t xml:space="preserve"> during the period </t>
    </r>
    <r>
      <rPr>
        <i/>
        <sz val="12"/>
        <rFont val="Arial"/>
        <family val="2"/>
      </rPr>
      <t>p</t>
    </r>
    <phoneticPr fontId="23"/>
  </si>
  <si>
    <r>
      <t>ER</t>
    </r>
    <r>
      <rPr>
        <vertAlign val="subscript"/>
        <sz val="12"/>
        <rFont val="Arial"/>
        <family val="2"/>
      </rPr>
      <t>i,p</t>
    </r>
    <phoneticPr fontId="2"/>
  </si>
  <si>
    <t>Estimated Values</t>
    <phoneticPr fontId="23"/>
  </si>
  <si>
    <t>Total</t>
    <phoneticPr fontId="23"/>
  </si>
  <si>
    <t>Input on "MPS(input_separate)" sheet</t>
  </si>
  <si>
    <t>Input on "MPS(input_separate)" sheet</t>
    <phoneticPr fontId="2"/>
  </si>
  <si>
    <t>2. Calculations for reference emissions</t>
    <phoneticPr fontId="2"/>
  </si>
  <si>
    <t>3. Calculations of the project emissions</t>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</si>
  <si>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</si>
  <si>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</si>
  <si>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t>N/A</t>
    <phoneticPr fontId="2"/>
  </si>
  <si>
    <t>Calculated</t>
    <phoneticPr fontId="2"/>
  </si>
  <si>
    <t>x</t>
    <phoneticPr fontId="2"/>
  </si>
  <si>
    <t>Operational load of project pump</t>
    <phoneticPr fontId="2"/>
  </si>
  <si>
    <r>
      <t>Calculated with the monitored data of "EC</t>
    </r>
    <r>
      <rPr>
        <vertAlign val="subscript"/>
        <sz val="12"/>
        <rFont val="Arial"/>
        <family val="2"/>
      </rPr>
      <t>PJ,i,p</t>
    </r>
    <r>
      <rPr>
        <sz val="12"/>
        <rFont val="Arial"/>
        <family val="2"/>
      </rPr>
      <t>" and the equation for "ECR</t>
    </r>
    <r>
      <rPr>
        <vertAlign val="subscript"/>
        <sz val="12"/>
        <rFont val="Arial"/>
        <family val="2"/>
      </rPr>
      <t>RE,i,p</t>
    </r>
    <r>
      <rPr>
        <sz val="12"/>
        <rFont val="Arial"/>
        <family val="2"/>
      </rPr>
      <t>" stated in the methodology.</t>
    </r>
    <phoneticPr fontId="2"/>
  </si>
  <si>
    <r>
      <t>Calculated with "ECR</t>
    </r>
    <r>
      <rPr>
        <vertAlign val="subscript"/>
        <sz val="12"/>
        <rFont val="Arial"/>
        <family val="2"/>
      </rPr>
      <t>PJ,i,p</t>
    </r>
    <r>
      <rPr>
        <sz val="12"/>
        <rFont val="Arial"/>
        <family val="2"/>
      </rPr>
      <t>" derived from the monitored data of "EC</t>
    </r>
    <r>
      <rPr>
        <vertAlign val="subscript"/>
        <sz val="12"/>
        <rFont val="Arial"/>
        <family val="2"/>
      </rPr>
      <t>PJ,i,p</t>
    </r>
    <r>
      <rPr>
        <sz val="12"/>
        <rFont val="Arial"/>
        <family val="2"/>
      </rPr>
      <t>" and the equation for "ECR</t>
    </r>
    <r>
      <rPr>
        <vertAlign val="subscript"/>
        <sz val="12"/>
        <rFont val="Arial"/>
        <family val="2"/>
      </rPr>
      <t>PJ,i,p</t>
    </r>
    <r>
      <rPr>
        <sz val="12"/>
        <rFont val="Arial"/>
        <family val="2"/>
      </rPr>
      <t xml:space="preserve">" fixed </t>
    </r>
    <r>
      <rPr>
        <i/>
        <sz val="12"/>
        <rFont val="Arial"/>
        <family val="2"/>
      </rPr>
      <t>ex ante</t>
    </r>
    <r>
      <rPr>
        <sz val="12"/>
        <rFont val="Arial"/>
        <family val="2"/>
      </rPr>
      <t xml:space="preserve"> or </t>
    </r>
    <r>
      <rPr>
        <i/>
        <sz val="12"/>
        <rFont val="Arial"/>
        <family val="2"/>
      </rPr>
      <t>ex post</t>
    </r>
    <r>
      <rPr>
        <sz val="12"/>
        <rFont val="Arial"/>
        <family val="2"/>
      </rPr>
      <t xml:space="preserve"> as stated in the methodology.</t>
    </r>
    <phoneticPr fontId="2"/>
  </si>
  <si>
    <t>x</t>
    <phoneticPr fontId="23"/>
  </si>
  <si>
    <r>
      <t xml:space="preserve">Operational load of project pump </t>
    </r>
    <r>
      <rPr>
        <i/>
        <sz val="12"/>
        <rFont val="Arial"/>
        <family val="2"/>
      </rPr>
      <t>i</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</si>
</sst>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0.0000"/>
    <numFmt numFmtId="178" formatCode="0.0000_);[Red]\(0.000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sz val="11"/>
      <name val="Arial"/>
      <family val="2"/>
    </font>
    <font>
      <b/>
      <sz val="10"/>
      <color indexed="9"/>
      <name val="Arial"/>
      <family val="2"/>
    </font>
    <font>
      <b/>
      <sz val="12"/>
      <color indexed="9"/>
      <name val="Arial"/>
      <family val="2"/>
    </font>
    <font>
      <b/>
      <sz val="16"/>
      <color indexed="9"/>
      <name val="Arial"/>
      <family val="2"/>
    </font>
    <font>
      <sz val="12"/>
      <color indexed="8"/>
      <name val="Arial"/>
      <family val="2"/>
    </font>
    <font>
      <i/>
      <sz val="11"/>
      <color indexed="8"/>
      <name val="Arial"/>
      <family val="2"/>
    </font>
    <font>
      <sz val="12"/>
      <color indexed="10"/>
      <name val="Arial"/>
      <family val="2"/>
    </font>
    <font>
      <b/>
      <sz val="12"/>
      <color indexed="8"/>
      <name val="Arial"/>
      <family val="2"/>
    </font>
    <font>
      <b/>
      <i/>
      <sz val="12"/>
      <color indexed="8"/>
      <name val="Arial"/>
      <family val="2"/>
    </font>
    <font>
      <b/>
      <vertAlign val="subscript"/>
      <sz val="12"/>
      <color indexed="8"/>
      <name val="Arial"/>
      <family val="2"/>
    </font>
    <font>
      <b/>
      <vertAlign val="subscript"/>
      <sz val="12"/>
      <color indexed="9"/>
      <name val="Arial"/>
      <family val="2"/>
    </font>
    <font>
      <vertAlign val="subscript"/>
      <sz val="12"/>
      <color indexed="8"/>
      <name val="Arial"/>
      <family val="2"/>
    </font>
    <font>
      <sz val="12"/>
      <name val="Arial"/>
      <family val="2"/>
    </font>
    <font>
      <vertAlign val="subscript"/>
      <sz val="12"/>
      <name val="Arial"/>
      <family val="2"/>
    </font>
    <font>
      <i/>
      <sz val="12"/>
      <name val="Arial"/>
      <family val="2"/>
    </font>
    <font>
      <b/>
      <sz val="12"/>
      <name val="Arial"/>
      <family val="2"/>
    </font>
    <font>
      <sz val="6"/>
      <name val="ＭＳ Ｐゴシック"/>
      <family val="3"/>
      <charset val="128"/>
      <scheme val="minor"/>
    </font>
    <font>
      <i/>
      <sz val="11"/>
      <color rgb="FF000000"/>
      <name val="Arial"/>
      <family val="2"/>
    </font>
    <font>
      <sz val="12"/>
      <color rgb="FF000000"/>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bottom/>
      <diagonal/>
    </border>
    <border>
      <left/>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10"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1"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5" borderId="7" xfId="0" applyFont="1" applyFill="1" applyBorder="1">
      <alignment vertical="center"/>
    </xf>
    <xf numFmtId="0" fontId="4" fillId="5" borderId="9" xfId="0" applyFont="1" applyFill="1" applyBorder="1">
      <alignment vertical="center"/>
    </xf>
    <xf numFmtId="0" fontId="4" fillId="5" borderId="8"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14" fillId="0" borderId="0" xfId="0" applyFont="1" applyFill="1" applyBorder="1">
      <alignment vertical="center"/>
    </xf>
    <xf numFmtId="0" fontId="11" fillId="0" borderId="0" xfId="0" applyFont="1">
      <alignment vertical="center"/>
    </xf>
    <xf numFmtId="0" fontId="9" fillId="4" borderId="1" xfId="0" applyFont="1" applyFill="1" applyBorder="1" applyAlignment="1">
      <alignment horizontal="center" vertical="center" wrapText="1"/>
    </xf>
    <xf numFmtId="0" fontId="11" fillId="0" borderId="0" xfId="0" applyFont="1" applyAlignment="1">
      <alignment vertical="center" wrapText="1"/>
    </xf>
    <xf numFmtId="0" fontId="14" fillId="0" borderId="0" xfId="0" applyFont="1">
      <alignment vertical="center"/>
    </xf>
    <xf numFmtId="0" fontId="9" fillId="4" borderId="1" xfId="0" applyFont="1" applyFill="1" applyBorder="1" applyAlignment="1">
      <alignment horizontal="center" vertical="center"/>
    </xf>
    <xf numFmtId="0" fontId="11" fillId="5" borderId="2" xfId="0" applyFont="1" applyFill="1" applyBorder="1">
      <alignment vertical="center"/>
    </xf>
    <xf numFmtId="0" fontId="11" fillId="0" borderId="0" xfId="0" applyFont="1" applyBorder="1">
      <alignment vertical="center"/>
    </xf>
    <xf numFmtId="38" fontId="11" fillId="0" borderId="0" xfId="1" applyFont="1">
      <alignment vertical="center"/>
    </xf>
    <xf numFmtId="0" fontId="11" fillId="0" borderId="0" xfId="0" applyFont="1" applyFill="1" applyBorder="1" applyAlignment="1">
      <alignment horizontal="left" vertical="center" wrapText="1"/>
    </xf>
    <xf numFmtId="0" fontId="19" fillId="0" borderId="0" xfId="0" applyFont="1">
      <alignment vertical="center"/>
    </xf>
    <xf numFmtId="0" fontId="19" fillId="5" borderId="1" xfId="0" quotePrefix="1" applyFont="1" applyFill="1" applyBorder="1" applyAlignment="1">
      <alignment horizontal="center" vertical="center"/>
    </xf>
    <xf numFmtId="0" fontId="19" fillId="5" borderId="1" xfId="0" applyFont="1" applyFill="1" applyBorder="1">
      <alignment vertical="center"/>
    </xf>
    <xf numFmtId="0" fontId="19" fillId="5" borderId="1" xfId="0" applyFont="1" applyFill="1" applyBorder="1" applyAlignment="1">
      <alignment vertical="center" wrapText="1"/>
    </xf>
    <xf numFmtId="0" fontId="19" fillId="0" borderId="1" xfId="0" applyFont="1" applyFill="1" applyBorder="1" applyAlignment="1">
      <alignment vertical="center" wrapText="1"/>
    </xf>
    <xf numFmtId="0" fontId="19" fillId="2" borderId="1" xfId="0" applyFont="1" applyFill="1" applyBorder="1" applyAlignment="1">
      <alignment vertical="center" wrapText="1"/>
    </xf>
    <xf numFmtId="0" fontId="9" fillId="4" borderId="1" xfId="0" quotePrefix="1" applyFont="1" applyFill="1" applyBorder="1" applyAlignment="1">
      <alignment horizontal="center" vertical="center" wrapText="1"/>
    </xf>
    <xf numFmtId="0" fontId="19" fillId="5" borderId="1" xfId="0" quotePrefix="1" applyFont="1" applyFill="1" applyBorder="1" applyAlignment="1">
      <alignment vertical="top" wrapText="1"/>
    </xf>
    <xf numFmtId="0" fontId="19" fillId="5" borderId="1" xfId="0" applyFont="1" applyFill="1" applyBorder="1" applyAlignment="1">
      <alignment vertical="top" wrapText="1"/>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1" xfId="0" quotePrefix="1" applyFont="1" applyFill="1" applyBorder="1" applyAlignment="1">
      <alignment horizontal="center" vertical="center" wrapText="1"/>
    </xf>
    <xf numFmtId="176" fontId="19" fillId="5" borderId="1" xfId="0" quotePrefix="1" applyNumberFormat="1" applyFont="1" applyFill="1" applyBorder="1" applyAlignment="1">
      <alignment horizontal="right" vertical="center"/>
    </xf>
    <xf numFmtId="2" fontId="3" fillId="0" borderId="6" xfId="0" applyNumberFormat="1" applyFont="1" applyFill="1" applyBorder="1">
      <alignment vertical="center"/>
    </xf>
    <xf numFmtId="2" fontId="3" fillId="0" borderId="6" xfId="0" applyNumberFormat="1" applyFont="1" applyBorder="1">
      <alignment vertical="center"/>
    </xf>
    <xf numFmtId="176" fontId="19" fillId="2" borderId="1" xfId="1" applyNumberFormat="1" applyFont="1" applyFill="1" applyBorder="1" applyAlignment="1">
      <alignment horizontal="right" vertical="center"/>
    </xf>
    <xf numFmtId="177" fontId="19" fillId="0" borderId="1" xfId="0" applyNumberFormat="1" applyFont="1" applyBorder="1">
      <alignment vertical="center"/>
    </xf>
    <xf numFmtId="178" fontId="19" fillId="5" borderId="1" xfId="0" quotePrefix="1" applyNumberFormat="1" applyFont="1" applyFill="1" applyBorder="1" applyAlignment="1">
      <alignment horizontal="right" vertical="center"/>
    </xf>
    <xf numFmtId="0" fontId="19" fillId="2" borderId="1" xfId="0" applyFont="1" applyFill="1" applyBorder="1" applyAlignment="1">
      <alignment horizontal="center" vertical="center" wrapText="1"/>
    </xf>
    <xf numFmtId="176" fontId="25" fillId="7" borderId="1" xfId="1" applyNumberFormat="1" applyFont="1" applyFill="1" applyBorder="1" applyAlignment="1">
      <alignment horizontal="right" vertical="center"/>
    </xf>
    <xf numFmtId="0" fontId="11" fillId="0" borderId="6"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xf>
    <xf numFmtId="38" fontId="13" fillId="2" borderId="4" xfId="1" applyFont="1" applyFill="1" applyBorder="1" applyAlignment="1">
      <alignment horizontal="right" vertical="center"/>
    </xf>
    <xf numFmtId="38" fontId="13" fillId="2" borderId="5" xfId="1" applyFont="1" applyFill="1" applyBorder="1" applyAlignment="1">
      <alignment horizontal="right" vertical="center"/>
    </xf>
    <xf numFmtId="0" fontId="19" fillId="5" borderId="1" xfId="0" applyFont="1" applyFill="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9" fillId="4" borderId="3" xfId="0" quotePrefix="1" applyFont="1" applyFill="1" applyBorder="1" applyAlignment="1">
      <alignment horizontal="center" vertical="center" wrapText="1"/>
    </xf>
    <xf numFmtId="0" fontId="9" fillId="4" borderId="13" xfId="0" quotePrefix="1"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5" xfId="0" quotePrefix="1" applyFont="1" applyFill="1" applyBorder="1" applyAlignment="1">
      <alignment horizontal="center" vertical="center" wrapText="1"/>
    </xf>
    <xf numFmtId="0" fontId="9" fillId="3" borderId="0" xfId="0" applyFont="1" applyFill="1" applyAlignment="1">
      <alignment vertical="center"/>
    </xf>
    <xf numFmtId="0" fontId="8" fillId="3" borderId="0" xfId="0" applyFont="1" applyFill="1" applyAlignment="1">
      <alignment horizontal="right" vertical="center"/>
    </xf>
    <xf numFmtId="0" fontId="9" fillId="3"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zoomScale="80" zoomScaleNormal="80" workbookViewId="0">
      <selection activeCell="B19" sqref="B19:C19"/>
    </sheetView>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8" t="s">
        <v>42</v>
      </c>
    </row>
    <row r="2" spans="1:11" ht="27.75" customHeight="1" x14ac:dyDescent="0.15">
      <c r="A2" s="9" t="s">
        <v>34</v>
      </c>
      <c r="B2" s="10"/>
      <c r="C2" s="10"/>
      <c r="D2" s="10"/>
      <c r="E2" s="10"/>
      <c r="F2" s="10"/>
      <c r="G2" s="10"/>
      <c r="H2" s="10"/>
      <c r="I2" s="10"/>
      <c r="J2" s="10"/>
      <c r="K2" s="11"/>
    </row>
    <row r="4" spans="1:11" s="35" customFormat="1" ht="18.75" customHeight="1" x14ac:dyDescent="0.15">
      <c r="A4" s="34" t="s">
        <v>50</v>
      </c>
      <c r="B4" s="34"/>
    </row>
    <row r="5" spans="1:11" s="35" customFormat="1" ht="18.75" customHeight="1" x14ac:dyDescent="0.15">
      <c r="A5" s="34"/>
      <c r="B5" s="36" t="s">
        <v>6</v>
      </c>
      <c r="C5" s="36" t="s">
        <v>7</v>
      </c>
      <c r="D5" s="36" t="s">
        <v>8</v>
      </c>
      <c r="E5" s="36" t="s">
        <v>9</v>
      </c>
      <c r="F5" s="36" t="s">
        <v>10</v>
      </c>
      <c r="G5" s="36" t="s">
        <v>11</v>
      </c>
      <c r="H5" s="36" t="s">
        <v>12</v>
      </c>
      <c r="I5" s="36" t="s">
        <v>13</v>
      </c>
      <c r="J5" s="36" t="s">
        <v>14</v>
      </c>
      <c r="K5" s="36" t="s">
        <v>15</v>
      </c>
    </row>
    <row r="6" spans="1:11" s="37" customFormat="1" ht="39" customHeight="1" x14ac:dyDescent="0.15">
      <c r="B6" s="36" t="s">
        <v>16</v>
      </c>
      <c r="C6" s="36" t="s">
        <v>17</v>
      </c>
      <c r="D6" s="36" t="s">
        <v>18</v>
      </c>
      <c r="E6" s="36" t="s">
        <v>19</v>
      </c>
      <c r="F6" s="36" t="s">
        <v>20</v>
      </c>
      <c r="G6" s="36" t="s">
        <v>21</v>
      </c>
      <c r="H6" s="36" t="s">
        <v>22</v>
      </c>
      <c r="I6" s="36" t="s">
        <v>23</v>
      </c>
      <c r="J6" s="36" t="s">
        <v>24</v>
      </c>
      <c r="K6" s="36" t="s">
        <v>25</v>
      </c>
    </row>
    <row r="7" spans="1:11" s="44" customFormat="1" ht="160.15" customHeight="1" x14ac:dyDescent="0.15">
      <c r="B7" s="45">
        <v>1</v>
      </c>
      <c r="C7" s="46" t="s">
        <v>75</v>
      </c>
      <c r="D7" s="47" t="s">
        <v>55</v>
      </c>
      <c r="E7" s="53" t="s">
        <v>74</v>
      </c>
      <c r="F7" s="46" t="s">
        <v>43</v>
      </c>
      <c r="G7" s="48" t="s">
        <v>44</v>
      </c>
      <c r="H7" s="48" t="s">
        <v>45</v>
      </c>
      <c r="I7" s="49" t="s">
        <v>46</v>
      </c>
      <c r="J7" s="49" t="s">
        <v>47</v>
      </c>
      <c r="K7" s="49" t="s">
        <v>94</v>
      </c>
    </row>
    <row r="8" spans="1:11" s="44" customFormat="1" ht="79.900000000000006" customHeight="1" x14ac:dyDescent="0.15">
      <c r="B8" s="45" t="s">
        <v>74</v>
      </c>
      <c r="C8" s="46" t="s">
        <v>101</v>
      </c>
      <c r="D8" s="47" t="s">
        <v>102</v>
      </c>
      <c r="E8" s="54" t="s">
        <v>74</v>
      </c>
      <c r="F8" s="47" t="s">
        <v>49</v>
      </c>
      <c r="G8" s="48" t="s">
        <v>100</v>
      </c>
      <c r="H8" s="48" t="s">
        <v>45</v>
      </c>
      <c r="I8" s="49" t="s">
        <v>104</v>
      </c>
      <c r="J8" s="62" t="s">
        <v>74</v>
      </c>
      <c r="K8" s="49" t="s">
        <v>93</v>
      </c>
    </row>
    <row r="9" spans="1:11" s="44" customFormat="1" ht="79.900000000000006" customHeight="1" x14ac:dyDescent="0.15">
      <c r="B9" s="45" t="s">
        <v>74</v>
      </c>
      <c r="C9" s="46" t="s">
        <v>56</v>
      </c>
      <c r="D9" s="47" t="s">
        <v>57</v>
      </c>
      <c r="E9" s="54" t="s">
        <v>74</v>
      </c>
      <c r="F9" s="47" t="s">
        <v>49</v>
      </c>
      <c r="G9" s="48" t="s">
        <v>100</v>
      </c>
      <c r="H9" s="48" t="s">
        <v>45</v>
      </c>
      <c r="I9" s="49" t="s">
        <v>103</v>
      </c>
      <c r="J9" s="62" t="s">
        <v>74</v>
      </c>
      <c r="K9" s="49" t="s">
        <v>93</v>
      </c>
    </row>
    <row r="10" spans="1:11" s="35" customFormat="1" ht="8.25" customHeight="1" x14ac:dyDescent="0.15"/>
    <row r="11" spans="1:11" s="35" customFormat="1" ht="20.100000000000001" customHeight="1" x14ac:dyDescent="0.15">
      <c r="A11" s="34" t="s">
        <v>51</v>
      </c>
    </row>
    <row r="12" spans="1:11" s="35" customFormat="1" ht="20.100000000000001" customHeight="1" x14ac:dyDescent="0.15">
      <c r="B12" s="36" t="s">
        <v>6</v>
      </c>
      <c r="C12" s="65" t="s">
        <v>7</v>
      </c>
      <c r="D12" s="65"/>
      <c r="E12" s="36" t="s">
        <v>8</v>
      </c>
      <c r="F12" s="36" t="s">
        <v>9</v>
      </c>
      <c r="G12" s="65" t="s">
        <v>10</v>
      </c>
      <c r="H12" s="65"/>
      <c r="I12" s="65"/>
      <c r="J12" s="65" t="s">
        <v>11</v>
      </c>
      <c r="K12" s="65"/>
    </row>
    <row r="13" spans="1:11" s="35" customFormat="1" ht="39" customHeight="1" x14ac:dyDescent="0.15">
      <c r="B13" s="36" t="s">
        <v>17</v>
      </c>
      <c r="C13" s="65" t="s">
        <v>18</v>
      </c>
      <c r="D13" s="65"/>
      <c r="E13" s="36" t="s">
        <v>19</v>
      </c>
      <c r="F13" s="36" t="s">
        <v>20</v>
      </c>
      <c r="G13" s="65" t="s">
        <v>22</v>
      </c>
      <c r="H13" s="65"/>
      <c r="I13" s="65"/>
      <c r="J13" s="65" t="s">
        <v>25</v>
      </c>
      <c r="K13" s="65"/>
    </row>
    <row r="14" spans="1:11" s="44" customFormat="1" ht="68.25" customHeight="1" x14ac:dyDescent="0.15">
      <c r="B14" s="46" t="s">
        <v>58</v>
      </c>
      <c r="C14" s="69" t="s">
        <v>59</v>
      </c>
      <c r="D14" s="69"/>
      <c r="E14" s="54" t="s">
        <v>74</v>
      </c>
      <c r="F14" s="47" t="s">
        <v>49</v>
      </c>
      <c r="G14" s="70" t="s">
        <v>48</v>
      </c>
      <c r="H14" s="70"/>
      <c r="I14" s="70"/>
      <c r="J14" s="70" t="s">
        <v>94</v>
      </c>
      <c r="K14" s="70"/>
    </row>
    <row r="15" spans="1:11" s="44" customFormat="1" ht="400.15" customHeight="1" x14ac:dyDescent="0.15">
      <c r="B15" s="46" t="s">
        <v>60</v>
      </c>
      <c r="C15" s="69" t="s">
        <v>61</v>
      </c>
      <c r="D15" s="69"/>
      <c r="E15" s="60">
        <v>0</v>
      </c>
      <c r="F15" s="47" t="s">
        <v>62</v>
      </c>
      <c r="G15" s="70" t="s">
        <v>63</v>
      </c>
      <c r="H15" s="70"/>
      <c r="I15" s="70"/>
      <c r="J15" s="71"/>
      <c r="K15" s="71"/>
    </row>
    <row r="16" spans="1:11" s="35" customFormat="1" ht="6.75" customHeight="1" x14ac:dyDescent="0.15"/>
    <row r="17" spans="1:10" s="35" customFormat="1" ht="18.75" customHeight="1" x14ac:dyDescent="0.15">
      <c r="A17" s="38" t="s">
        <v>52</v>
      </c>
      <c r="B17" s="38"/>
    </row>
    <row r="18" spans="1:10" s="35" customFormat="1" ht="19.5" thickBot="1" x14ac:dyDescent="0.2">
      <c r="B18" s="66" t="s">
        <v>53</v>
      </c>
      <c r="C18" s="66"/>
      <c r="D18" s="39" t="s">
        <v>20</v>
      </c>
    </row>
    <row r="19" spans="1:10" s="35" customFormat="1" ht="20.25" thickBot="1" x14ac:dyDescent="0.2">
      <c r="B19" s="67">
        <f>ROUNDDOWN('PMS(calc_process)'!G6, 0)</f>
        <v>0</v>
      </c>
      <c r="C19" s="68"/>
      <c r="D19" s="40" t="s">
        <v>54</v>
      </c>
    </row>
    <row r="20" spans="1:10" s="35" customFormat="1" ht="20.100000000000001" customHeight="1" x14ac:dyDescent="0.15">
      <c r="B20" s="41"/>
      <c r="C20" s="41"/>
      <c r="F20" s="42"/>
      <c r="G20" s="42"/>
    </row>
    <row r="21" spans="1:10" s="35" customFormat="1" ht="18.75" customHeight="1" x14ac:dyDescent="0.15">
      <c r="A21" s="34" t="s">
        <v>5</v>
      </c>
    </row>
    <row r="22" spans="1:10" s="35" customFormat="1" ht="18" customHeight="1" x14ac:dyDescent="0.15">
      <c r="B22" s="12" t="s">
        <v>27</v>
      </c>
      <c r="C22" s="64" t="s">
        <v>28</v>
      </c>
      <c r="D22" s="64"/>
      <c r="E22" s="64"/>
      <c r="F22" s="64"/>
      <c r="G22" s="64"/>
      <c r="H22" s="64"/>
      <c r="I22" s="64"/>
      <c r="J22" s="43"/>
    </row>
    <row r="23" spans="1:10" s="35" customFormat="1" ht="18" customHeight="1" x14ac:dyDescent="0.15">
      <c r="B23" s="12" t="s">
        <v>26</v>
      </c>
      <c r="C23" s="64" t="s">
        <v>29</v>
      </c>
      <c r="D23" s="64"/>
      <c r="E23" s="64"/>
      <c r="F23" s="64"/>
      <c r="G23" s="64"/>
      <c r="H23" s="64"/>
      <c r="I23" s="64"/>
      <c r="J23" s="43"/>
    </row>
    <row r="24" spans="1:10" s="35" customFormat="1" ht="18" customHeight="1" x14ac:dyDescent="0.15">
      <c r="B24" s="12" t="s">
        <v>30</v>
      </c>
      <c r="C24" s="64" t="s">
        <v>31</v>
      </c>
      <c r="D24" s="64"/>
      <c r="E24" s="64"/>
      <c r="F24" s="64"/>
      <c r="G24" s="64"/>
      <c r="H24" s="64"/>
      <c r="I24" s="64"/>
      <c r="J24" s="43"/>
    </row>
  </sheetData>
  <mergeCells count="17">
    <mergeCell ref="J12:K12"/>
    <mergeCell ref="J13:K13"/>
    <mergeCell ref="J15:K15"/>
    <mergeCell ref="G12:I12"/>
    <mergeCell ref="G13:I13"/>
    <mergeCell ref="G15:I15"/>
    <mergeCell ref="J14:K14"/>
    <mergeCell ref="C23:I23"/>
    <mergeCell ref="C24:I24"/>
    <mergeCell ref="C12:D12"/>
    <mergeCell ref="C13:D13"/>
    <mergeCell ref="B18:C18"/>
    <mergeCell ref="B19:C19"/>
    <mergeCell ref="C15:D15"/>
    <mergeCell ref="C22:I22"/>
    <mergeCell ref="C14:D14"/>
    <mergeCell ref="G14:I14"/>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8"/>
  <sheetViews>
    <sheetView showGridLines="0" topLeftCell="A5" zoomScale="80" zoomScaleNormal="80" workbookViewId="0">
      <selection activeCell="E10" sqref="E10"/>
    </sheetView>
  </sheetViews>
  <sheetFormatPr defaultColWidth="9" defaultRowHeight="14.25" x14ac:dyDescent="0.15"/>
  <cols>
    <col min="1" max="1" width="3.625" style="1" customWidth="1"/>
    <col min="2" max="2" width="15.625" style="1" customWidth="1"/>
    <col min="3" max="3" width="20.75" style="1" customWidth="1"/>
    <col min="4" max="11" width="25.75" style="1" customWidth="1"/>
    <col min="12" max="16384" width="9" style="1"/>
  </cols>
  <sheetData>
    <row r="1" spans="1:11" ht="18" customHeight="1" x14ac:dyDescent="0.15">
      <c r="K1" s="8" t="s">
        <v>42</v>
      </c>
    </row>
    <row r="2" spans="1:11" ht="27.75" customHeight="1" x14ac:dyDescent="0.15">
      <c r="A2" s="9" t="s">
        <v>64</v>
      </c>
      <c r="B2" s="10"/>
      <c r="C2" s="10"/>
      <c r="D2" s="10"/>
      <c r="E2" s="10"/>
      <c r="F2" s="10"/>
      <c r="G2" s="10"/>
      <c r="H2" s="10"/>
      <c r="I2" s="10"/>
      <c r="J2" s="10"/>
      <c r="K2" s="10"/>
    </row>
    <row r="4" spans="1:11" s="35" customFormat="1" ht="31.5" x14ac:dyDescent="0.15">
      <c r="A4" s="34"/>
      <c r="B4" s="72" t="s">
        <v>67</v>
      </c>
      <c r="C4" s="36"/>
      <c r="D4" s="74" t="s">
        <v>68</v>
      </c>
      <c r="E4" s="75"/>
      <c r="F4" s="76"/>
      <c r="G4" s="74" t="s">
        <v>70</v>
      </c>
      <c r="H4" s="76"/>
      <c r="I4" s="36" t="s">
        <v>80</v>
      </c>
      <c r="J4" s="36" t="s">
        <v>82</v>
      </c>
      <c r="K4" s="36" t="s">
        <v>84</v>
      </c>
    </row>
    <row r="5" spans="1:11" s="37" customFormat="1" ht="39" customHeight="1" x14ac:dyDescent="0.15">
      <c r="B5" s="73"/>
      <c r="C5" s="45" t="s">
        <v>66</v>
      </c>
      <c r="D5" s="53" t="s">
        <v>75</v>
      </c>
      <c r="E5" s="53" t="s">
        <v>105</v>
      </c>
      <c r="F5" s="53" t="s">
        <v>56</v>
      </c>
      <c r="G5" s="53" t="s">
        <v>58</v>
      </c>
      <c r="H5" s="53" t="s">
        <v>60</v>
      </c>
      <c r="I5" s="45" t="s">
        <v>81</v>
      </c>
      <c r="J5" s="45" t="s">
        <v>83</v>
      </c>
      <c r="K5" s="45" t="s">
        <v>90</v>
      </c>
    </row>
    <row r="6" spans="1:11" s="37" customFormat="1" ht="45" x14ac:dyDescent="0.15">
      <c r="B6" s="50" t="s">
        <v>69</v>
      </c>
      <c r="C6" s="51" t="s">
        <v>65</v>
      </c>
      <c r="D6" s="52" t="s">
        <v>55</v>
      </c>
      <c r="E6" s="52" t="s">
        <v>106</v>
      </c>
      <c r="F6" s="51" t="s">
        <v>71</v>
      </c>
      <c r="G6" s="51" t="s">
        <v>72</v>
      </c>
      <c r="H6" s="51" t="s">
        <v>73</v>
      </c>
      <c r="I6" s="51" t="s">
        <v>85</v>
      </c>
      <c r="J6" s="51" t="s">
        <v>88</v>
      </c>
      <c r="K6" s="51" t="s">
        <v>89</v>
      </c>
    </row>
    <row r="7" spans="1:11" s="37" customFormat="1" ht="39" customHeight="1" x14ac:dyDescent="0.15">
      <c r="B7" s="50" t="s">
        <v>76</v>
      </c>
      <c r="C7" s="45" t="s">
        <v>77</v>
      </c>
      <c r="D7" s="54" t="s">
        <v>78</v>
      </c>
      <c r="E7" s="55" t="s">
        <v>79</v>
      </c>
      <c r="F7" s="55" t="s">
        <v>79</v>
      </c>
      <c r="G7" s="55" t="s">
        <v>79</v>
      </c>
      <c r="H7" s="55" t="s">
        <v>87</v>
      </c>
      <c r="I7" s="55" t="s">
        <v>86</v>
      </c>
      <c r="J7" s="55" t="s">
        <v>86</v>
      </c>
      <c r="K7" s="55" t="s">
        <v>86</v>
      </c>
    </row>
    <row r="8" spans="1:11" s="37" customFormat="1" ht="30" customHeight="1" x14ac:dyDescent="0.15">
      <c r="B8" s="72" t="s">
        <v>91</v>
      </c>
      <c r="C8" s="45">
        <v>1</v>
      </c>
      <c r="D8" s="59">
        <v>0</v>
      </c>
      <c r="E8" s="59">
        <v>0</v>
      </c>
      <c r="F8" s="63">
        <f>IFERROR(-0.6703*$E8^3+0.8734*$E8^2+0.3442*$E8+0.4484,0)</f>
        <v>0.44840000000000002</v>
      </c>
      <c r="G8" s="59">
        <v>0</v>
      </c>
      <c r="H8" s="61">
        <f>'PMS(input)'!$E$15</f>
        <v>0</v>
      </c>
      <c r="I8" s="56">
        <f>IFERROR(D8*F8/G8*H8,0)</f>
        <v>0</v>
      </c>
      <c r="J8" s="56">
        <f>IFERROR(D8*H8,0)</f>
        <v>0</v>
      </c>
      <c r="K8" s="56">
        <f>IFERROR(I8-J8,0)</f>
        <v>0</v>
      </c>
    </row>
    <row r="9" spans="1:11" s="37" customFormat="1" ht="30" customHeight="1" x14ac:dyDescent="0.15">
      <c r="B9" s="77"/>
      <c r="C9" s="45">
        <v>2</v>
      </c>
      <c r="D9" s="59">
        <v>0</v>
      </c>
      <c r="E9" s="59">
        <v>0</v>
      </c>
      <c r="F9" s="63">
        <f t="shared" ref="F9:F27" si="0">IFERROR(-0.6703*$E9^3+0.8734*$E9^2+0.3442*$E9+0.4484,0)</f>
        <v>0.44840000000000002</v>
      </c>
      <c r="G9" s="59">
        <v>0</v>
      </c>
      <c r="H9" s="61">
        <f>'PMS(input)'!$E$15</f>
        <v>0</v>
      </c>
      <c r="I9" s="56">
        <f t="shared" ref="I9:I27" si="1">IFERROR(D9*F9/G9*H9,0)</f>
        <v>0</v>
      </c>
      <c r="J9" s="56">
        <f t="shared" ref="J9:J27" si="2">IFERROR(D9*H9,0)</f>
        <v>0</v>
      </c>
      <c r="K9" s="56">
        <f t="shared" ref="K9:K27" si="3">IFERROR(I9-J9,0)</f>
        <v>0</v>
      </c>
    </row>
    <row r="10" spans="1:11" s="37" customFormat="1" ht="30" customHeight="1" x14ac:dyDescent="0.15">
      <c r="B10" s="77"/>
      <c r="C10" s="45">
        <v>3</v>
      </c>
      <c r="D10" s="59">
        <v>0</v>
      </c>
      <c r="E10" s="59">
        <v>0</v>
      </c>
      <c r="F10" s="63">
        <f t="shared" si="0"/>
        <v>0.44840000000000002</v>
      </c>
      <c r="G10" s="59">
        <v>0</v>
      </c>
      <c r="H10" s="61">
        <f>'PMS(input)'!$E$15</f>
        <v>0</v>
      </c>
      <c r="I10" s="56">
        <f t="shared" si="1"/>
        <v>0</v>
      </c>
      <c r="J10" s="56">
        <f t="shared" si="2"/>
        <v>0</v>
      </c>
      <c r="K10" s="56">
        <f t="shared" si="3"/>
        <v>0</v>
      </c>
    </row>
    <row r="11" spans="1:11" s="37" customFormat="1" ht="30" customHeight="1" x14ac:dyDescent="0.15">
      <c r="B11" s="77"/>
      <c r="C11" s="45">
        <v>4</v>
      </c>
      <c r="D11" s="59">
        <v>0</v>
      </c>
      <c r="E11" s="59">
        <v>0</v>
      </c>
      <c r="F11" s="63">
        <f t="shared" si="0"/>
        <v>0.44840000000000002</v>
      </c>
      <c r="G11" s="59">
        <v>0</v>
      </c>
      <c r="H11" s="61">
        <f>'PMS(input)'!$E$15</f>
        <v>0</v>
      </c>
      <c r="I11" s="56">
        <f t="shared" si="1"/>
        <v>0</v>
      </c>
      <c r="J11" s="56">
        <f t="shared" si="2"/>
        <v>0</v>
      </c>
      <c r="K11" s="56">
        <f t="shared" si="3"/>
        <v>0</v>
      </c>
    </row>
    <row r="12" spans="1:11" s="37" customFormat="1" ht="30" customHeight="1" x14ac:dyDescent="0.15">
      <c r="B12" s="77"/>
      <c r="C12" s="45">
        <v>5</v>
      </c>
      <c r="D12" s="59">
        <v>0</v>
      </c>
      <c r="E12" s="59">
        <v>0</v>
      </c>
      <c r="F12" s="63">
        <f t="shared" si="0"/>
        <v>0.44840000000000002</v>
      </c>
      <c r="G12" s="59">
        <v>0</v>
      </c>
      <c r="H12" s="61">
        <f>'PMS(input)'!$E$15</f>
        <v>0</v>
      </c>
      <c r="I12" s="56">
        <f t="shared" si="1"/>
        <v>0</v>
      </c>
      <c r="J12" s="56">
        <f t="shared" si="2"/>
        <v>0</v>
      </c>
      <c r="K12" s="56">
        <f t="shared" si="3"/>
        <v>0</v>
      </c>
    </row>
    <row r="13" spans="1:11" s="37" customFormat="1" ht="30" customHeight="1" x14ac:dyDescent="0.15">
      <c r="B13" s="77"/>
      <c r="C13" s="45">
        <v>6</v>
      </c>
      <c r="D13" s="59">
        <v>0</v>
      </c>
      <c r="E13" s="59">
        <v>0</v>
      </c>
      <c r="F13" s="63">
        <f t="shared" si="0"/>
        <v>0.44840000000000002</v>
      </c>
      <c r="G13" s="59">
        <v>0</v>
      </c>
      <c r="H13" s="61">
        <f>'PMS(input)'!$E$15</f>
        <v>0</v>
      </c>
      <c r="I13" s="56">
        <f t="shared" si="1"/>
        <v>0</v>
      </c>
      <c r="J13" s="56">
        <f t="shared" si="2"/>
        <v>0</v>
      </c>
      <c r="K13" s="56">
        <f t="shared" si="3"/>
        <v>0</v>
      </c>
    </row>
    <row r="14" spans="1:11" s="37" customFormat="1" ht="30" customHeight="1" x14ac:dyDescent="0.15">
      <c r="B14" s="77"/>
      <c r="C14" s="45">
        <v>7</v>
      </c>
      <c r="D14" s="59">
        <v>0</v>
      </c>
      <c r="E14" s="59">
        <v>0</v>
      </c>
      <c r="F14" s="63">
        <f t="shared" si="0"/>
        <v>0.44840000000000002</v>
      </c>
      <c r="G14" s="59">
        <v>0</v>
      </c>
      <c r="H14" s="61">
        <f>'PMS(input)'!$E$15</f>
        <v>0</v>
      </c>
      <c r="I14" s="56">
        <f t="shared" si="1"/>
        <v>0</v>
      </c>
      <c r="J14" s="56">
        <f t="shared" si="2"/>
        <v>0</v>
      </c>
      <c r="K14" s="56">
        <f t="shared" si="3"/>
        <v>0</v>
      </c>
    </row>
    <row r="15" spans="1:11" s="37" customFormat="1" ht="30" customHeight="1" x14ac:dyDescent="0.15">
      <c r="B15" s="77"/>
      <c r="C15" s="45">
        <v>8</v>
      </c>
      <c r="D15" s="59">
        <v>0</v>
      </c>
      <c r="E15" s="59">
        <v>0</v>
      </c>
      <c r="F15" s="63">
        <f t="shared" si="0"/>
        <v>0.44840000000000002</v>
      </c>
      <c r="G15" s="59">
        <v>0</v>
      </c>
      <c r="H15" s="61">
        <f>'PMS(input)'!$E$15</f>
        <v>0</v>
      </c>
      <c r="I15" s="56">
        <f t="shared" si="1"/>
        <v>0</v>
      </c>
      <c r="J15" s="56">
        <f t="shared" si="2"/>
        <v>0</v>
      </c>
      <c r="K15" s="56">
        <f t="shared" si="3"/>
        <v>0</v>
      </c>
    </row>
    <row r="16" spans="1:11" s="37" customFormat="1" ht="30" customHeight="1" x14ac:dyDescent="0.15">
      <c r="B16" s="77"/>
      <c r="C16" s="45">
        <v>9</v>
      </c>
      <c r="D16" s="59">
        <v>0</v>
      </c>
      <c r="E16" s="59">
        <v>0</v>
      </c>
      <c r="F16" s="63">
        <f t="shared" si="0"/>
        <v>0.44840000000000002</v>
      </c>
      <c r="G16" s="59">
        <v>0</v>
      </c>
      <c r="H16" s="61">
        <f>'PMS(input)'!$E$15</f>
        <v>0</v>
      </c>
      <c r="I16" s="56">
        <f t="shared" si="1"/>
        <v>0</v>
      </c>
      <c r="J16" s="56">
        <f t="shared" si="2"/>
        <v>0</v>
      </c>
      <c r="K16" s="56">
        <f t="shared" si="3"/>
        <v>0</v>
      </c>
    </row>
    <row r="17" spans="2:11" s="37" customFormat="1" ht="30" customHeight="1" x14ac:dyDescent="0.15">
      <c r="B17" s="77"/>
      <c r="C17" s="45">
        <v>10</v>
      </c>
      <c r="D17" s="59">
        <v>0</v>
      </c>
      <c r="E17" s="59">
        <v>0</v>
      </c>
      <c r="F17" s="63">
        <f t="shared" si="0"/>
        <v>0.44840000000000002</v>
      </c>
      <c r="G17" s="59">
        <v>0</v>
      </c>
      <c r="H17" s="61">
        <f>'PMS(input)'!$E$15</f>
        <v>0</v>
      </c>
      <c r="I17" s="56">
        <f t="shared" si="1"/>
        <v>0</v>
      </c>
      <c r="J17" s="56">
        <f t="shared" si="2"/>
        <v>0</v>
      </c>
      <c r="K17" s="56">
        <f t="shared" si="3"/>
        <v>0</v>
      </c>
    </row>
    <row r="18" spans="2:11" s="37" customFormat="1" ht="30" customHeight="1" x14ac:dyDescent="0.15">
      <c r="B18" s="77"/>
      <c r="C18" s="45">
        <v>11</v>
      </c>
      <c r="D18" s="59">
        <v>0</v>
      </c>
      <c r="E18" s="59">
        <v>0</v>
      </c>
      <c r="F18" s="63">
        <f t="shared" si="0"/>
        <v>0.44840000000000002</v>
      </c>
      <c r="G18" s="59">
        <v>0</v>
      </c>
      <c r="H18" s="61">
        <f>'PMS(input)'!$E$15</f>
        <v>0</v>
      </c>
      <c r="I18" s="56">
        <f t="shared" si="1"/>
        <v>0</v>
      </c>
      <c r="J18" s="56">
        <f t="shared" si="2"/>
        <v>0</v>
      </c>
      <c r="K18" s="56">
        <f t="shared" si="3"/>
        <v>0</v>
      </c>
    </row>
    <row r="19" spans="2:11" s="37" customFormat="1" ht="30" customHeight="1" x14ac:dyDescent="0.15">
      <c r="B19" s="77"/>
      <c r="C19" s="45">
        <v>12</v>
      </c>
      <c r="D19" s="59">
        <v>0</v>
      </c>
      <c r="E19" s="59">
        <v>0</v>
      </c>
      <c r="F19" s="63">
        <f t="shared" si="0"/>
        <v>0.44840000000000002</v>
      </c>
      <c r="G19" s="59">
        <v>0</v>
      </c>
      <c r="H19" s="61">
        <f>'PMS(input)'!$E$15</f>
        <v>0</v>
      </c>
      <c r="I19" s="56">
        <f t="shared" si="1"/>
        <v>0</v>
      </c>
      <c r="J19" s="56">
        <f t="shared" si="2"/>
        <v>0</v>
      </c>
      <c r="K19" s="56">
        <f t="shared" si="3"/>
        <v>0</v>
      </c>
    </row>
    <row r="20" spans="2:11" s="37" customFormat="1" ht="30" customHeight="1" x14ac:dyDescent="0.15">
      <c r="B20" s="77"/>
      <c r="C20" s="45">
        <v>13</v>
      </c>
      <c r="D20" s="59">
        <v>0</v>
      </c>
      <c r="E20" s="59">
        <v>0</v>
      </c>
      <c r="F20" s="63">
        <f t="shared" si="0"/>
        <v>0.44840000000000002</v>
      </c>
      <c r="G20" s="59">
        <v>0</v>
      </c>
      <c r="H20" s="61">
        <f>'PMS(input)'!$E$15</f>
        <v>0</v>
      </c>
      <c r="I20" s="56">
        <f t="shared" si="1"/>
        <v>0</v>
      </c>
      <c r="J20" s="56">
        <f t="shared" si="2"/>
        <v>0</v>
      </c>
      <c r="K20" s="56">
        <f t="shared" si="3"/>
        <v>0</v>
      </c>
    </row>
    <row r="21" spans="2:11" s="37" customFormat="1" ht="30" customHeight="1" x14ac:dyDescent="0.15">
      <c r="B21" s="77"/>
      <c r="C21" s="45">
        <v>14</v>
      </c>
      <c r="D21" s="59">
        <v>0</v>
      </c>
      <c r="E21" s="59">
        <v>0</v>
      </c>
      <c r="F21" s="63">
        <f t="shared" si="0"/>
        <v>0.44840000000000002</v>
      </c>
      <c r="G21" s="59">
        <v>0</v>
      </c>
      <c r="H21" s="61">
        <f>'PMS(input)'!$E$15</f>
        <v>0</v>
      </c>
      <c r="I21" s="56">
        <f t="shared" si="1"/>
        <v>0</v>
      </c>
      <c r="J21" s="56">
        <f t="shared" si="2"/>
        <v>0</v>
      </c>
      <c r="K21" s="56">
        <f t="shared" si="3"/>
        <v>0</v>
      </c>
    </row>
    <row r="22" spans="2:11" s="37" customFormat="1" ht="30" customHeight="1" x14ac:dyDescent="0.15">
      <c r="B22" s="77"/>
      <c r="C22" s="45">
        <v>15</v>
      </c>
      <c r="D22" s="59">
        <v>0</v>
      </c>
      <c r="E22" s="59">
        <v>0</v>
      </c>
      <c r="F22" s="63">
        <f t="shared" si="0"/>
        <v>0.44840000000000002</v>
      </c>
      <c r="G22" s="59">
        <v>0</v>
      </c>
      <c r="H22" s="61">
        <f>'PMS(input)'!$E$15</f>
        <v>0</v>
      </c>
      <c r="I22" s="56">
        <f t="shared" si="1"/>
        <v>0</v>
      </c>
      <c r="J22" s="56">
        <f t="shared" si="2"/>
        <v>0</v>
      </c>
      <c r="K22" s="56">
        <f t="shared" si="3"/>
        <v>0</v>
      </c>
    </row>
    <row r="23" spans="2:11" s="37" customFormat="1" ht="30" customHeight="1" x14ac:dyDescent="0.15">
      <c r="B23" s="77"/>
      <c r="C23" s="45">
        <v>16</v>
      </c>
      <c r="D23" s="59">
        <v>0</v>
      </c>
      <c r="E23" s="59">
        <v>0</v>
      </c>
      <c r="F23" s="63">
        <f t="shared" si="0"/>
        <v>0.44840000000000002</v>
      </c>
      <c r="G23" s="59">
        <v>0</v>
      </c>
      <c r="H23" s="61">
        <f>'PMS(input)'!$E$15</f>
        <v>0</v>
      </c>
      <c r="I23" s="56">
        <f t="shared" si="1"/>
        <v>0</v>
      </c>
      <c r="J23" s="56">
        <f t="shared" si="2"/>
        <v>0</v>
      </c>
      <c r="K23" s="56">
        <f t="shared" si="3"/>
        <v>0</v>
      </c>
    </row>
    <row r="24" spans="2:11" s="37" customFormat="1" ht="30" customHeight="1" x14ac:dyDescent="0.15">
      <c r="B24" s="77"/>
      <c r="C24" s="45">
        <v>17</v>
      </c>
      <c r="D24" s="59">
        <v>0</v>
      </c>
      <c r="E24" s="59">
        <v>0</v>
      </c>
      <c r="F24" s="63">
        <f t="shared" si="0"/>
        <v>0.44840000000000002</v>
      </c>
      <c r="G24" s="59">
        <v>0</v>
      </c>
      <c r="H24" s="61">
        <f>'PMS(input)'!$E$15</f>
        <v>0</v>
      </c>
      <c r="I24" s="56">
        <f t="shared" si="1"/>
        <v>0</v>
      </c>
      <c r="J24" s="56">
        <f t="shared" si="2"/>
        <v>0</v>
      </c>
      <c r="K24" s="56">
        <f t="shared" si="3"/>
        <v>0</v>
      </c>
    </row>
    <row r="25" spans="2:11" s="37" customFormat="1" ht="30" customHeight="1" x14ac:dyDescent="0.15">
      <c r="B25" s="77"/>
      <c r="C25" s="45">
        <v>18</v>
      </c>
      <c r="D25" s="59">
        <v>0</v>
      </c>
      <c r="E25" s="59">
        <v>0</v>
      </c>
      <c r="F25" s="63">
        <f t="shared" si="0"/>
        <v>0.44840000000000002</v>
      </c>
      <c r="G25" s="59">
        <v>0</v>
      </c>
      <c r="H25" s="61">
        <f>'PMS(input)'!$E$15</f>
        <v>0</v>
      </c>
      <c r="I25" s="56">
        <f t="shared" si="1"/>
        <v>0</v>
      </c>
      <c r="J25" s="56">
        <f t="shared" si="2"/>
        <v>0</v>
      </c>
      <c r="K25" s="56">
        <f t="shared" si="3"/>
        <v>0</v>
      </c>
    </row>
    <row r="26" spans="2:11" s="37" customFormat="1" ht="30" customHeight="1" x14ac:dyDescent="0.15">
      <c r="B26" s="77"/>
      <c r="C26" s="45">
        <v>19</v>
      </c>
      <c r="D26" s="59">
        <v>0</v>
      </c>
      <c r="E26" s="59">
        <v>0</v>
      </c>
      <c r="F26" s="63">
        <f t="shared" si="0"/>
        <v>0.44840000000000002</v>
      </c>
      <c r="G26" s="59">
        <v>0</v>
      </c>
      <c r="H26" s="61">
        <f>'PMS(input)'!$E$15</f>
        <v>0</v>
      </c>
      <c r="I26" s="56">
        <f t="shared" si="1"/>
        <v>0</v>
      </c>
      <c r="J26" s="56">
        <f t="shared" si="2"/>
        <v>0</v>
      </c>
      <c r="K26" s="56">
        <f t="shared" si="3"/>
        <v>0</v>
      </c>
    </row>
    <row r="27" spans="2:11" s="37" customFormat="1" ht="30" customHeight="1" x14ac:dyDescent="0.15">
      <c r="B27" s="73"/>
      <c r="C27" s="45">
        <v>20</v>
      </c>
      <c r="D27" s="59">
        <v>0</v>
      </c>
      <c r="E27" s="59">
        <v>0</v>
      </c>
      <c r="F27" s="63">
        <f t="shared" si="0"/>
        <v>0.44840000000000002</v>
      </c>
      <c r="G27" s="59">
        <v>0</v>
      </c>
      <c r="H27" s="61">
        <f>'PMS(input)'!$E$15</f>
        <v>0</v>
      </c>
      <c r="I27" s="56">
        <f t="shared" si="1"/>
        <v>0</v>
      </c>
      <c r="J27" s="56">
        <f t="shared" si="2"/>
        <v>0</v>
      </c>
      <c r="K27" s="56">
        <f t="shared" si="3"/>
        <v>0</v>
      </c>
    </row>
    <row r="28" spans="2:11" s="44" customFormat="1" ht="30" customHeight="1" x14ac:dyDescent="0.15">
      <c r="B28" s="50" t="s">
        <v>92</v>
      </c>
      <c r="C28" s="53" t="s">
        <v>77</v>
      </c>
      <c r="D28" s="53" t="s">
        <v>77</v>
      </c>
      <c r="E28" s="53"/>
      <c r="F28" s="53" t="s">
        <v>77</v>
      </c>
      <c r="G28" s="53" t="s">
        <v>77</v>
      </c>
      <c r="H28" s="53" t="s">
        <v>77</v>
      </c>
      <c r="I28" s="56">
        <f>SUM(I8:I27)</f>
        <v>0</v>
      </c>
      <c r="J28" s="56">
        <f>SUM(J8:J27)</f>
        <v>0</v>
      </c>
      <c r="K28" s="56">
        <f>SUM(K8:K27)</f>
        <v>0</v>
      </c>
    </row>
  </sheetData>
  <mergeCells count="4">
    <mergeCell ref="B4:B5"/>
    <mergeCell ref="D4:F4"/>
    <mergeCell ref="G4:H4"/>
    <mergeCell ref="B8:B27"/>
  </mergeCells>
  <phoneticPr fontId="23"/>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13"/>
  <sheetViews>
    <sheetView showGridLines="0" tabSelected="1" view="pageBreakPreview" zoomScale="80" zoomScaleNormal="100" zoomScaleSheetLayoutView="80" workbookViewId="0">
      <selection activeCell="L17" sqref="L17"/>
    </sheetView>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3"/>
    <col min="10" max="16384" width="9" style="1"/>
  </cols>
  <sheetData>
    <row r="1" spans="1:9" ht="18" customHeight="1" x14ac:dyDescent="0.15">
      <c r="I1" s="8" t="str">
        <f>'PMS(input)'!K1</f>
        <v>JCM_KH_F_PMS_ver01.0</v>
      </c>
    </row>
    <row r="2" spans="1:9" ht="27.75" customHeight="1" x14ac:dyDescent="0.15">
      <c r="A2" s="78" t="s">
        <v>33</v>
      </c>
      <c r="B2" s="78"/>
      <c r="C2" s="78"/>
      <c r="D2" s="78"/>
      <c r="E2" s="78"/>
      <c r="F2" s="78"/>
      <c r="G2" s="78"/>
      <c r="H2" s="78"/>
      <c r="I2" s="78"/>
    </row>
    <row r="3" spans="1:9" ht="18" customHeight="1" x14ac:dyDescent="0.15">
      <c r="A3" s="79" t="s">
        <v>32</v>
      </c>
      <c r="B3" s="80"/>
      <c r="C3" s="80"/>
      <c r="D3" s="80"/>
      <c r="E3" s="80"/>
      <c r="F3" s="80"/>
      <c r="G3" s="80"/>
      <c r="H3" s="80"/>
      <c r="I3" s="80"/>
    </row>
    <row r="4" spans="1:9" ht="11.25" customHeight="1" x14ac:dyDescent="0.15"/>
    <row r="5" spans="1:9" ht="18.75" customHeight="1" x14ac:dyDescent="0.15">
      <c r="A5" s="22" t="s">
        <v>2</v>
      </c>
      <c r="B5" s="13"/>
      <c r="C5" s="13"/>
      <c r="D5" s="13"/>
      <c r="E5" s="14"/>
      <c r="F5" s="15" t="s">
        <v>3</v>
      </c>
      <c r="G5" s="15" t="s">
        <v>0</v>
      </c>
      <c r="H5" s="15" t="s">
        <v>1</v>
      </c>
      <c r="I5" s="16" t="s">
        <v>4</v>
      </c>
    </row>
    <row r="6" spans="1:9" ht="18.75" customHeight="1" x14ac:dyDescent="0.15">
      <c r="A6" s="23"/>
      <c r="B6" s="17" t="s">
        <v>35</v>
      </c>
      <c r="C6" s="17"/>
      <c r="D6" s="17"/>
      <c r="E6" s="17"/>
      <c r="F6" s="20" t="s">
        <v>99</v>
      </c>
      <c r="G6" s="58">
        <f>G8-G11</f>
        <v>0</v>
      </c>
      <c r="H6" s="18" t="s">
        <v>38</v>
      </c>
      <c r="I6" s="19" t="s">
        <v>39</v>
      </c>
    </row>
    <row r="7" spans="1:9" ht="18.75" customHeight="1" x14ac:dyDescent="0.15">
      <c r="A7" s="22" t="s">
        <v>95</v>
      </c>
      <c r="B7" s="14"/>
      <c r="C7" s="13"/>
      <c r="D7" s="15"/>
      <c r="E7" s="15"/>
      <c r="F7" s="15"/>
      <c r="G7" s="14"/>
      <c r="H7" s="14"/>
      <c r="I7" s="15"/>
    </row>
    <row r="8" spans="1:9" ht="18.75" customHeight="1" x14ac:dyDescent="0.15">
      <c r="A8" s="24"/>
      <c r="B8" s="28" t="s">
        <v>36</v>
      </c>
      <c r="C8" s="17"/>
      <c r="D8" s="17"/>
      <c r="E8" s="17"/>
      <c r="F8" s="20" t="s">
        <v>99</v>
      </c>
      <c r="G8" s="58">
        <f>G9</f>
        <v>0</v>
      </c>
      <c r="H8" s="18" t="s">
        <v>38</v>
      </c>
      <c r="I8" s="20" t="s">
        <v>40</v>
      </c>
    </row>
    <row r="9" spans="1:9" ht="18.75" customHeight="1" x14ac:dyDescent="0.15">
      <c r="A9" s="24"/>
      <c r="B9" s="26"/>
      <c r="C9" s="29" t="s">
        <v>97</v>
      </c>
      <c r="D9" s="32"/>
      <c r="E9" s="33"/>
      <c r="F9" s="20" t="s">
        <v>99</v>
      </c>
      <c r="G9" s="57">
        <f>'PMS(input_seperate)'!$I$28</f>
        <v>0</v>
      </c>
      <c r="H9" s="18" t="s">
        <v>38</v>
      </c>
      <c r="I9" s="20" t="s">
        <v>40</v>
      </c>
    </row>
    <row r="10" spans="1:9" ht="18.75" customHeight="1" x14ac:dyDescent="0.15">
      <c r="A10" s="22" t="s">
        <v>96</v>
      </c>
      <c r="B10" s="13"/>
      <c r="C10" s="13"/>
      <c r="D10" s="13"/>
      <c r="E10" s="14"/>
      <c r="F10" s="15"/>
      <c r="G10" s="14"/>
      <c r="H10" s="14"/>
      <c r="I10" s="15"/>
    </row>
    <row r="11" spans="1:9" ht="18.75" customHeight="1" x14ac:dyDescent="0.15">
      <c r="A11" s="24"/>
      <c r="B11" s="25" t="s">
        <v>37</v>
      </c>
      <c r="C11" s="21"/>
      <c r="D11" s="21"/>
      <c r="E11" s="21"/>
      <c r="F11" s="20" t="s">
        <v>99</v>
      </c>
      <c r="G11" s="58">
        <f>G12</f>
        <v>0</v>
      </c>
      <c r="H11" s="18" t="s">
        <v>38</v>
      </c>
      <c r="I11" s="20" t="s">
        <v>41</v>
      </c>
    </row>
    <row r="12" spans="1:9" ht="18.75" customHeight="1" x14ac:dyDescent="0.15">
      <c r="A12" s="23"/>
      <c r="B12" s="27"/>
      <c r="C12" s="29" t="s">
        <v>98</v>
      </c>
      <c r="D12" s="31"/>
      <c r="E12" s="30"/>
      <c r="F12" s="20" t="s">
        <v>99</v>
      </c>
      <c r="G12" s="57">
        <f>'PMS(input_seperate)'!$J$28</f>
        <v>0</v>
      </c>
      <c r="H12" s="18" t="s">
        <v>38</v>
      </c>
      <c r="I12" s="20" t="s">
        <v>41</v>
      </c>
    </row>
    <row r="13" spans="1:9" x14ac:dyDescent="0.15">
      <c r="A13" s="2"/>
      <c r="B13" s="2"/>
      <c r="C13" s="5"/>
      <c r="D13" s="2"/>
      <c r="E13" s="5"/>
      <c r="F13" s="7"/>
      <c r="G13" s="6"/>
      <c r="H13" s="6"/>
      <c r="I13" s="4"/>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PMS(input_seperate)</vt:lpstr>
      <vt:lpstr>PMS(calc_process)</vt:lpstr>
      <vt:lpstr>'PMS(calc_process)'!Print_Area</vt:lpstr>
      <vt:lpstr>'PMS(input)'!Print_Area</vt:lpstr>
      <vt:lpstr>'PMS(input_seperate)'!Print_Area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2019-04-19T01:15:05Z</dcterms:modified>
</cp:coreProperties>
</file>