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azabu\project\2022\P220016401_令和4年度二国間クレジット制度に関する合同委員会事務局等委託業務\99_藤塚さん作業フォルダ\1_作業\230523_公開版資料作成(KH004､KH005)\KH004\"/>
    </mc:Choice>
  </mc:AlternateContent>
  <xr:revisionPtr revIDLastSave="0" documentId="13_ncr:1_{A0594186-7FCA-4020-BDD3-1FD8BD562CC8}" xr6:coauthVersionLast="47" xr6:coauthVersionMax="47" xr10:uidLastSave="{00000000-0000-0000-0000-000000000000}"/>
  <bookViews>
    <workbookView xWindow="-110" yWindow="-110" windowWidth="19420" windowHeight="11760" tabRatio="587" xr2:uid="{00000000-000D-0000-FFFF-FFFF00000000}"/>
  </bookViews>
  <sheets>
    <sheet name="MPS(input)" sheetId="30" r:id="rId1"/>
    <sheet name="MPS(input_seperate)" sheetId="32" r:id="rId2"/>
    <sheet name="MPS(calc_process)" sheetId="31" r:id="rId3"/>
    <sheet name="MSS" sheetId="33" r:id="rId4"/>
    <sheet name="MRS(input)" sheetId="34" r:id="rId5"/>
    <sheet name="MRS(input_seperate)" sheetId="35" r:id="rId6"/>
    <sheet name="MRS(calc_process)" sheetId="36" r:id="rId7"/>
  </sheets>
  <externalReferences>
    <externalReference r:id="rId8"/>
  </externalReferences>
  <definedNames>
    <definedName name="EF">'[1]MPS(calc_process)'!$G$25:$G$26</definedName>
    <definedName name="_xlnm.Print_Area" localSheetId="2">'MPS(calc_process)'!$A$1:$I$13</definedName>
    <definedName name="_xlnm.Print_Area" localSheetId="0">'MPS(input)'!$A$1:$K$25</definedName>
    <definedName name="_xlnm.Print_Area" localSheetId="1">'MPS(input_seperate)'!$A$1:$K$29</definedName>
    <definedName name="_xlnm.Print_Area" localSheetId="6">'MRS(calc_process)'!$A$1:$I$13</definedName>
    <definedName name="_xlnm.Print_Area" localSheetId="4">'MRS(input)'!$A$1:$L$25</definedName>
    <definedName name="_xlnm.Print_Area" localSheetId="5">'MRS(input_seperate)'!$A$1:$K$29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8" i="35" l="1"/>
  <c r="G27" i="35"/>
  <c r="G26" i="35"/>
  <c r="G25" i="35"/>
  <c r="G24" i="35"/>
  <c r="G23" i="35"/>
  <c r="G22" i="35"/>
  <c r="G21" i="35"/>
  <c r="G20" i="35"/>
  <c r="G19" i="35"/>
  <c r="G18" i="35"/>
  <c r="G17" i="35"/>
  <c r="G16" i="35"/>
  <c r="G15" i="35"/>
  <c r="G14" i="35"/>
  <c r="G13" i="35"/>
  <c r="G12" i="35"/>
  <c r="G11" i="35"/>
  <c r="G10" i="35"/>
  <c r="G9" i="35"/>
  <c r="K16" i="34"/>
  <c r="K15" i="34"/>
  <c r="H16" i="34"/>
  <c r="H15" i="34"/>
  <c r="F16" i="34"/>
  <c r="H27" i="35" s="1"/>
  <c r="J27" i="35" s="1"/>
  <c r="I2" i="36"/>
  <c r="I1" i="36"/>
  <c r="K2" i="35"/>
  <c r="K1" i="35"/>
  <c r="L2" i="34"/>
  <c r="L1" i="34"/>
  <c r="F28" i="35"/>
  <c r="F27" i="35"/>
  <c r="F26" i="35"/>
  <c r="F25" i="35"/>
  <c r="F24" i="35"/>
  <c r="F23" i="35"/>
  <c r="F22" i="35"/>
  <c r="F21" i="35"/>
  <c r="F20" i="35"/>
  <c r="F19" i="35"/>
  <c r="F18" i="35"/>
  <c r="F17" i="35"/>
  <c r="F16" i="35"/>
  <c r="F15" i="35"/>
  <c r="F14" i="35"/>
  <c r="F13" i="35"/>
  <c r="H12" i="35"/>
  <c r="I12" i="35" s="1"/>
  <c r="F12" i="35"/>
  <c r="H11" i="35"/>
  <c r="J11" i="35" s="1"/>
  <c r="F11" i="35"/>
  <c r="I11" i="35" s="1"/>
  <c r="H10" i="35"/>
  <c r="J10" i="35" s="1"/>
  <c r="F10" i="35"/>
  <c r="H9" i="35"/>
  <c r="J9" i="35" s="1"/>
  <c r="F9" i="35"/>
  <c r="C2" i="33"/>
  <c r="C1" i="33"/>
  <c r="H15" i="35" l="1"/>
  <c r="J15" i="35" s="1"/>
  <c r="H19" i="35"/>
  <c r="J19" i="35" s="1"/>
  <c r="H23" i="35"/>
  <c r="J23" i="35" s="1"/>
  <c r="H28" i="35"/>
  <c r="J28" i="35" s="1"/>
  <c r="H13" i="35"/>
  <c r="J13" i="35" s="1"/>
  <c r="H17" i="35"/>
  <c r="J17" i="35" s="1"/>
  <c r="H21" i="35"/>
  <c r="J21" i="35" s="1"/>
  <c r="H26" i="35"/>
  <c r="J26" i="35" s="1"/>
  <c r="H14" i="35"/>
  <c r="J14" i="35" s="1"/>
  <c r="H16" i="35"/>
  <c r="J16" i="35" s="1"/>
  <c r="H18" i="35"/>
  <c r="J18" i="35" s="1"/>
  <c r="H20" i="35"/>
  <c r="J20" i="35" s="1"/>
  <c r="H22" i="35"/>
  <c r="J22" i="35" s="1"/>
  <c r="H24" i="35"/>
  <c r="J24" i="35" s="1"/>
  <c r="I23" i="35"/>
  <c r="K23" i="35" s="1"/>
  <c r="H25" i="35"/>
  <c r="I28" i="35"/>
  <c r="I19" i="35"/>
  <c r="I9" i="35"/>
  <c r="K9" i="35" s="1"/>
  <c r="I13" i="35"/>
  <c r="K13" i="35" s="1"/>
  <c r="I16" i="35"/>
  <c r="K16" i="35" s="1"/>
  <c r="I17" i="35"/>
  <c r="K17" i="35" s="1"/>
  <c r="I20" i="35"/>
  <c r="K20" i="35" s="1"/>
  <c r="I10" i="35"/>
  <c r="K10" i="35" s="1"/>
  <c r="J12" i="35"/>
  <c r="K12" i="35" s="1"/>
  <c r="I14" i="35"/>
  <c r="K14" i="35" s="1"/>
  <c r="I22" i="35"/>
  <c r="K22" i="35" s="1"/>
  <c r="I24" i="35"/>
  <c r="K24" i="35" s="1"/>
  <c r="I27" i="35"/>
  <c r="K27" i="35" s="1"/>
  <c r="K11" i="35"/>
  <c r="K19" i="35"/>
  <c r="K28" i="35"/>
  <c r="I26" i="35"/>
  <c r="K26" i="35" s="1"/>
  <c r="I18" i="35" l="1"/>
  <c r="K18" i="35" s="1"/>
  <c r="I21" i="35"/>
  <c r="K21" i="35" s="1"/>
  <c r="I15" i="35"/>
  <c r="K15" i="35" s="1"/>
  <c r="J25" i="35"/>
  <c r="J29" i="35" s="1"/>
  <c r="G12" i="36" s="1"/>
  <c r="G11" i="36" s="1"/>
  <c r="I25" i="35"/>
  <c r="I29" i="35" l="1"/>
  <c r="G9" i="36" s="1"/>
  <c r="G8" i="36" s="1"/>
  <c r="G6" i="36" s="1"/>
  <c r="C20" i="34" s="1"/>
  <c r="K25" i="35"/>
  <c r="K29" i="35" s="1"/>
  <c r="I2" i="31"/>
  <c r="I1" i="31"/>
  <c r="K2" i="32"/>
  <c r="K1" i="32"/>
  <c r="F10" i="32" l="1"/>
  <c r="F11" i="32"/>
  <c r="F12" i="32"/>
  <c r="F13" i="32"/>
  <c r="F14" i="32"/>
  <c r="F15" i="32"/>
  <c r="F16" i="32"/>
  <c r="F17" i="32"/>
  <c r="F18" i="32"/>
  <c r="F19" i="32"/>
  <c r="F20" i="32"/>
  <c r="F21" i="32"/>
  <c r="F22" i="32"/>
  <c r="F23" i="32"/>
  <c r="F24" i="32"/>
  <c r="F25" i="32"/>
  <c r="F26" i="32"/>
  <c r="F27" i="32"/>
  <c r="F28" i="32"/>
  <c r="F9" i="32"/>
  <c r="H10" i="32"/>
  <c r="H11" i="32"/>
  <c r="H12" i="32"/>
  <c r="I12" i="32" s="1"/>
  <c r="H13" i="32"/>
  <c r="I13" i="32" s="1"/>
  <c r="H14" i="32"/>
  <c r="I14" i="32" s="1"/>
  <c r="H15" i="32"/>
  <c r="I15" i="32" s="1"/>
  <c r="H16" i="32"/>
  <c r="I16" i="32" s="1"/>
  <c r="H17" i="32"/>
  <c r="I17" i="32" s="1"/>
  <c r="H18" i="32"/>
  <c r="I18" i="32" s="1"/>
  <c r="H19" i="32"/>
  <c r="H20" i="32"/>
  <c r="I20" i="32" s="1"/>
  <c r="H21" i="32"/>
  <c r="I21" i="32" s="1"/>
  <c r="H22" i="32"/>
  <c r="I22" i="32" s="1"/>
  <c r="H23" i="32"/>
  <c r="H24" i="32"/>
  <c r="I24" i="32" s="1"/>
  <c r="H25" i="32"/>
  <c r="I25" i="32" s="1"/>
  <c r="H26" i="32"/>
  <c r="I26" i="32" s="1"/>
  <c r="H27" i="32"/>
  <c r="I27" i="32" s="1"/>
  <c r="H28" i="32"/>
  <c r="I28" i="32" s="1"/>
  <c r="H9" i="32"/>
  <c r="J9" i="32" s="1"/>
  <c r="I23" i="32" l="1"/>
  <c r="I11" i="32"/>
  <c r="I10" i="32"/>
  <c r="I19" i="32"/>
  <c r="J28" i="32"/>
  <c r="K28" i="32" s="1"/>
  <c r="J27" i="32"/>
  <c r="K27" i="32" s="1"/>
  <c r="J26" i="32"/>
  <c r="K26" i="32" s="1"/>
  <c r="J25" i="32"/>
  <c r="K25" i="32" s="1"/>
  <c r="J24" i="32"/>
  <c r="K24" i="32" s="1"/>
  <c r="J23" i="32"/>
  <c r="K23" i="32" s="1"/>
  <c r="J22" i="32"/>
  <c r="K22" i="32" s="1"/>
  <c r="J21" i="32"/>
  <c r="K21" i="32" s="1"/>
  <c r="J20" i="32"/>
  <c r="K20" i="32" s="1"/>
  <c r="J19" i="32"/>
  <c r="J18" i="32"/>
  <c r="K18" i="32" s="1"/>
  <c r="J17" i="32"/>
  <c r="K17" i="32" s="1"/>
  <c r="J16" i="32"/>
  <c r="K16" i="32" s="1"/>
  <c r="J15" i="32"/>
  <c r="K15" i="32" s="1"/>
  <c r="J14" i="32"/>
  <c r="K14" i="32" s="1"/>
  <c r="J13" i="32"/>
  <c r="K13" i="32" s="1"/>
  <c r="J12" i="32"/>
  <c r="K12" i="32" s="1"/>
  <c r="J11" i="32"/>
  <c r="K11" i="32" s="1"/>
  <c r="J10" i="32"/>
  <c r="I9" i="32"/>
  <c r="K10" i="32" l="1"/>
  <c r="K19" i="32"/>
  <c r="J29" i="32"/>
  <c r="G12" i="31" s="1"/>
  <c r="G11" i="31" s="1"/>
  <c r="K9" i="32"/>
  <c r="I29" i="32"/>
  <c r="G9" i="31" s="1"/>
  <c r="G8" i="31" s="1"/>
  <c r="K29" i="32" l="1"/>
  <c r="G6" i="31"/>
  <c r="B20" i="30" s="1"/>
</calcChain>
</file>

<file path=xl/sharedStrings.xml><?xml version="1.0" encoding="utf-8"?>
<sst xmlns="http://schemas.openxmlformats.org/spreadsheetml/2006/main" count="321" uniqueCount="131">
  <si>
    <t>Value</t>
    <phoneticPr fontId="2"/>
  </si>
  <si>
    <t>Units</t>
    <phoneticPr fontId="2"/>
  </si>
  <si>
    <t>1. Calculations for emission reductions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</si>
  <si>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</si>
  <si>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</si>
  <si>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</si>
  <si>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</si>
  <si>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</si>
  <si>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</si>
  <si>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</si>
  <si>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</si>
  <si>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</si>
  <si>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</si>
  <si>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</si>
  <si>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</si>
  <si>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</si>
  <si>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</si>
  <si>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</si>
  <si>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</si>
  <si>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</si>
  <si>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</si>
  <si>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</si>
  <si>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</si>
  <si>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</si>
  <si>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</si>
  <si>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</si>
  <si>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</si>
  <si>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</si>
  <si>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</si>
  <si>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</si>
  <si>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</si>
  <si>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</si>
  <si>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</si>
  <si>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</si>
  <si>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</si>
  <si>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</si>
  <si>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</si>
  <si>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</si>
  <si>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</si>
  <si>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MWh/p</t>
    <phoneticPr fontId="2"/>
  </si>
  <si>
    <t>Option C</t>
    <phoneticPr fontId="2"/>
  </si>
  <si>
    <t>Monitored data</t>
    <phoneticPr fontId="2"/>
  </si>
  <si>
    <t>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</si>
  <si>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t>Continuously</t>
    <phoneticPr fontId="2"/>
  </si>
  <si>
    <t>Monitored data or test data of pump manufacturer</t>
    <phoneticPr fontId="2"/>
  </si>
  <si>
    <t>dimensionless</t>
    <phoneticPr fontId="2"/>
  </si>
  <si>
    <t>Identification number of pumps</t>
    <phoneticPr fontId="12"/>
  </si>
  <si>
    <t>i</t>
    <phoneticPr fontId="12"/>
  </si>
  <si>
    <t>Parameters</t>
    <phoneticPr fontId="12"/>
  </si>
  <si>
    <t>Description of data</t>
    <phoneticPr fontId="12"/>
  </si>
  <si>
    <t>-</t>
    <phoneticPr fontId="2"/>
  </si>
  <si>
    <t>Units</t>
    <phoneticPr fontId="12"/>
  </si>
  <si>
    <t>-</t>
    <phoneticPr fontId="12"/>
  </si>
  <si>
    <t>MWh/p</t>
    <phoneticPr fontId="12"/>
  </si>
  <si>
    <t>dimensionless</t>
    <phoneticPr fontId="12"/>
  </si>
  <si>
    <t>Estimated Values</t>
    <phoneticPr fontId="12"/>
  </si>
  <si>
    <t>Total</t>
    <phoneticPr fontId="12"/>
  </si>
  <si>
    <t>Input on "MPS(input_separate)" sheet</t>
  </si>
  <si>
    <t>Input on "MPS(input_separate)" sheet</t>
    <phoneticPr fontId="2"/>
  </si>
  <si>
    <t>2. Calculations for reference emissions</t>
    <phoneticPr fontId="2"/>
  </si>
  <si>
    <t>3. Calculations of the project emissions</t>
    <phoneticPr fontId="2"/>
  </si>
  <si>
    <r>
      <t xml:space="preserve">Reference emissions during the period </t>
    </r>
    <r>
      <rPr>
        <i/>
        <sz val="11"/>
        <color rgb="FF000000"/>
        <rFont val="Arial"/>
        <family val="2"/>
      </rPr>
      <t>p</t>
    </r>
    <phoneticPr fontId="2"/>
  </si>
  <si>
    <r>
      <t xml:space="preserve">Project emissions during the period </t>
    </r>
    <r>
      <rPr>
        <i/>
        <sz val="11"/>
        <color rgb="FF000000"/>
        <rFont val="Arial"/>
        <family val="2"/>
      </rPr>
      <t>p</t>
    </r>
    <phoneticPr fontId="2"/>
  </si>
  <si>
    <t>N/A</t>
    <phoneticPr fontId="2"/>
  </si>
  <si>
    <t>Calculated</t>
    <phoneticPr fontId="2"/>
  </si>
  <si>
    <t>x</t>
    <phoneticPr fontId="2"/>
  </si>
  <si>
    <t>Operational load of project pump</t>
    <phoneticPr fontId="2"/>
  </si>
  <si>
    <t>x</t>
    <phoneticPr fontId="12"/>
  </si>
  <si>
    <r>
      <t xml:space="preserve">Table 1: Parameters to be monitored </t>
    </r>
    <r>
      <rPr>
        <b/>
        <i/>
        <sz val="11"/>
        <color indexed="8"/>
        <rFont val="Arial"/>
        <family val="2"/>
      </rPr>
      <t>ex post</t>
    </r>
    <phoneticPr fontId="2"/>
  </si>
  <si>
    <r>
      <t>EC</t>
    </r>
    <r>
      <rPr>
        <vertAlign val="subscript"/>
        <sz val="11"/>
        <rFont val="Arial"/>
        <family val="2"/>
      </rPr>
      <t>PJ,i,p</t>
    </r>
    <phoneticPr fontId="2"/>
  </si>
  <si>
    <r>
      <t xml:space="preserve">Electricity consumption by project pump </t>
    </r>
    <r>
      <rPr>
        <i/>
        <sz val="11"/>
        <rFont val="Arial"/>
        <family val="2"/>
      </rPr>
      <t>i</t>
    </r>
    <r>
      <rPr>
        <sz val="11"/>
        <rFont val="Arial"/>
        <family val="2"/>
      </rPr>
      <t xml:space="preserve"> during the period </t>
    </r>
    <r>
      <rPr>
        <i/>
        <sz val="11"/>
        <rFont val="Arial"/>
        <family val="2"/>
      </rPr>
      <t>p</t>
    </r>
    <phoneticPr fontId="2"/>
  </si>
  <si>
    <r>
      <t>Calculated with "ECR</t>
    </r>
    <r>
      <rPr>
        <vertAlign val="subscript"/>
        <sz val="11"/>
        <rFont val="Arial"/>
        <family val="2"/>
      </rPr>
      <t>PJ,i,p</t>
    </r>
    <r>
      <rPr>
        <sz val="11"/>
        <rFont val="Arial"/>
        <family val="2"/>
      </rPr>
      <t>" derived from the monitored data of "EC</t>
    </r>
    <r>
      <rPr>
        <vertAlign val="subscript"/>
        <sz val="11"/>
        <rFont val="Arial"/>
        <family val="2"/>
      </rPr>
      <t>PJ,i,p</t>
    </r>
    <r>
      <rPr>
        <sz val="11"/>
        <rFont val="Arial"/>
        <family val="2"/>
      </rPr>
      <t>" and the equation for "ECR</t>
    </r>
    <r>
      <rPr>
        <vertAlign val="subscript"/>
        <sz val="11"/>
        <rFont val="Arial"/>
        <family val="2"/>
      </rPr>
      <t>PJ,i,p</t>
    </r>
    <r>
      <rPr>
        <sz val="11"/>
        <rFont val="Arial"/>
        <family val="2"/>
      </rPr>
      <t xml:space="preserve">" fixed </t>
    </r>
    <r>
      <rPr>
        <i/>
        <sz val="11"/>
        <rFont val="Arial"/>
        <family val="2"/>
      </rPr>
      <t>ex ante</t>
    </r>
    <r>
      <rPr>
        <sz val="11"/>
        <rFont val="Arial"/>
        <family val="2"/>
      </rPr>
      <t xml:space="preserve"> or </t>
    </r>
    <r>
      <rPr>
        <i/>
        <sz val="11"/>
        <rFont val="Arial"/>
        <family val="2"/>
      </rPr>
      <t>ex post</t>
    </r>
    <r>
      <rPr>
        <sz val="11"/>
        <rFont val="Arial"/>
        <family val="2"/>
      </rPr>
      <t xml:space="preserve"> as stated in the methodology.</t>
    </r>
    <phoneticPr fontId="2"/>
  </si>
  <si>
    <r>
      <t>ECR</t>
    </r>
    <r>
      <rPr>
        <vertAlign val="subscript"/>
        <sz val="11"/>
        <rFont val="Arial"/>
        <family val="2"/>
      </rPr>
      <t>RE,i,p</t>
    </r>
    <phoneticPr fontId="2"/>
  </si>
  <si>
    <r>
      <t xml:space="preserve">ECR of reference pump </t>
    </r>
    <r>
      <rPr>
        <i/>
        <sz val="11"/>
        <rFont val="Arial"/>
        <family val="2"/>
      </rPr>
      <t>i</t>
    </r>
    <r>
      <rPr>
        <sz val="11"/>
        <rFont val="Arial"/>
        <family val="2"/>
      </rPr>
      <t xml:space="preserve"> during the period </t>
    </r>
    <r>
      <rPr>
        <i/>
        <sz val="11"/>
        <rFont val="Arial"/>
        <family val="2"/>
      </rPr>
      <t>p</t>
    </r>
    <phoneticPr fontId="2"/>
  </si>
  <si>
    <r>
      <t>Calculated with the monitored data of "EC</t>
    </r>
    <r>
      <rPr>
        <vertAlign val="subscript"/>
        <sz val="11"/>
        <rFont val="Arial"/>
        <family val="2"/>
      </rPr>
      <t>PJ,i,p</t>
    </r>
    <r>
      <rPr>
        <sz val="11"/>
        <rFont val="Arial"/>
        <family val="2"/>
      </rPr>
      <t>" and the equation for "ECR</t>
    </r>
    <r>
      <rPr>
        <vertAlign val="subscript"/>
        <sz val="11"/>
        <rFont val="Arial"/>
        <family val="2"/>
      </rPr>
      <t>RE,i,p</t>
    </r>
    <r>
      <rPr>
        <sz val="11"/>
        <rFont val="Arial"/>
        <family val="2"/>
      </rPr>
      <t>" stated in the methodology.</t>
    </r>
    <phoneticPr fontId="2"/>
  </si>
  <si>
    <r>
      <t xml:space="preserve">Table 2: Project-specific parameters to be fixed </t>
    </r>
    <r>
      <rPr>
        <b/>
        <i/>
        <sz val="11"/>
        <color indexed="8"/>
        <rFont val="Arial"/>
        <family val="2"/>
      </rPr>
      <t>ex ante</t>
    </r>
    <phoneticPr fontId="2"/>
  </si>
  <si>
    <r>
      <t>ECR</t>
    </r>
    <r>
      <rPr>
        <vertAlign val="subscript"/>
        <sz val="11"/>
        <rFont val="Arial"/>
        <family val="2"/>
      </rPr>
      <t>PJ,i,p</t>
    </r>
    <phoneticPr fontId="2"/>
  </si>
  <si>
    <r>
      <t xml:space="preserve">ECR of project pump </t>
    </r>
    <r>
      <rPr>
        <i/>
        <sz val="11"/>
        <rFont val="Arial"/>
        <family val="2"/>
      </rPr>
      <t>i</t>
    </r>
    <r>
      <rPr>
        <sz val="11"/>
        <rFont val="Arial"/>
        <family val="2"/>
      </rPr>
      <t xml:space="preserve"> during the period </t>
    </r>
    <r>
      <rPr>
        <i/>
        <sz val="11"/>
        <rFont val="Arial"/>
        <family val="2"/>
      </rPr>
      <t>p</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</si>
  <si>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</si>
  <si>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</si>
  <si>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</si>
  <si>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rPr>
        <b/>
        <sz val="11"/>
        <rFont val="Arial"/>
        <family val="2"/>
      </rPr>
      <t>[Grid electricity]</t>
    </r>
    <r>
      <rPr>
        <sz val="11"/>
        <rFont val="Arial"/>
        <family val="2"/>
      </rPr>
      <t xml:space="preserve">
The most recent published value by the Ministry of Environment of Cambodia at the time of validation.
</t>
    </r>
    <r>
      <rPr>
        <b/>
        <sz val="11"/>
        <rFont val="Arial"/>
        <family val="2"/>
      </rPr>
      <t xml:space="preserve">[Captive electricity]
For the option (a) </t>
    </r>
    <r>
      <rPr>
        <sz val="11"/>
        <rFont val="Arial"/>
        <family val="2"/>
      </rPr>
      <t xml:space="preserve">
Specification of the captive power generation system provided by the manufacturer (ηelec,CG [%]).
CO2 emission factor of the fossil fuel type used in the captive power generation system (EFfuel,CG [tCO2/GJ]) 
</t>
    </r>
    <r>
      <rPr>
        <b/>
        <sz val="11"/>
        <rFont val="Arial"/>
        <family val="2"/>
      </rPr>
      <t>For the option (b)</t>
    </r>
    <r>
      <rPr>
        <sz val="11"/>
        <rFont val="Arial"/>
        <family val="2"/>
      </rPr>
      <t xml:space="preserve">
Generated and supplied electricity by the captive power generation system (EGPJ,CG,p [MWh/p]).
Fuel amount consumed by the captive power generation system (FCPJ,CG,p [mass or volume/p]).
Net calorific value (NCVfuel,CG [GJ/mass or volume]) and CO2 emission factor (EFfuel,CG [tCO2/GJ])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t>
    </r>
    <r>
      <rPr>
        <b/>
        <sz val="11"/>
        <rFont val="Arial"/>
        <family val="2"/>
      </rPr>
      <t>[Captive electricity with diesel fuel]</t>
    </r>
    <r>
      <rPr>
        <sz val="11"/>
        <rFont val="Arial"/>
        <family val="2"/>
      </rPr>
      <t xml:space="preserve">
CDM approved small scale methodology: AMS-I.A.
</t>
    </r>
    <r>
      <rPr>
        <b/>
        <sz val="11"/>
        <rFont val="Arial"/>
        <family val="2"/>
      </rPr>
      <t>[Captive electricity with natural gas]</t>
    </r>
    <r>
      <rPr>
        <sz val="11"/>
        <rFont val="Arial"/>
        <family val="2"/>
      </rPr>
      <t xml:space="preserve">
2006 IPCC Guidelines on National GHG Inventories for the source of EF of natural gas.
CDM Methodological tool "Determining the baseline efficiency of thermal or electric energy generation systems version02.0" for the default efficiency for off-grid power plants.</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</si>
  <si>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</si>
  <si>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</si>
  <si>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(Input Sheet) [Attachment to Project Design Document]</t>
    <phoneticPr fontId="2"/>
  </si>
  <si>
    <t>Monitoring Plan Sheet (Input Separate Sheet) [Attachment to Project Design Document]</t>
    <phoneticPr fontId="2"/>
  </si>
  <si>
    <r>
      <t>RE</t>
    </r>
    <r>
      <rPr>
        <vertAlign val="subscript"/>
        <sz val="11"/>
        <rFont val="Arial"/>
        <family val="2"/>
      </rPr>
      <t>i,p</t>
    </r>
    <phoneticPr fontId="2"/>
  </si>
  <si>
    <r>
      <t>PE</t>
    </r>
    <r>
      <rPr>
        <vertAlign val="subscript"/>
        <sz val="11"/>
        <rFont val="Arial"/>
        <family val="2"/>
      </rPr>
      <t>i,p</t>
    </r>
    <phoneticPr fontId="2"/>
  </si>
  <si>
    <r>
      <t>ER</t>
    </r>
    <r>
      <rPr>
        <vertAlign val="subscript"/>
        <sz val="11"/>
        <rFont val="Arial"/>
        <family val="2"/>
      </rPr>
      <t>i,p</t>
    </r>
    <phoneticPr fontId="2"/>
  </si>
  <si>
    <r>
      <t xml:space="preserve">Operational load of project pump </t>
    </r>
    <r>
      <rPr>
        <i/>
        <sz val="11"/>
        <rFont val="Arial"/>
        <family val="2"/>
      </rPr>
      <t>i</t>
    </r>
    <phoneticPr fontId="12"/>
  </si>
  <si>
    <r>
      <t xml:space="preserve">ECR of reference pump </t>
    </r>
    <r>
      <rPr>
        <i/>
        <sz val="11"/>
        <rFont val="Arial"/>
        <family val="2"/>
      </rPr>
      <t>i</t>
    </r>
    <r>
      <rPr>
        <sz val="11"/>
        <rFont val="Arial"/>
        <family val="2"/>
      </rPr>
      <t xml:space="preserve"> during the period </t>
    </r>
    <r>
      <rPr>
        <i/>
        <sz val="11"/>
        <rFont val="Arial"/>
        <family val="2"/>
      </rPr>
      <t>p</t>
    </r>
    <phoneticPr fontId="12"/>
  </si>
  <si>
    <r>
      <t xml:space="preserve">ECR of project pump </t>
    </r>
    <r>
      <rPr>
        <i/>
        <sz val="11"/>
        <rFont val="Arial"/>
        <family val="2"/>
      </rPr>
      <t>i</t>
    </r>
    <r>
      <rPr>
        <sz val="11"/>
        <rFont val="Arial"/>
        <family val="2"/>
      </rPr>
      <t xml:space="preserve"> during the period </t>
    </r>
    <r>
      <rPr>
        <i/>
        <sz val="11"/>
        <rFont val="Arial"/>
        <family val="2"/>
      </rPr>
      <t>p</t>
    </r>
    <phoneticPr fontId="12"/>
  </si>
  <si>
    <r>
      <t>CO</t>
    </r>
    <r>
      <rPr>
        <vertAlign val="subscript"/>
        <sz val="11"/>
        <rFont val="Arial"/>
        <family val="2"/>
      </rPr>
      <t>2</t>
    </r>
    <r>
      <rPr>
        <sz val="11"/>
        <rFont val="Arial"/>
        <family val="2"/>
      </rPr>
      <t xml:space="preserve"> emission factor for consumed electricity</t>
    </r>
    <phoneticPr fontId="12"/>
  </si>
  <si>
    <r>
      <t xml:space="preserve">Reference emissions of pump </t>
    </r>
    <r>
      <rPr>
        <i/>
        <sz val="11"/>
        <rFont val="Arial"/>
        <family val="2"/>
      </rPr>
      <t>i</t>
    </r>
    <r>
      <rPr>
        <sz val="11"/>
        <rFont val="Arial"/>
        <family val="2"/>
      </rPr>
      <t xml:space="preserve"> during the period </t>
    </r>
    <r>
      <rPr>
        <i/>
        <sz val="11"/>
        <rFont val="Arial"/>
        <family val="2"/>
      </rPr>
      <t>p</t>
    </r>
    <phoneticPr fontId="12"/>
  </si>
  <si>
    <r>
      <t xml:space="preserve">Project emissions of pump </t>
    </r>
    <r>
      <rPr>
        <i/>
        <sz val="11"/>
        <rFont val="Arial"/>
        <family val="2"/>
      </rPr>
      <t>i</t>
    </r>
    <r>
      <rPr>
        <sz val="11"/>
        <rFont val="Arial"/>
        <family val="2"/>
      </rPr>
      <t xml:space="preserve"> during the period </t>
    </r>
    <r>
      <rPr>
        <i/>
        <sz val="11"/>
        <rFont val="Arial"/>
        <family val="2"/>
      </rPr>
      <t>p</t>
    </r>
    <phoneticPr fontId="12"/>
  </si>
  <si>
    <r>
      <t>t-CO</t>
    </r>
    <r>
      <rPr>
        <vertAlign val="subscript"/>
        <sz val="11"/>
        <rFont val="Arial"/>
        <family val="2"/>
      </rPr>
      <t>2</t>
    </r>
    <r>
      <rPr>
        <sz val="11"/>
        <rFont val="Arial"/>
        <family val="2"/>
      </rPr>
      <t>/MWh</t>
    </r>
    <phoneticPr fontId="12"/>
  </si>
  <si>
    <r>
      <t>t-CO</t>
    </r>
    <r>
      <rPr>
        <vertAlign val="subscript"/>
        <sz val="11"/>
        <rFont val="Arial"/>
        <family val="2"/>
      </rPr>
      <t>2</t>
    </r>
    <r>
      <rPr>
        <sz val="11"/>
        <rFont val="Arial"/>
        <family val="2"/>
      </rPr>
      <t>/p</t>
    </r>
    <phoneticPr fontId="12"/>
  </si>
  <si>
    <t>Monitoring Plan Sheet (Calculation Process Sheet) [Attachment to Project Design Document]</t>
  </si>
  <si>
    <t>Monitoring Spreadsheet: JCM_KH_AM005_ver01.0</t>
    <phoneticPr fontId="2"/>
  </si>
  <si>
    <t>Monitoring Structure Sheet [Attachment to Project Design Document]</t>
    <phoneticPr fontId="2"/>
  </si>
  <si>
    <t>Responsible personnel</t>
  </si>
  <si>
    <t>Role</t>
    <phoneticPr fontId="2"/>
  </si>
  <si>
    <t>Monitoring Report Sheet (Input Sheet) [For Verification]</t>
  </si>
  <si>
    <t>Monitoring Report Sheet (Input Separate Sheet) [For Verification]</t>
    <phoneticPr fontId="12"/>
  </si>
  <si>
    <t>Monitoring Report Sheet (Calculation Process Sheet) [For Verification]</t>
  </si>
  <si>
    <r>
      <t xml:space="preserve">Table 1: Parameters monitored </t>
    </r>
    <r>
      <rPr>
        <b/>
        <i/>
        <sz val="11"/>
        <color indexed="8"/>
        <rFont val="Arial"/>
        <family val="2"/>
      </rPr>
      <t>ex post</t>
    </r>
    <phoneticPr fontId="2"/>
  </si>
  <si>
    <t>Monitored Values</t>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</si>
  <si>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</si>
  <si>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</si>
  <si>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rPr>
        <b/>
        <i/>
        <sz val="11"/>
        <color rgb="FFFFFFFF"/>
        <rFont val="Arial"/>
        <family val="2"/>
      </rPr>
      <t xml:space="preserve">Ex-post </t>
    </r>
    <r>
      <rPr>
        <b/>
        <sz val="11"/>
        <color indexed="9"/>
        <rFont val="Arial"/>
        <family val="2"/>
      </rPr>
      <t>calculation of emission reductions</t>
    </r>
    <phoneticPr fontId="2"/>
  </si>
  <si>
    <r>
      <rPr>
        <b/>
        <i/>
        <sz val="11"/>
        <color rgb="FFFFFFFF"/>
        <rFont val="Arial"/>
        <family val="2"/>
      </rPr>
      <t>Ex-post</t>
    </r>
    <r>
      <rPr>
        <b/>
        <sz val="11"/>
        <color indexed="9"/>
        <rFont val="Arial"/>
        <family val="2"/>
      </rPr>
      <t xml:space="preserve"> calculation of project emissions</t>
    </r>
    <phoneticPr fontId="2"/>
  </si>
  <si>
    <r>
      <rPr>
        <b/>
        <i/>
        <sz val="11"/>
        <color rgb="FFFFFFFF"/>
        <rFont val="Arial"/>
        <family val="2"/>
      </rPr>
      <t xml:space="preserve">Ex-post </t>
    </r>
    <r>
      <rPr>
        <b/>
        <sz val="11"/>
        <color indexed="9"/>
        <rFont val="Arial"/>
        <family val="2"/>
      </rPr>
      <t>calculation of reference emissions</t>
    </r>
    <phoneticPr fontId="2"/>
  </si>
  <si>
    <r>
      <t xml:space="preserve">Project-specific parameters fixed </t>
    </r>
    <r>
      <rPr>
        <b/>
        <i/>
        <sz val="11"/>
        <color rgb="FFFFFFFF"/>
        <rFont val="Arial"/>
        <family val="2"/>
      </rPr>
      <t>ex ante</t>
    </r>
    <phoneticPr fontId="2"/>
  </si>
  <si>
    <r>
      <t xml:space="preserve">Parameters monitored </t>
    </r>
    <r>
      <rPr>
        <b/>
        <i/>
        <sz val="11"/>
        <color rgb="FFFFFFFF"/>
        <rFont val="Arial"/>
        <family val="2"/>
      </rPr>
      <t>ex post</t>
    </r>
    <phoneticPr fontId="2"/>
  </si>
  <si>
    <r>
      <t xml:space="preserve">Parameters to be monitored </t>
    </r>
    <r>
      <rPr>
        <b/>
        <i/>
        <sz val="11"/>
        <color rgb="FFFFFFFF"/>
        <rFont val="Arial"/>
        <family val="2"/>
      </rPr>
      <t>ex post</t>
    </r>
    <phoneticPr fontId="2"/>
  </si>
  <si>
    <r>
      <t xml:space="preserve">Project-specific parameters to be fixed </t>
    </r>
    <r>
      <rPr>
        <b/>
        <i/>
        <sz val="11"/>
        <color rgb="FFFFFFFF"/>
        <rFont val="Arial"/>
        <family val="2"/>
      </rPr>
      <t>ex ante</t>
    </r>
    <phoneticPr fontId="2"/>
  </si>
  <si>
    <r>
      <rPr>
        <b/>
        <i/>
        <sz val="11"/>
        <color rgb="FFFFFFFF"/>
        <rFont val="Arial"/>
        <family val="2"/>
      </rPr>
      <t xml:space="preserve">Ex-ante </t>
    </r>
    <r>
      <rPr>
        <b/>
        <sz val="11"/>
        <color indexed="9"/>
        <rFont val="Arial"/>
        <family val="2"/>
      </rPr>
      <t>estimation of reference emissions</t>
    </r>
    <phoneticPr fontId="2"/>
  </si>
  <si>
    <r>
      <rPr>
        <b/>
        <i/>
        <sz val="11"/>
        <color rgb="FFFFFFFF"/>
        <rFont val="Arial"/>
        <family val="2"/>
      </rPr>
      <t xml:space="preserve">Ex-ante </t>
    </r>
    <r>
      <rPr>
        <b/>
        <sz val="11"/>
        <color indexed="9"/>
        <rFont val="Arial"/>
        <family val="2"/>
      </rPr>
      <t>estimation of project emissions</t>
    </r>
    <phoneticPr fontId="2"/>
  </si>
  <si>
    <r>
      <rPr>
        <b/>
        <i/>
        <sz val="11"/>
        <color rgb="FFFFFFFF"/>
        <rFont val="Arial"/>
        <family val="2"/>
      </rPr>
      <t xml:space="preserve">Ex-ante </t>
    </r>
    <r>
      <rPr>
        <b/>
        <sz val="11"/>
        <color indexed="9"/>
        <rFont val="Arial"/>
        <family val="2"/>
      </rPr>
      <t>estimation of emission reductions</t>
    </r>
    <phoneticPr fontId="2"/>
  </si>
  <si>
    <t>Monitored  Values</t>
    <phoneticPr fontId="12"/>
  </si>
  <si>
    <t>Input on "MRS(input_separate)" sheet</t>
    <phoneticPr fontId="2"/>
  </si>
  <si>
    <t>Input on "MRS(input_separate)" sheet</t>
    <phoneticPr fontId="12"/>
  </si>
  <si>
    <t>Monitoring period</t>
    <phoneticPr fontId="2"/>
  </si>
  <si>
    <t>(k)</t>
    <phoneticPr fontId="2"/>
  </si>
  <si>
    <t>Project Manager</t>
    <phoneticPr fontId="12"/>
  </si>
  <si>
    <t>- Responsible for monitoring results
- Preparing the monitoring report</t>
    <phoneticPr fontId="12"/>
  </si>
  <si>
    <t>Monitoring Staff</t>
    <phoneticPr fontId="12"/>
  </si>
  <si>
    <t>- Reading the meters and recording
- Maintaining the monitoring equipment
- Archiving all checked Excel files until at least two  years after the final issuance of credits</t>
    <phoneticPr fontId="12"/>
  </si>
  <si>
    <t>The monitoring equipment to measure the electricity consumption by the project pumps is a control equipment comprising an inverter system that includes a monitoring function. The monitoring equipment does not need to be replaced or calibrated during the project period since the manufacturer's specification is available, but the inverter is maintained by inspection, and replaced or repaired if necessary. The accuracy of the amount of electricity measured by the inverters is ±3.2%. QA/QC is implemented by conducting inspections during the project period to maintain the function of the inverters. The inverter is replaced or repaired when its function is deemed to be impaired.</t>
    <phoneticPr fontId="2"/>
  </si>
  <si>
    <r>
      <t xml:space="preserve">Emission reductions of pump </t>
    </r>
    <r>
      <rPr>
        <i/>
        <sz val="11"/>
        <rFont val="Arial"/>
        <family val="2"/>
      </rPr>
      <t>i</t>
    </r>
    <r>
      <rPr>
        <sz val="11"/>
        <rFont val="Arial"/>
        <family val="2"/>
      </rPr>
      <t xml:space="preserve"> during the period </t>
    </r>
    <r>
      <rPr>
        <i/>
        <sz val="11"/>
        <rFont val="Arial"/>
        <family val="2"/>
      </rPr>
      <t>p</t>
    </r>
    <phoneticPr fontId="12"/>
  </si>
  <si>
    <t>Reference Number: KH004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</si>
</sst>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Red]\(0.00\)"/>
    <numFmt numFmtId="177" formatCode="0.000"/>
    <numFmt numFmtId="178" formatCode="0.000_);[Red]\(0.000\)"/>
    <numFmt numFmtId="179" formatCode="0.0_);[Red]\(0.0\)"/>
    <numFmt numFmtId="180" formatCode="0.0"/>
    <numFmt numFmtId="181" formatCode=";;&quot;&quot;"/>
  </numFmts>
  <fonts count="2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sz val="11"/>
      <name val="Arial"/>
      <family val="2"/>
    </font>
    <font>
      <b/>
      <sz val="12"/>
      <color indexed="9"/>
      <name val="Arial"/>
      <family val="2"/>
    </font>
    <font>
      <sz val="12"/>
      <color indexed="8"/>
      <name val="Arial"/>
      <family val="2"/>
    </font>
    <font>
      <i/>
      <sz val="11"/>
      <color indexed="8"/>
      <name val="Arial"/>
      <family val="2"/>
    </font>
    <font>
      <b/>
      <sz val="12"/>
      <color indexed="8"/>
      <name val="Arial"/>
      <family val="2"/>
    </font>
    <font>
      <sz val="12"/>
      <name val="Arial"/>
      <family val="2"/>
    </font>
    <font>
      <sz val="6"/>
      <name val="ＭＳ Ｐゴシック"/>
      <family val="3"/>
      <charset val="128"/>
      <scheme val="minor"/>
    </font>
    <font>
      <i/>
      <sz val="11"/>
      <color rgb="FF000000"/>
      <name val="Arial"/>
      <family val="2"/>
    </font>
    <font>
      <sz val="11"/>
      <color theme="1"/>
      <name val="ＭＳ Ｐゴシック"/>
      <family val="3"/>
      <charset val="128"/>
      <scheme val="minor"/>
    </font>
    <font>
      <b/>
      <sz val="11"/>
      <color indexed="8"/>
      <name val="Arial"/>
      <family val="2"/>
    </font>
    <font>
      <i/>
      <sz val="11"/>
      <name val="Arial"/>
      <family val="2"/>
    </font>
    <font>
      <vertAlign val="subscript"/>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b/>
      <sz val="11"/>
      <name val="Arial"/>
      <family val="2"/>
    </font>
    <font>
      <b/>
      <sz val="12"/>
      <color rgb="FFFFFFFF"/>
      <name val="Arial"/>
      <family val="2"/>
    </font>
    <font>
      <sz val="11"/>
      <color rgb="FF000000"/>
      <name val="Arial"/>
      <family val="2"/>
    </font>
    <font>
      <b/>
      <i/>
      <sz val="11"/>
      <color rgb="FFFFFFFF"/>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rgb="FFC5D9F1"/>
        <bgColor indexed="64"/>
      </patternFill>
    </fill>
    <fill>
      <patternFill patternType="solid">
        <fgColor theme="9" tint="0.59999389629810485"/>
        <bgColor indexed="65"/>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bottom/>
      <diagonal/>
    </border>
    <border>
      <left/>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14" fillId="8" borderId="0" applyNumberFormat="0" applyBorder="0" applyAlignment="0" applyProtection="0">
      <alignment vertical="center"/>
    </xf>
    <xf numFmtId="0" fontId="14" fillId="0" borderId="0">
      <alignment vertical="center"/>
    </xf>
  </cellStyleXfs>
  <cellXfs count="105">
    <xf numFmtId="0" fontId="0" fillId="0" borderId="0" xfId="0">
      <alignment vertical="center"/>
    </xf>
    <xf numFmtId="0" fontId="3" fillId="0" borderId="6" xfId="0" applyFont="1" applyBorder="1">
      <alignment vertical="center"/>
    </xf>
    <xf numFmtId="0" fontId="3" fillId="6" borderId="10" xfId="0" applyFont="1" applyFill="1" applyBorder="1" applyAlignment="1">
      <alignment vertical="center"/>
    </xf>
    <xf numFmtId="0" fontId="3" fillId="5" borderId="7"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2" xfId="0" applyFont="1" applyFill="1" applyBorder="1">
      <alignment vertical="center"/>
    </xf>
    <xf numFmtId="0" fontId="3" fillId="6" borderId="11" xfId="0" applyFont="1" applyFill="1" applyBorder="1">
      <alignment vertical="center"/>
    </xf>
    <xf numFmtId="0" fontId="3" fillId="6" borderId="10" xfId="0" applyFont="1" applyFill="1" applyBorder="1">
      <alignment vertical="center"/>
    </xf>
    <xf numFmtId="0" fontId="3" fillId="0" borderId="9" xfId="0" applyFont="1" applyBorder="1">
      <alignment vertical="center"/>
    </xf>
    <xf numFmtId="0" fontId="5" fillId="4" borderId="1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3" applyFont="1" applyAlignment="1">
      <alignment horizontal="right" vertical="center"/>
    </xf>
    <xf numFmtId="0" fontId="5" fillId="4" borderId="6" xfId="3" applyFont="1" applyFill="1" applyBorder="1" applyAlignment="1">
      <alignment horizontal="center" vertical="center" wrapText="1"/>
    </xf>
    <xf numFmtId="180" fontId="3" fillId="0" borderId="6" xfId="0" applyNumberFormat="1" applyFont="1" applyBorder="1">
      <alignment vertical="center"/>
    </xf>
    <xf numFmtId="180" fontId="3" fillId="0" borderId="6" xfId="0" applyNumberFormat="1" applyFont="1" applyFill="1" applyBorder="1">
      <alignment vertical="center"/>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6" fillId="2" borderId="1" xfId="0" applyFont="1" applyFill="1" applyBorder="1" applyAlignment="1" applyProtection="1">
      <alignment horizontal="center" vertical="center" wrapText="1"/>
      <protection locked="0"/>
    </xf>
    <xf numFmtId="177" fontId="6" fillId="0" borderId="1" xfId="0" applyNumberFormat="1" applyFont="1" applyBorder="1" applyProtection="1">
      <alignment vertical="center"/>
      <protection locked="0"/>
    </xf>
    <xf numFmtId="0" fontId="3" fillId="0" borderId="0" xfId="0" applyFont="1" applyProtection="1">
      <alignment vertical="center"/>
    </xf>
    <xf numFmtId="0" fontId="3" fillId="0" borderId="0" xfId="0" applyFont="1" applyAlignment="1" applyProtection="1">
      <alignment horizontal="right" vertical="center"/>
    </xf>
    <xf numFmtId="0" fontId="7"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15" fillId="0" borderId="0" xfId="0" applyFont="1" applyFill="1" applyBorder="1" applyProtection="1">
      <alignment vertical="center"/>
    </xf>
    <xf numFmtId="0" fontId="8" fillId="0" borderId="0" xfId="0" applyFont="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8" fillId="0" borderId="0" xfId="0" applyFont="1" applyAlignment="1" applyProtection="1">
      <alignment vertical="center" wrapText="1"/>
    </xf>
    <xf numFmtId="0" fontId="6" fillId="0" borderId="0" xfId="0" applyFont="1" applyProtection="1">
      <alignment vertical="center"/>
    </xf>
    <xf numFmtId="0" fontId="6" fillId="5" borderId="1" xfId="0" quotePrefix="1" applyFont="1" applyFill="1" applyBorder="1" applyAlignment="1" applyProtection="1">
      <alignment horizontal="center" vertical="center"/>
    </xf>
    <xf numFmtId="0" fontId="6" fillId="5" borderId="1" xfId="0" applyFont="1" applyFill="1" applyBorder="1" applyProtection="1">
      <alignment vertical="center"/>
    </xf>
    <xf numFmtId="0" fontId="6" fillId="5" borderId="1" xfId="0" applyFont="1" applyFill="1" applyBorder="1" applyAlignment="1" applyProtection="1">
      <alignment vertical="center" wrapText="1"/>
    </xf>
    <xf numFmtId="0" fontId="6" fillId="5" borderId="1" xfId="0" applyFont="1" applyFill="1" applyBorder="1" applyAlignment="1" applyProtection="1">
      <alignment horizontal="center" vertical="center"/>
    </xf>
    <xf numFmtId="0" fontId="11" fillId="0" borderId="0" xfId="0" applyFont="1" applyProtection="1">
      <alignment vertical="center"/>
    </xf>
    <xf numFmtId="0" fontId="6" fillId="5" borderId="1" xfId="0" applyFont="1" applyFill="1" applyBorder="1" applyAlignment="1" applyProtection="1">
      <alignment horizontal="center" vertical="center" wrapText="1"/>
    </xf>
    <xf numFmtId="0" fontId="15"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179" fontId="6" fillId="2" borderId="1" xfId="1" applyNumberFormat="1" applyFont="1" applyFill="1" applyBorder="1" applyAlignment="1" applyProtection="1">
      <alignment horizontal="right" vertical="center"/>
      <protection locked="0"/>
    </xf>
    <xf numFmtId="176" fontId="6" fillId="2" borderId="1" xfId="1" applyNumberFormat="1" applyFont="1" applyFill="1" applyBorder="1" applyAlignment="1" applyProtection="1">
      <alignment horizontal="right" vertical="center"/>
      <protection locked="0"/>
    </xf>
    <xf numFmtId="0" fontId="23" fillId="3" borderId="0" xfId="0" applyFont="1" applyFill="1" applyAlignment="1" applyProtection="1">
      <alignment vertical="center"/>
    </xf>
    <xf numFmtId="0" fontId="10" fillId="0" borderId="0" xfId="0" applyFont="1" applyFill="1" applyBorder="1" applyProtection="1">
      <alignment vertical="center"/>
    </xf>
    <xf numFmtId="0" fontId="5" fillId="4" borderId="1" xfId="0" quotePrefix="1" applyFont="1" applyFill="1" applyBorder="1" applyAlignment="1" applyProtection="1">
      <alignment horizontal="center" vertical="center" wrapText="1"/>
    </xf>
    <xf numFmtId="0" fontId="6" fillId="5" borderId="1" xfId="0" quotePrefix="1" applyFont="1" applyFill="1" applyBorder="1" applyAlignment="1" applyProtection="1">
      <alignment vertical="top" wrapText="1"/>
    </xf>
    <xf numFmtId="0" fontId="6" fillId="5" borderId="1" xfId="0" applyFont="1" applyFill="1" applyBorder="1" applyAlignment="1" applyProtection="1">
      <alignment vertical="top" wrapText="1"/>
    </xf>
    <xf numFmtId="0" fontId="6" fillId="5" borderId="1" xfId="0" quotePrefix="1" applyFont="1" applyFill="1" applyBorder="1" applyAlignment="1" applyProtection="1">
      <alignment horizontal="center" vertical="center" wrapText="1"/>
    </xf>
    <xf numFmtId="178" fontId="24" fillId="7" borderId="1" xfId="1" applyNumberFormat="1" applyFont="1" applyFill="1" applyBorder="1" applyAlignment="1" applyProtection="1">
      <alignment horizontal="right" vertical="center"/>
    </xf>
    <xf numFmtId="178" fontId="6" fillId="5" borderId="1" xfId="0" quotePrefix="1" applyNumberFormat="1" applyFont="1" applyFill="1" applyBorder="1" applyAlignment="1" applyProtection="1">
      <alignment horizontal="right" vertical="center"/>
    </xf>
    <xf numFmtId="179" fontId="6" fillId="5" borderId="1" xfId="0" quotePrefix="1" applyNumberFormat="1" applyFont="1" applyFill="1" applyBorder="1" applyAlignment="1" applyProtection="1">
      <alignment horizontal="right" vertical="center"/>
    </xf>
    <xf numFmtId="0" fontId="14" fillId="0" borderId="0" xfId="3">
      <alignment vertical="center"/>
    </xf>
    <xf numFmtId="0" fontId="6" fillId="0" borderId="6" xfId="3" applyFont="1" applyBorder="1" applyAlignment="1" applyProtection="1">
      <alignment vertical="center" wrapText="1"/>
      <protection locked="0"/>
    </xf>
    <xf numFmtId="0" fontId="7" fillId="3" borderId="0" xfId="0" applyFont="1" applyFill="1">
      <alignment vertical="center"/>
    </xf>
    <xf numFmtId="0" fontId="6" fillId="5" borderId="1" xfId="0" quotePrefix="1" applyFont="1" applyFill="1" applyBorder="1" applyAlignment="1" applyProtection="1">
      <alignment vertical="center" wrapText="1"/>
    </xf>
    <xf numFmtId="0" fontId="6" fillId="0" borderId="1" xfId="0" quotePrefix="1"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shrinkToFit="1"/>
      <protection locked="0"/>
    </xf>
    <xf numFmtId="177" fontId="6" fillId="5" borderId="1" xfId="0" applyNumberFormat="1" applyFont="1" applyFill="1" applyBorder="1" applyProtection="1">
      <alignment vertical="center"/>
    </xf>
    <xf numFmtId="176" fontId="6" fillId="5" borderId="1" xfId="1" applyNumberFormat="1" applyFont="1" applyFill="1" applyBorder="1" applyAlignment="1" applyProtection="1">
      <alignment horizontal="right" vertical="center"/>
    </xf>
    <xf numFmtId="0" fontId="3" fillId="0" borderId="7" xfId="0" applyFont="1" applyBorder="1" applyAlignment="1">
      <alignment horizontal="center" vertical="center"/>
    </xf>
    <xf numFmtId="0" fontId="5" fillId="4" borderId="11" xfId="0" applyFont="1" applyFill="1" applyBorder="1">
      <alignment vertical="center"/>
    </xf>
    <xf numFmtId="180" fontId="3" fillId="0" borderId="17" xfId="0" applyNumberFormat="1" applyFont="1" applyBorder="1">
      <alignment vertical="center"/>
    </xf>
    <xf numFmtId="0" fontId="6" fillId="0" borderId="6" xfId="0" applyFont="1" applyFill="1" applyBorder="1" applyAlignment="1" applyProtection="1">
      <alignment vertical="center" wrapText="1"/>
      <protection locked="0"/>
    </xf>
    <xf numFmtId="0" fontId="6" fillId="0" borderId="6" xfId="0" quotePrefix="1" applyFont="1" applyFill="1" applyBorder="1" applyAlignment="1" applyProtection="1">
      <alignment vertical="center" wrapText="1"/>
      <protection locked="0"/>
    </xf>
    <xf numFmtId="0" fontId="6" fillId="0" borderId="0" xfId="0" applyFont="1" applyAlignment="1" applyProtection="1">
      <alignment horizontal="right" vertical="center"/>
    </xf>
    <xf numFmtId="0" fontId="5" fillId="4" borderId="1" xfId="0" applyFont="1" applyFill="1" applyBorder="1" applyAlignment="1" applyProtection="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3" fillId="0" borderId="6" xfId="0" applyFont="1" applyFill="1" applyBorder="1" applyAlignment="1" applyProtection="1">
      <alignment vertical="center" wrapText="1"/>
    </xf>
    <xf numFmtId="0" fontId="5" fillId="4" borderId="3" xfId="0" applyFont="1" applyFill="1" applyBorder="1" applyAlignment="1" applyProtection="1">
      <alignment horizontal="center" vertical="center"/>
    </xf>
    <xf numFmtId="38" fontId="21" fillId="2" borderId="4" xfId="1" applyFont="1" applyFill="1" applyBorder="1" applyAlignment="1" applyProtection="1">
      <alignment horizontal="right" vertical="center"/>
    </xf>
    <xf numFmtId="38" fontId="21" fillId="2" borderId="5" xfId="1" applyFont="1" applyFill="1" applyBorder="1" applyAlignment="1" applyProtection="1">
      <alignment horizontal="right" vertical="center"/>
    </xf>
    <xf numFmtId="0" fontId="6" fillId="5" borderId="1" xfId="0" applyFont="1" applyFill="1" applyBorder="1" applyAlignment="1" applyProtection="1">
      <alignment vertical="center" wrapText="1"/>
    </xf>
    <xf numFmtId="0" fontId="5" fillId="4" borderId="3" xfId="0" quotePrefix="1" applyFont="1" applyFill="1" applyBorder="1" applyAlignment="1" applyProtection="1">
      <alignment horizontal="center" vertical="center" wrapText="1"/>
    </xf>
    <xf numFmtId="0" fontId="5" fillId="4" borderId="13" xfId="0" quotePrefix="1" applyFont="1" applyFill="1" applyBorder="1" applyAlignment="1" applyProtection="1">
      <alignment horizontal="center" vertical="center" wrapText="1"/>
    </xf>
    <xf numFmtId="0" fontId="5" fillId="4" borderId="14" xfId="0" applyFont="1" applyFill="1" applyBorder="1" applyAlignment="1" applyProtection="1">
      <alignment horizontal="center" vertical="center" wrapText="1"/>
    </xf>
    <xf numFmtId="0" fontId="5" fillId="4" borderId="16"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15" xfId="0" quotePrefix="1" applyFont="1" applyFill="1" applyBorder="1" applyAlignment="1" applyProtection="1">
      <alignment horizontal="center" vertical="center" wrapText="1"/>
    </xf>
    <xf numFmtId="0" fontId="7" fillId="3" borderId="0" xfId="0" applyFont="1" applyFill="1" applyAlignment="1">
      <alignment vertical="center"/>
    </xf>
    <xf numFmtId="0" fontId="7" fillId="3" borderId="0" xfId="3" applyFont="1" applyFill="1" applyAlignment="1">
      <alignment horizontal="left" vertical="center"/>
    </xf>
    <xf numFmtId="0" fontId="6" fillId="5" borderId="1" xfId="0" applyFont="1" applyFill="1" applyBorder="1" applyAlignment="1" applyProtection="1">
      <alignment horizontal="left" vertical="center" wrapText="1"/>
    </xf>
    <xf numFmtId="181" fontId="6" fillId="5" borderId="1" xfId="0" applyNumberFormat="1" applyFont="1" applyFill="1" applyBorder="1" applyAlignment="1" applyProtection="1">
      <alignment horizontal="left" vertical="center" wrapText="1"/>
    </xf>
    <xf numFmtId="0" fontId="7" fillId="3" borderId="0" xfId="0" applyFont="1" applyFill="1">
      <alignment vertical="center"/>
    </xf>
  </cellXfs>
  <cellStyles count="4">
    <cellStyle name="40% - アクセント 6 2" xfId="2" xr:uid="{31E45A3E-E060-4204-BE10-E1EDC47CBB27}"/>
    <cellStyle name="桁区切り" xfId="1" builtinId="6"/>
    <cellStyle name="標準" xfId="0" builtinId="0"/>
    <cellStyle name="標準 3" xfId="3" xr:uid="{E04BFAD2-44A0-45E1-A409-7222100DDFA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P180330801_&#20108;&#22269;&#38291;&#12463;&#12524;&#12472;&#12483;&#12488;&#21046;&#24230;&#12398;&#21177;&#29575;&#30340;&#12394;&#36939;&#29992;&#12398;&#12383;&#12417;&#12398;&#26908;&#35342;&#12539;&#23455;&#26045;&#20107;&#26989;/02_&#20316;&#26989;/02_&#21508;&#31278;&#30003;&#35531;/01_Methodology/15_MM/MM_PM004(&#12501;&#12472;&#12479;&#12289;&#12418;&#12415;&#27579;)/5_MM_AM004_ver01.0/JCM_MM_AM004_ver01.0_inter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calc_process)"/>
      <sheetName val="MSS"/>
      <sheetName val="MRS(input)"/>
      <sheetName val="MRS(calc_process)"/>
    </sheetNames>
    <sheetDataSet>
      <sheetData sheetId="0"/>
      <sheetData sheetId="1">
        <row r="25">
          <cell r="G25">
            <v>0.8</v>
          </cell>
        </row>
        <row r="26">
          <cell r="G26">
            <v>0.46</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5"/>
  <sheetViews>
    <sheetView showGridLines="0" tabSelected="1" view="pageBreakPreview" zoomScale="80" zoomScaleNormal="80" zoomScaleSheetLayoutView="80" workbookViewId="0"/>
  </sheetViews>
  <sheetFormatPr defaultColWidth="9" defaultRowHeight="14" x14ac:dyDescent="0.2"/>
  <cols>
    <col min="1" max="1" width="3.6328125" style="37" customWidth="1"/>
    <col min="2" max="2" width="15.6328125" style="37" customWidth="1"/>
    <col min="3" max="3" width="16.90625" style="37" customWidth="1"/>
    <col min="4" max="4" width="32.26953125" style="37" customWidth="1"/>
    <col min="5" max="5" width="14.08984375" style="37" customWidth="1"/>
    <col min="6" max="6" width="13.6328125" style="37" customWidth="1"/>
    <col min="7" max="7" width="15.453125" style="37" customWidth="1"/>
    <col min="8" max="8" width="21.36328125" style="37" customWidth="1"/>
    <col min="9" max="9" width="63.453125" style="37" customWidth="1"/>
    <col min="10" max="10" width="15.7265625" style="37" customWidth="1"/>
    <col min="11" max="11" width="14.6328125" style="37" customWidth="1"/>
    <col min="12" max="16384" width="9" style="37"/>
  </cols>
  <sheetData>
    <row r="1" spans="1:11" x14ac:dyDescent="0.2">
      <c r="K1" s="38" t="s">
        <v>98</v>
      </c>
    </row>
    <row r="2" spans="1:11" x14ac:dyDescent="0.2">
      <c r="K2" s="85" t="s">
        <v>130</v>
      </c>
    </row>
    <row r="3" spans="1:11" ht="15.5" x14ac:dyDescent="0.2">
      <c r="A3" s="39" t="s">
        <v>84</v>
      </c>
      <c r="B3" s="40"/>
      <c r="C3" s="40"/>
      <c r="D3" s="40"/>
      <c r="E3" s="40"/>
      <c r="F3" s="40"/>
      <c r="G3" s="40"/>
      <c r="H3" s="40"/>
      <c r="I3" s="40"/>
      <c r="J3" s="40"/>
      <c r="K3" s="41"/>
    </row>
    <row r="5" spans="1:11" s="43" customFormat="1" ht="15.5" x14ac:dyDescent="0.2">
      <c r="A5" s="42" t="s">
        <v>68</v>
      </c>
      <c r="B5" s="42"/>
      <c r="C5" s="37"/>
      <c r="D5" s="37"/>
      <c r="E5" s="37"/>
      <c r="F5" s="37"/>
      <c r="G5" s="37"/>
      <c r="H5" s="37"/>
      <c r="I5" s="37"/>
      <c r="J5" s="37"/>
      <c r="K5" s="37"/>
    </row>
    <row r="6" spans="1:11" s="43" customFormat="1" ht="15.5" x14ac:dyDescent="0.2">
      <c r="A6" s="42"/>
      <c r="B6" s="44" t="s">
        <v>6</v>
      </c>
      <c r="C6" s="44" t="s">
        <v>7</v>
      </c>
      <c r="D6" s="44" t="s">
        <v>8</v>
      </c>
      <c r="E6" s="44" t="s">
        <v>9</v>
      </c>
      <c r="F6" s="44" t="s">
        <v>10</v>
      </c>
      <c r="G6" s="44" t="s">
        <v>11</v>
      </c>
      <c r="H6" s="44" t="s">
        <v>12</v>
      </c>
      <c r="I6" s="44" t="s">
        <v>13</v>
      </c>
      <c r="J6" s="44" t="s">
        <v>14</v>
      </c>
      <c r="K6" s="44" t="s">
        <v>15</v>
      </c>
    </row>
    <row r="7" spans="1:11" s="46" customFormat="1" ht="28" x14ac:dyDescent="0.2">
      <c r="A7" s="45"/>
      <c r="B7" s="44" t="s">
        <v>16</v>
      </c>
      <c r="C7" s="44" t="s">
        <v>17</v>
      </c>
      <c r="D7" s="44" t="s">
        <v>18</v>
      </c>
      <c r="E7" s="44" t="s">
        <v>19</v>
      </c>
      <c r="F7" s="44" t="s">
        <v>20</v>
      </c>
      <c r="G7" s="44" t="s">
        <v>21</v>
      </c>
      <c r="H7" s="44" t="s">
        <v>22</v>
      </c>
      <c r="I7" s="44" t="s">
        <v>23</v>
      </c>
      <c r="J7" s="44" t="s">
        <v>24</v>
      </c>
      <c r="K7" s="44" t="s">
        <v>25</v>
      </c>
    </row>
    <row r="8" spans="1:11" s="52" customFormat="1" ht="140" x14ac:dyDescent="0.2">
      <c r="A8" s="47"/>
      <c r="B8" s="48">
        <v>1</v>
      </c>
      <c r="C8" s="49" t="s">
        <v>69</v>
      </c>
      <c r="D8" s="50" t="s">
        <v>70</v>
      </c>
      <c r="E8" s="51" t="s">
        <v>50</v>
      </c>
      <c r="F8" s="49" t="s">
        <v>39</v>
      </c>
      <c r="G8" s="33" t="s">
        <v>40</v>
      </c>
      <c r="H8" s="33" t="s">
        <v>41</v>
      </c>
      <c r="I8" s="34" t="s">
        <v>128</v>
      </c>
      <c r="J8" s="34" t="s">
        <v>43</v>
      </c>
      <c r="K8" s="34" t="s">
        <v>58</v>
      </c>
    </row>
    <row r="9" spans="1:11" s="52" customFormat="1" ht="52.5" customHeight="1" x14ac:dyDescent="0.2">
      <c r="A9" s="47"/>
      <c r="B9" s="48" t="s">
        <v>50</v>
      </c>
      <c r="C9" s="49" t="s">
        <v>65</v>
      </c>
      <c r="D9" s="50" t="s">
        <v>66</v>
      </c>
      <c r="E9" s="53" t="s">
        <v>50</v>
      </c>
      <c r="F9" s="50" t="s">
        <v>45</v>
      </c>
      <c r="G9" s="33" t="s">
        <v>64</v>
      </c>
      <c r="H9" s="33" t="s">
        <v>41</v>
      </c>
      <c r="I9" s="34" t="s">
        <v>71</v>
      </c>
      <c r="J9" s="35" t="s">
        <v>50</v>
      </c>
      <c r="K9" s="34" t="s">
        <v>57</v>
      </c>
    </row>
    <row r="10" spans="1:11" s="52" customFormat="1" ht="52.5" customHeight="1" x14ac:dyDescent="0.2">
      <c r="A10" s="47"/>
      <c r="B10" s="48" t="s">
        <v>50</v>
      </c>
      <c r="C10" s="49" t="s">
        <v>72</v>
      </c>
      <c r="D10" s="50" t="s">
        <v>73</v>
      </c>
      <c r="E10" s="53" t="s">
        <v>50</v>
      </c>
      <c r="F10" s="50" t="s">
        <v>45</v>
      </c>
      <c r="G10" s="33" t="s">
        <v>64</v>
      </c>
      <c r="H10" s="33" t="s">
        <v>41</v>
      </c>
      <c r="I10" s="34" t="s">
        <v>74</v>
      </c>
      <c r="J10" s="35" t="s">
        <v>50</v>
      </c>
      <c r="K10" s="34" t="s">
        <v>57</v>
      </c>
    </row>
    <row r="11" spans="1:11" s="43" customFormat="1" ht="15.5" x14ac:dyDescent="0.2">
      <c r="A11" s="37"/>
      <c r="B11" s="37"/>
      <c r="C11" s="37"/>
      <c r="D11" s="37"/>
      <c r="E11" s="37"/>
      <c r="F11" s="37"/>
      <c r="G11" s="37"/>
      <c r="H11" s="37"/>
      <c r="I11" s="37"/>
      <c r="J11" s="37"/>
      <c r="K11" s="37"/>
    </row>
    <row r="12" spans="1:11" s="43" customFormat="1" ht="15.5" x14ac:dyDescent="0.2">
      <c r="A12" s="42" t="s">
        <v>75</v>
      </c>
      <c r="B12" s="37"/>
      <c r="C12" s="37"/>
      <c r="D12" s="37"/>
      <c r="E12" s="37"/>
      <c r="F12" s="37"/>
      <c r="G12" s="37"/>
      <c r="H12" s="37"/>
      <c r="I12" s="37"/>
      <c r="J12" s="37"/>
      <c r="K12" s="37"/>
    </row>
    <row r="13" spans="1:11" s="43" customFormat="1" ht="15.5" x14ac:dyDescent="0.2">
      <c r="A13" s="37"/>
      <c r="B13" s="44" t="s">
        <v>6</v>
      </c>
      <c r="C13" s="86" t="s">
        <v>7</v>
      </c>
      <c r="D13" s="86"/>
      <c r="E13" s="44" t="s">
        <v>8</v>
      </c>
      <c r="F13" s="44" t="s">
        <v>9</v>
      </c>
      <c r="G13" s="86" t="s">
        <v>10</v>
      </c>
      <c r="H13" s="86"/>
      <c r="I13" s="86"/>
      <c r="J13" s="86" t="s">
        <v>11</v>
      </c>
      <c r="K13" s="86"/>
    </row>
    <row r="14" spans="1:11" s="43" customFormat="1" ht="28" x14ac:dyDescent="0.2">
      <c r="A14" s="37"/>
      <c r="B14" s="44" t="s">
        <v>17</v>
      </c>
      <c r="C14" s="86" t="s">
        <v>18</v>
      </c>
      <c r="D14" s="86"/>
      <c r="E14" s="44" t="s">
        <v>19</v>
      </c>
      <c r="F14" s="44" t="s">
        <v>20</v>
      </c>
      <c r="G14" s="86" t="s">
        <v>22</v>
      </c>
      <c r="H14" s="86"/>
      <c r="I14" s="86"/>
      <c r="J14" s="86" t="s">
        <v>25</v>
      </c>
      <c r="K14" s="86"/>
    </row>
    <row r="15" spans="1:11" s="52" customFormat="1" ht="38.5" customHeight="1" x14ac:dyDescent="0.2">
      <c r="A15" s="47"/>
      <c r="B15" s="49" t="s">
        <v>76</v>
      </c>
      <c r="C15" s="93" t="s">
        <v>77</v>
      </c>
      <c r="D15" s="93"/>
      <c r="E15" s="53" t="s">
        <v>50</v>
      </c>
      <c r="F15" s="50" t="s">
        <v>45</v>
      </c>
      <c r="G15" s="88" t="s">
        <v>44</v>
      </c>
      <c r="H15" s="88"/>
      <c r="I15" s="88"/>
      <c r="J15" s="88" t="s">
        <v>58</v>
      </c>
      <c r="K15" s="88"/>
    </row>
    <row r="16" spans="1:11" s="52" customFormat="1" ht="344.5" customHeight="1" x14ac:dyDescent="0.2">
      <c r="A16" s="47"/>
      <c r="B16" s="49" t="s">
        <v>78</v>
      </c>
      <c r="C16" s="93" t="s">
        <v>79</v>
      </c>
      <c r="D16" s="93"/>
      <c r="E16" s="36">
        <v>0.38390000000000002</v>
      </c>
      <c r="F16" s="50" t="s">
        <v>80</v>
      </c>
      <c r="G16" s="88" t="s">
        <v>81</v>
      </c>
      <c r="H16" s="88"/>
      <c r="I16" s="88"/>
      <c r="J16" s="87"/>
      <c r="K16" s="87"/>
    </row>
    <row r="17" spans="1:11" s="43" customFormat="1" ht="15.5" x14ac:dyDescent="0.2">
      <c r="A17" s="37"/>
      <c r="B17" s="37"/>
      <c r="C17" s="37"/>
      <c r="D17" s="37"/>
      <c r="E17" s="37"/>
      <c r="F17" s="37"/>
      <c r="G17" s="37"/>
      <c r="H17" s="37"/>
      <c r="I17" s="37"/>
      <c r="J17" s="37"/>
      <c r="K17" s="37"/>
    </row>
    <row r="18" spans="1:11" s="43" customFormat="1" ht="17" x14ac:dyDescent="0.2">
      <c r="A18" s="54" t="s">
        <v>82</v>
      </c>
      <c r="B18" s="54"/>
      <c r="C18" s="37"/>
      <c r="D18" s="37"/>
      <c r="E18" s="37"/>
      <c r="F18" s="37"/>
      <c r="G18" s="37"/>
      <c r="H18" s="37"/>
      <c r="I18" s="37"/>
      <c r="J18" s="37"/>
      <c r="K18" s="37"/>
    </row>
    <row r="19" spans="1:11" s="43" customFormat="1" ht="17.5" thickBot="1" x14ac:dyDescent="0.25">
      <c r="A19" s="37"/>
      <c r="B19" s="90" t="s">
        <v>83</v>
      </c>
      <c r="C19" s="90"/>
      <c r="D19" s="55" t="s">
        <v>20</v>
      </c>
      <c r="E19" s="37"/>
      <c r="F19" s="37"/>
      <c r="G19" s="37"/>
      <c r="H19" s="37"/>
      <c r="I19" s="37"/>
      <c r="J19" s="37"/>
      <c r="K19" s="37"/>
    </row>
    <row r="20" spans="1:11" s="43" customFormat="1" ht="16.5" thickBot="1" x14ac:dyDescent="0.25">
      <c r="A20" s="37"/>
      <c r="B20" s="91">
        <f>ROUNDDOWN('MPS(calc_process)'!G6, 0)</f>
        <v>430</v>
      </c>
      <c r="C20" s="92"/>
      <c r="D20" s="56" t="s">
        <v>35</v>
      </c>
      <c r="E20" s="37"/>
      <c r="F20" s="37"/>
      <c r="G20" s="37"/>
      <c r="H20" s="37"/>
      <c r="I20" s="37"/>
      <c r="J20" s="37"/>
      <c r="K20" s="37"/>
    </row>
    <row r="21" spans="1:11" s="43" customFormat="1" ht="15.5" x14ac:dyDescent="0.2">
      <c r="A21" s="37"/>
      <c r="B21" s="57"/>
      <c r="C21" s="57"/>
      <c r="D21" s="37"/>
      <c r="E21" s="37"/>
      <c r="F21" s="58"/>
      <c r="G21" s="58"/>
      <c r="H21" s="37"/>
      <c r="I21" s="37"/>
      <c r="J21" s="37"/>
      <c r="K21" s="37"/>
    </row>
    <row r="22" spans="1:11" s="43" customFormat="1" ht="15.5" x14ac:dyDescent="0.2">
      <c r="A22" s="42" t="s">
        <v>5</v>
      </c>
      <c r="B22" s="37"/>
      <c r="C22" s="37"/>
      <c r="D22" s="37"/>
      <c r="E22" s="37"/>
      <c r="F22" s="37"/>
      <c r="G22" s="37"/>
      <c r="H22" s="37"/>
      <c r="I22" s="37"/>
      <c r="J22" s="37"/>
      <c r="K22" s="37"/>
    </row>
    <row r="23" spans="1:11" s="43" customFormat="1" ht="15.5" x14ac:dyDescent="0.2">
      <c r="A23" s="37"/>
      <c r="B23" s="59" t="s">
        <v>27</v>
      </c>
      <c r="C23" s="89" t="s">
        <v>28</v>
      </c>
      <c r="D23" s="89"/>
      <c r="E23" s="89"/>
      <c r="F23" s="89"/>
      <c r="G23" s="89"/>
      <c r="H23" s="89"/>
      <c r="I23" s="89"/>
      <c r="J23" s="60"/>
      <c r="K23" s="37"/>
    </row>
    <row r="24" spans="1:11" s="43" customFormat="1" ht="15.5" x14ac:dyDescent="0.2">
      <c r="A24" s="37"/>
      <c r="B24" s="59" t="s">
        <v>26</v>
      </c>
      <c r="C24" s="89" t="s">
        <v>29</v>
      </c>
      <c r="D24" s="89"/>
      <c r="E24" s="89"/>
      <c r="F24" s="89"/>
      <c r="G24" s="89"/>
      <c r="H24" s="89"/>
      <c r="I24" s="89"/>
      <c r="J24" s="60"/>
      <c r="K24" s="37"/>
    </row>
    <row r="25" spans="1:11" s="43" customFormat="1" ht="15.5" x14ac:dyDescent="0.2">
      <c r="A25" s="37"/>
      <c r="B25" s="59" t="s">
        <v>30</v>
      </c>
      <c r="C25" s="89" t="s">
        <v>31</v>
      </c>
      <c r="D25" s="89"/>
      <c r="E25" s="89"/>
      <c r="F25" s="89"/>
      <c r="G25" s="89"/>
      <c r="H25" s="89"/>
      <c r="I25" s="89"/>
      <c r="J25" s="60"/>
      <c r="K25" s="37"/>
    </row>
  </sheetData>
  <sheetProtection algorithmName="SHA-512" hashValue="fvoW2QcgtNG1+9fzs8jZOMOiur/Ld3avH5qkWwte/fnR1xo24T8l8x9xf9xa9htzAbwbFqYusEoJk9QzZanpmQ==" saltValue="Vcz4VqlcwFEg1vLs88epOQ==" spinCount="100000" sheet="1" objects="1" scenarios="1" formatCells="0" formatRows="0"/>
  <mergeCells count="17">
    <mergeCell ref="C24:I24"/>
    <mergeCell ref="C25:I25"/>
    <mergeCell ref="C13:D13"/>
    <mergeCell ref="C14:D14"/>
    <mergeCell ref="B19:C19"/>
    <mergeCell ref="B20:C20"/>
    <mergeCell ref="C16:D16"/>
    <mergeCell ref="C23:I23"/>
    <mergeCell ref="C15:D15"/>
    <mergeCell ref="G15:I15"/>
    <mergeCell ref="J13:K13"/>
    <mergeCell ref="J14:K14"/>
    <mergeCell ref="J16:K16"/>
    <mergeCell ref="G13:I13"/>
    <mergeCell ref="G14:I14"/>
    <mergeCell ref="G16:I16"/>
    <mergeCell ref="J15:K15"/>
  </mergeCells>
  <phoneticPr fontId="2"/>
  <pageMargins left="0.70866141732283472" right="0.70866141732283472" top="0.74803149606299213" bottom="0.74803149606299213" header="0.31496062992125984" footer="0.31496062992125984"/>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29"/>
  <sheetViews>
    <sheetView showGridLines="0" view="pageBreakPreview" zoomScale="80" zoomScaleNormal="80" zoomScaleSheetLayoutView="80" workbookViewId="0"/>
  </sheetViews>
  <sheetFormatPr defaultColWidth="9" defaultRowHeight="14" x14ac:dyDescent="0.2"/>
  <cols>
    <col min="1" max="1" width="3.6328125" style="37" customWidth="1"/>
    <col min="2" max="2" width="15.6328125" style="37" customWidth="1"/>
    <col min="3" max="3" width="20.7265625" style="37" customWidth="1"/>
    <col min="4" max="11" width="25.7265625" style="37" customWidth="1"/>
    <col min="12" max="16384" width="9" style="37"/>
  </cols>
  <sheetData>
    <row r="1" spans="1:11" x14ac:dyDescent="0.2">
      <c r="K1" s="38" t="str">
        <f>'MPS(input)'!K1</f>
        <v>Monitoring Spreadsheet: JCM_KH_AM005_ver01.0</v>
      </c>
    </row>
    <row r="2" spans="1:11" x14ac:dyDescent="0.2">
      <c r="K2" s="38" t="str">
        <f>'MPS(input)'!K2</f>
        <v>Reference Number: KH004</v>
      </c>
    </row>
    <row r="3" spans="1:11" ht="15.5" x14ac:dyDescent="0.2">
      <c r="A3" s="63" t="s">
        <v>85</v>
      </c>
      <c r="B3" s="40"/>
      <c r="C3" s="40"/>
      <c r="D3" s="40"/>
      <c r="E3" s="40"/>
      <c r="F3" s="40"/>
      <c r="G3" s="40"/>
      <c r="H3" s="40"/>
      <c r="I3" s="40"/>
      <c r="J3" s="40"/>
      <c r="K3" s="40"/>
    </row>
    <row r="5" spans="1:11" s="43" customFormat="1" ht="28" x14ac:dyDescent="0.2">
      <c r="A5" s="64"/>
      <c r="B5" s="94" t="s">
        <v>48</v>
      </c>
      <c r="C5" s="44"/>
      <c r="D5" s="96" t="s">
        <v>114</v>
      </c>
      <c r="E5" s="97"/>
      <c r="F5" s="98"/>
      <c r="G5" s="96" t="s">
        <v>115</v>
      </c>
      <c r="H5" s="98"/>
      <c r="I5" s="44" t="s">
        <v>116</v>
      </c>
      <c r="J5" s="44" t="s">
        <v>117</v>
      </c>
      <c r="K5" s="44" t="s">
        <v>118</v>
      </c>
    </row>
    <row r="6" spans="1:11" s="46" customFormat="1" ht="16" x14ac:dyDescent="0.2">
      <c r="B6" s="95"/>
      <c r="C6" s="48" t="s">
        <v>47</v>
      </c>
      <c r="D6" s="51" t="s">
        <v>69</v>
      </c>
      <c r="E6" s="51" t="s">
        <v>67</v>
      </c>
      <c r="F6" s="51" t="s">
        <v>72</v>
      </c>
      <c r="G6" s="51" t="s">
        <v>76</v>
      </c>
      <c r="H6" s="51" t="s">
        <v>78</v>
      </c>
      <c r="I6" s="48" t="s">
        <v>86</v>
      </c>
      <c r="J6" s="48" t="s">
        <v>87</v>
      </c>
      <c r="K6" s="48" t="s">
        <v>88</v>
      </c>
    </row>
    <row r="7" spans="1:11" s="46" customFormat="1" ht="43" x14ac:dyDescent="0.2">
      <c r="B7" s="65" t="s">
        <v>49</v>
      </c>
      <c r="C7" s="66" t="s">
        <v>46</v>
      </c>
      <c r="D7" s="67" t="s">
        <v>70</v>
      </c>
      <c r="E7" s="67" t="s">
        <v>89</v>
      </c>
      <c r="F7" s="66" t="s">
        <v>90</v>
      </c>
      <c r="G7" s="66" t="s">
        <v>91</v>
      </c>
      <c r="H7" s="66" t="s">
        <v>92</v>
      </c>
      <c r="I7" s="66" t="s">
        <v>93</v>
      </c>
      <c r="J7" s="66" t="s">
        <v>94</v>
      </c>
      <c r="K7" s="66" t="s">
        <v>129</v>
      </c>
    </row>
    <row r="8" spans="1:11" s="46" customFormat="1" ht="16" x14ac:dyDescent="0.2">
      <c r="B8" s="65" t="s">
        <v>51</v>
      </c>
      <c r="C8" s="48" t="s">
        <v>52</v>
      </c>
      <c r="D8" s="53" t="s">
        <v>53</v>
      </c>
      <c r="E8" s="68" t="s">
        <v>54</v>
      </c>
      <c r="F8" s="68" t="s">
        <v>54</v>
      </c>
      <c r="G8" s="68" t="s">
        <v>54</v>
      </c>
      <c r="H8" s="68" t="s">
        <v>95</v>
      </c>
      <c r="I8" s="68" t="s">
        <v>96</v>
      </c>
      <c r="J8" s="68" t="s">
        <v>96</v>
      </c>
      <c r="K8" s="68" t="s">
        <v>96</v>
      </c>
    </row>
    <row r="9" spans="1:11" s="46" customFormat="1" ht="15.5" x14ac:dyDescent="0.2">
      <c r="B9" s="94" t="s">
        <v>55</v>
      </c>
      <c r="C9" s="48">
        <v>1</v>
      </c>
      <c r="D9" s="61">
        <v>3788</v>
      </c>
      <c r="E9" s="62">
        <v>0.86</v>
      </c>
      <c r="F9" s="69">
        <f>IFERROR(-0.6703*$E9^3+0.8734*$E9^2+0.3442*$E9+0.4484,0)</f>
        <v>0.96403030320000005</v>
      </c>
      <c r="G9" s="62">
        <v>0.79</v>
      </c>
      <c r="H9" s="70">
        <f>'MPS(input)'!$E$16</f>
        <v>0.38390000000000002</v>
      </c>
      <c r="I9" s="71">
        <f>IFERROR(D9*F9/G9*H9,0)</f>
        <v>1774.5640406499272</v>
      </c>
      <c r="J9" s="71">
        <f>IFERROR(D9*H9,0)</f>
        <v>1454.2132000000001</v>
      </c>
      <c r="K9" s="71">
        <f>IFERROR(I9-J9,0)</f>
        <v>320.35084064992702</v>
      </c>
    </row>
    <row r="10" spans="1:11" s="46" customFormat="1" ht="15.5" x14ac:dyDescent="0.2">
      <c r="B10" s="99"/>
      <c r="C10" s="48">
        <v>2</v>
      </c>
      <c r="D10" s="61">
        <v>2131.9</v>
      </c>
      <c r="E10" s="62">
        <v>0.86</v>
      </c>
      <c r="F10" s="69">
        <f t="shared" ref="F10:F28" si="0">IFERROR(-0.6703*$E10^3+0.8734*$E10^2+0.3442*$E10+0.4484,0)</f>
        <v>0.96403030320000005</v>
      </c>
      <c r="G10" s="62">
        <v>0.85</v>
      </c>
      <c r="H10" s="70">
        <f>'MPS(input)'!$E$16</f>
        <v>0.38390000000000002</v>
      </c>
      <c r="I10" s="71">
        <f t="shared" ref="I10:I28" si="1">IFERROR(D10*F10/G10*H10,0)</f>
        <v>928.23235350849382</v>
      </c>
      <c r="J10" s="71">
        <f t="shared" ref="J10:J28" si="2">IFERROR(D10*H10,0)</f>
        <v>818.43641000000002</v>
      </c>
      <c r="K10" s="71">
        <f t="shared" ref="K10:K28" si="3">IFERROR(I10-J10,0)</f>
        <v>109.79594350849379</v>
      </c>
    </row>
    <row r="11" spans="1:11" s="46" customFormat="1" ht="15.5" x14ac:dyDescent="0.2">
      <c r="B11" s="99"/>
      <c r="C11" s="48">
        <v>3</v>
      </c>
      <c r="D11" s="61"/>
      <c r="E11" s="62"/>
      <c r="F11" s="69">
        <f t="shared" si="0"/>
        <v>0.44840000000000002</v>
      </c>
      <c r="G11" s="62"/>
      <c r="H11" s="70">
        <f>'MPS(input)'!$E$16</f>
        <v>0.38390000000000002</v>
      </c>
      <c r="I11" s="71">
        <f t="shared" si="1"/>
        <v>0</v>
      </c>
      <c r="J11" s="71">
        <f t="shared" si="2"/>
        <v>0</v>
      </c>
      <c r="K11" s="71">
        <f t="shared" si="3"/>
        <v>0</v>
      </c>
    </row>
    <row r="12" spans="1:11" s="46" customFormat="1" ht="15.5" x14ac:dyDescent="0.2">
      <c r="B12" s="99"/>
      <c r="C12" s="48">
        <v>4</v>
      </c>
      <c r="D12" s="61"/>
      <c r="E12" s="62"/>
      <c r="F12" s="69">
        <f t="shared" si="0"/>
        <v>0.44840000000000002</v>
      </c>
      <c r="G12" s="62"/>
      <c r="H12" s="70">
        <f>'MPS(input)'!$E$16</f>
        <v>0.38390000000000002</v>
      </c>
      <c r="I12" s="71">
        <f t="shared" si="1"/>
        <v>0</v>
      </c>
      <c r="J12" s="71">
        <f t="shared" si="2"/>
        <v>0</v>
      </c>
      <c r="K12" s="71">
        <f t="shared" si="3"/>
        <v>0</v>
      </c>
    </row>
    <row r="13" spans="1:11" s="46" customFormat="1" ht="15.5" x14ac:dyDescent="0.2">
      <c r="B13" s="99"/>
      <c r="C13" s="48">
        <v>5</v>
      </c>
      <c r="D13" s="61"/>
      <c r="E13" s="62"/>
      <c r="F13" s="69">
        <f t="shared" si="0"/>
        <v>0.44840000000000002</v>
      </c>
      <c r="G13" s="62"/>
      <c r="H13" s="70">
        <f>'MPS(input)'!$E$16</f>
        <v>0.38390000000000002</v>
      </c>
      <c r="I13" s="71">
        <f t="shared" si="1"/>
        <v>0</v>
      </c>
      <c r="J13" s="71">
        <f t="shared" si="2"/>
        <v>0</v>
      </c>
      <c r="K13" s="71">
        <f t="shared" si="3"/>
        <v>0</v>
      </c>
    </row>
    <row r="14" spans="1:11" s="46" customFormat="1" ht="15.5" x14ac:dyDescent="0.2">
      <c r="B14" s="99"/>
      <c r="C14" s="48">
        <v>6</v>
      </c>
      <c r="D14" s="61"/>
      <c r="E14" s="62"/>
      <c r="F14" s="69">
        <f t="shared" si="0"/>
        <v>0.44840000000000002</v>
      </c>
      <c r="G14" s="62"/>
      <c r="H14" s="70">
        <f>'MPS(input)'!$E$16</f>
        <v>0.38390000000000002</v>
      </c>
      <c r="I14" s="71">
        <f t="shared" si="1"/>
        <v>0</v>
      </c>
      <c r="J14" s="71">
        <f t="shared" si="2"/>
        <v>0</v>
      </c>
      <c r="K14" s="71">
        <f t="shared" si="3"/>
        <v>0</v>
      </c>
    </row>
    <row r="15" spans="1:11" s="46" customFormat="1" ht="15.5" x14ac:dyDescent="0.2">
      <c r="B15" s="99"/>
      <c r="C15" s="48">
        <v>7</v>
      </c>
      <c r="D15" s="61"/>
      <c r="E15" s="62"/>
      <c r="F15" s="69">
        <f t="shared" si="0"/>
        <v>0.44840000000000002</v>
      </c>
      <c r="G15" s="62"/>
      <c r="H15" s="70">
        <f>'MPS(input)'!$E$16</f>
        <v>0.38390000000000002</v>
      </c>
      <c r="I15" s="71">
        <f t="shared" si="1"/>
        <v>0</v>
      </c>
      <c r="J15" s="71">
        <f t="shared" si="2"/>
        <v>0</v>
      </c>
      <c r="K15" s="71">
        <f t="shared" si="3"/>
        <v>0</v>
      </c>
    </row>
    <row r="16" spans="1:11" s="46" customFormat="1" ht="15.5" x14ac:dyDescent="0.2">
      <c r="B16" s="99"/>
      <c r="C16" s="48">
        <v>8</v>
      </c>
      <c r="D16" s="61"/>
      <c r="E16" s="62"/>
      <c r="F16" s="69">
        <f t="shared" si="0"/>
        <v>0.44840000000000002</v>
      </c>
      <c r="G16" s="62"/>
      <c r="H16" s="70">
        <f>'MPS(input)'!$E$16</f>
        <v>0.38390000000000002</v>
      </c>
      <c r="I16" s="71">
        <f t="shared" si="1"/>
        <v>0</v>
      </c>
      <c r="J16" s="71">
        <f t="shared" si="2"/>
        <v>0</v>
      </c>
      <c r="K16" s="71">
        <f t="shared" si="3"/>
        <v>0</v>
      </c>
    </row>
    <row r="17" spans="2:11" s="46" customFormat="1" ht="15.5" x14ac:dyDescent="0.2">
      <c r="B17" s="99"/>
      <c r="C17" s="48">
        <v>9</v>
      </c>
      <c r="D17" s="61"/>
      <c r="E17" s="62"/>
      <c r="F17" s="69">
        <f t="shared" si="0"/>
        <v>0.44840000000000002</v>
      </c>
      <c r="G17" s="62"/>
      <c r="H17" s="70">
        <f>'MPS(input)'!$E$16</f>
        <v>0.38390000000000002</v>
      </c>
      <c r="I17" s="71">
        <f t="shared" si="1"/>
        <v>0</v>
      </c>
      <c r="J17" s="71">
        <f t="shared" si="2"/>
        <v>0</v>
      </c>
      <c r="K17" s="71">
        <f t="shared" si="3"/>
        <v>0</v>
      </c>
    </row>
    <row r="18" spans="2:11" s="46" customFormat="1" ht="15.5" x14ac:dyDescent="0.2">
      <c r="B18" s="99"/>
      <c r="C18" s="48">
        <v>10</v>
      </c>
      <c r="D18" s="61"/>
      <c r="E18" s="62"/>
      <c r="F18" s="69">
        <f t="shared" si="0"/>
        <v>0.44840000000000002</v>
      </c>
      <c r="G18" s="62"/>
      <c r="H18" s="70">
        <f>'MPS(input)'!$E$16</f>
        <v>0.38390000000000002</v>
      </c>
      <c r="I18" s="71">
        <f t="shared" si="1"/>
        <v>0</v>
      </c>
      <c r="J18" s="71">
        <f t="shared" si="2"/>
        <v>0</v>
      </c>
      <c r="K18" s="71">
        <f t="shared" si="3"/>
        <v>0</v>
      </c>
    </row>
    <row r="19" spans="2:11" s="46" customFormat="1" ht="15.5" x14ac:dyDescent="0.2">
      <c r="B19" s="99"/>
      <c r="C19" s="48">
        <v>11</v>
      </c>
      <c r="D19" s="61"/>
      <c r="E19" s="62"/>
      <c r="F19" s="69">
        <f t="shared" si="0"/>
        <v>0.44840000000000002</v>
      </c>
      <c r="G19" s="62"/>
      <c r="H19" s="70">
        <f>'MPS(input)'!$E$16</f>
        <v>0.38390000000000002</v>
      </c>
      <c r="I19" s="71">
        <f t="shared" si="1"/>
        <v>0</v>
      </c>
      <c r="J19" s="71">
        <f t="shared" si="2"/>
        <v>0</v>
      </c>
      <c r="K19" s="71">
        <f t="shared" si="3"/>
        <v>0</v>
      </c>
    </row>
    <row r="20" spans="2:11" s="46" customFormat="1" ht="15.5" x14ac:dyDescent="0.2">
      <c r="B20" s="99"/>
      <c r="C20" s="48">
        <v>12</v>
      </c>
      <c r="D20" s="61"/>
      <c r="E20" s="62"/>
      <c r="F20" s="69">
        <f t="shared" si="0"/>
        <v>0.44840000000000002</v>
      </c>
      <c r="G20" s="62"/>
      <c r="H20" s="70">
        <f>'MPS(input)'!$E$16</f>
        <v>0.38390000000000002</v>
      </c>
      <c r="I20" s="71">
        <f t="shared" si="1"/>
        <v>0</v>
      </c>
      <c r="J20" s="71">
        <f t="shared" si="2"/>
        <v>0</v>
      </c>
      <c r="K20" s="71">
        <f t="shared" si="3"/>
        <v>0</v>
      </c>
    </row>
    <row r="21" spans="2:11" s="46" customFormat="1" ht="15.5" x14ac:dyDescent="0.2">
      <c r="B21" s="99"/>
      <c r="C21" s="48">
        <v>13</v>
      </c>
      <c r="D21" s="61"/>
      <c r="E21" s="62"/>
      <c r="F21" s="69">
        <f t="shared" si="0"/>
        <v>0.44840000000000002</v>
      </c>
      <c r="G21" s="62"/>
      <c r="H21" s="70">
        <f>'MPS(input)'!$E$16</f>
        <v>0.38390000000000002</v>
      </c>
      <c r="I21" s="71">
        <f t="shared" si="1"/>
        <v>0</v>
      </c>
      <c r="J21" s="71">
        <f t="shared" si="2"/>
        <v>0</v>
      </c>
      <c r="K21" s="71">
        <f t="shared" si="3"/>
        <v>0</v>
      </c>
    </row>
    <row r="22" spans="2:11" s="46" customFormat="1" ht="15.5" x14ac:dyDescent="0.2">
      <c r="B22" s="99"/>
      <c r="C22" s="48">
        <v>14</v>
      </c>
      <c r="D22" s="61"/>
      <c r="E22" s="62"/>
      <c r="F22" s="69">
        <f t="shared" si="0"/>
        <v>0.44840000000000002</v>
      </c>
      <c r="G22" s="62"/>
      <c r="H22" s="70">
        <f>'MPS(input)'!$E$16</f>
        <v>0.38390000000000002</v>
      </c>
      <c r="I22" s="71">
        <f t="shared" si="1"/>
        <v>0</v>
      </c>
      <c r="J22" s="71">
        <f t="shared" si="2"/>
        <v>0</v>
      </c>
      <c r="K22" s="71">
        <f t="shared" si="3"/>
        <v>0</v>
      </c>
    </row>
    <row r="23" spans="2:11" s="46" customFormat="1" ht="15.5" x14ac:dyDescent="0.2">
      <c r="B23" s="99"/>
      <c r="C23" s="48">
        <v>15</v>
      </c>
      <c r="D23" s="61"/>
      <c r="E23" s="62"/>
      <c r="F23" s="69">
        <f t="shared" si="0"/>
        <v>0.44840000000000002</v>
      </c>
      <c r="G23" s="62"/>
      <c r="H23" s="70">
        <f>'MPS(input)'!$E$16</f>
        <v>0.38390000000000002</v>
      </c>
      <c r="I23" s="71">
        <f t="shared" si="1"/>
        <v>0</v>
      </c>
      <c r="J23" s="71">
        <f t="shared" si="2"/>
        <v>0</v>
      </c>
      <c r="K23" s="71">
        <f t="shared" si="3"/>
        <v>0</v>
      </c>
    </row>
    <row r="24" spans="2:11" s="46" customFormat="1" ht="15.5" x14ac:dyDescent="0.2">
      <c r="B24" s="99"/>
      <c r="C24" s="48">
        <v>16</v>
      </c>
      <c r="D24" s="61"/>
      <c r="E24" s="62"/>
      <c r="F24" s="69">
        <f t="shared" si="0"/>
        <v>0.44840000000000002</v>
      </c>
      <c r="G24" s="62"/>
      <c r="H24" s="70">
        <f>'MPS(input)'!$E$16</f>
        <v>0.38390000000000002</v>
      </c>
      <c r="I24" s="71">
        <f t="shared" si="1"/>
        <v>0</v>
      </c>
      <c r="J24" s="71">
        <f t="shared" si="2"/>
        <v>0</v>
      </c>
      <c r="K24" s="71">
        <f t="shared" si="3"/>
        <v>0</v>
      </c>
    </row>
    <row r="25" spans="2:11" s="46" customFormat="1" ht="15.5" x14ac:dyDescent="0.2">
      <c r="B25" s="99"/>
      <c r="C25" s="48">
        <v>17</v>
      </c>
      <c r="D25" s="61"/>
      <c r="E25" s="62"/>
      <c r="F25" s="69">
        <f t="shared" si="0"/>
        <v>0.44840000000000002</v>
      </c>
      <c r="G25" s="62"/>
      <c r="H25" s="70">
        <f>'MPS(input)'!$E$16</f>
        <v>0.38390000000000002</v>
      </c>
      <c r="I25" s="71">
        <f t="shared" si="1"/>
        <v>0</v>
      </c>
      <c r="J25" s="71">
        <f t="shared" si="2"/>
        <v>0</v>
      </c>
      <c r="K25" s="71">
        <f t="shared" si="3"/>
        <v>0</v>
      </c>
    </row>
    <row r="26" spans="2:11" s="46" customFormat="1" ht="15.5" x14ac:dyDescent="0.2">
      <c r="B26" s="99"/>
      <c r="C26" s="48">
        <v>18</v>
      </c>
      <c r="D26" s="61"/>
      <c r="E26" s="62"/>
      <c r="F26" s="69">
        <f t="shared" si="0"/>
        <v>0.44840000000000002</v>
      </c>
      <c r="G26" s="62"/>
      <c r="H26" s="70">
        <f>'MPS(input)'!$E$16</f>
        <v>0.38390000000000002</v>
      </c>
      <c r="I26" s="71">
        <f t="shared" si="1"/>
        <v>0</v>
      </c>
      <c r="J26" s="71">
        <f t="shared" si="2"/>
        <v>0</v>
      </c>
      <c r="K26" s="71">
        <f t="shared" si="3"/>
        <v>0</v>
      </c>
    </row>
    <row r="27" spans="2:11" s="46" customFormat="1" ht="15.5" x14ac:dyDescent="0.2">
      <c r="B27" s="99"/>
      <c r="C27" s="48">
        <v>19</v>
      </c>
      <c r="D27" s="61"/>
      <c r="E27" s="62"/>
      <c r="F27" s="69">
        <f t="shared" si="0"/>
        <v>0.44840000000000002</v>
      </c>
      <c r="G27" s="62"/>
      <c r="H27" s="70">
        <f>'MPS(input)'!$E$16</f>
        <v>0.38390000000000002</v>
      </c>
      <c r="I27" s="71">
        <f t="shared" si="1"/>
        <v>0</v>
      </c>
      <c r="J27" s="71">
        <f t="shared" si="2"/>
        <v>0</v>
      </c>
      <c r="K27" s="71">
        <f t="shared" si="3"/>
        <v>0</v>
      </c>
    </row>
    <row r="28" spans="2:11" s="46" customFormat="1" ht="15.5" x14ac:dyDescent="0.2">
      <c r="B28" s="95"/>
      <c r="C28" s="48">
        <v>20</v>
      </c>
      <c r="D28" s="61"/>
      <c r="E28" s="62"/>
      <c r="F28" s="69">
        <f t="shared" si="0"/>
        <v>0.44840000000000002</v>
      </c>
      <c r="G28" s="62"/>
      <c r="H28" s="70">
        <f>'MPS(input)'!$E$16</f>
        <v>0.38390000000000002</v>
      </c>
      <c r="I28" s="71">
        <f t="shared" si="1"/>
        <v>0</v>
      </c>
      <c r="J28" s="71">
        <f t="shared" si="2"/>
        <v>0</v>
      </c>
      <c r="K28" s="71">
        <f t="shared" si="3"/>
        <v>0</v>
      </c>
    </row>
    <row r="29" spans="2:11" s="52" customFormat="1" ht="15.5" x14ac:dyDescent="0.2">
      <c r="B29" s="65" t="s">
        <v>56</v>
      </c>
      <c r="C29" s="51" t="s">
        <v>52</v>
      </c>
      <c r="D29" s="51" t="s">
        <v>52</v>
      </c>
      <c r="E29" s="51"/>
      <c r="F29" s="51" t="s">
        <v>52</v>
      </c>
      <c r="G29" s="51" t="s">
        <v>52</v>
      </c>
      <c r="H29" s="51" t="s">
        <v>52</v>
      </c>
      <c r="I29" s="71">
        <f>SUM(I9:I28)</f>
        <v>2702.7963941584212</v>
      </c>
      <c r="J29" s="71">
        <f>SUM(J9:J28)</f>
        <v>2272.6496100000004</v>
      </c>
      <c r="K29" s="71">
        <f>SUM(K9:K28)</f>
        <v>430.14678415842081</v>
      </c>
    </row>
  </sheetData>
  <sheetProtection algorithmName="SHA-512" hashValue="HUFtAW2j5fpMoBtIbnCLrSOKzzOcQcGXOIC41OtktZGv0bKYJTMMZZFvvUchSAxo/E/nKxahAHPDawITTQ/xGQ==" saltValue="QMVzUi7hDtOIyUqZG0CVQQ==" spinCount="100000" sheet="1" objects="1" scenarios="1" formatCells="0" formatRows="0"/>
  <mergeCells count="4">
    <mergeCell ref="B5:B6"/>
    <mergeCell ref="D5:F5"/>
    <mergeCell ref="G5:H5"/>
    <mergeCell ref="B9:B28"/>
  </mergeCells>
  <phoneticPr fontId="12"/>
  <pageMargins left="0.70866141732283472" right="0.70866141732283472" top="0.74803149606299213" bottom="0.74803149606299213" header="0.31496062992125984" footer="0.31496062992125984"/>
  <pageSetup paperSize="9"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3"/>
  <sheetViews>
    <sheetView showGridLines="0" view="pageBreakPreview" zoomScale="80" zoomScaleNormal="100" zoomScaleSheetLayoutView="80" workbookViewId="0"/>
  </sheetViews>
  <sheetFormatPr defaultColWidth="9" defaultRowHeight="14" x14ac:dyDescent="0.2"/>
  <cols>
    <col min="1" max="4" width="3.6328125" style="6" customWidth="1"/>
    <col min="5" max="5" width="47.08984375" style="6" customWidth="1"/>
    <col min="6" max="7" width="12.6328125" style="6" customWidth="1"/>
    <col min="8" max="8" width="14.6328125" style="6" customWidth="1"/>
    <col min="9" max="9" width="9" style="8"/>
    <col min="10" max="16384" width="9" style="6"/>
  </cols>
  <sheetData>
    <row r="1" spans="1:9" x14ac:dyDescent="0.2">
      <c r="I1" s="11" t="str">
        <f>'MPS(input)'!K1</f>
        <v>Monitoring Spreadsheet: JCM_KH_AM005_ver01.0</v>
      </c>
    </row>
    <row r="2" spans="1:9" x14ac:dyDescent="0.2">
      <c r="I2" s="11" t="str">
        <f>'MPS(input)'!K2</f>
        <v>Reference Number: KH004</v>
      </c>
    </row>
    <row r="3" spans="1:9" ht="15.5" x14ac:dyDescent="0.2">
      <c r="A3" s="100" t="s">
        <v>97</v>
      </c>
      <c r="B3" s="100"/>
      <c r="C3" s="100"/>
      <c r="D3" s="100"/>
      <c r="E3" s="100"/>
      <c r="F3" s="100"/>
      <c r="G3" s="100"/>
      <c r="H3" s="100"/>
      <c r="I3" s="100"/>
    </row>
    <row r="5" spans="1:9" ht="14.5" thickBot="1" x14ac:dyDescent="0.25">
      <c r="A5" s="20" t="s">
        <v>2</v>
      </c>
      <c r="B5" s="12"/>
      <c r="C5" s="12"/>
      <c r="D5" s="12"/>
      <c r="E5" s="13"/>
      <c r="F5" s="14" t="s">
        <v>3</v>
      </c>
      <c r="G5" s="27" t="s">
        <v>0</v>
      </c>
      <c r="H5" s="14" t="s">
        <v>1</v>
      </c>
      <c r="I5" s="15" t="s">
        <v>4</v>
      </c>
    </row>
    <row r="6" spans="1:9" ht="16.5" thickBot="1" x14ac:dyDescent="0.25">
      <c r="A6" s="21"/>
      <c r="B6" s="16" t="s">
        <v>32</v>
      </c>
      <c r="C6" s="16"/>
      <c r="D6" s="16"/>
      <c r="E6" s="16"/>
      <c r="F6" s="80" t="s">
        <v>63</v>
      </c>
      <c r="G6" s="82">
        <f>G8-G11</f>
        <v>430.14678415842081</v>
      </c>
      <c r="H6" s="26" t="s">
        <v>35</v>
      </c>
      <c r="I6" s="17" t="s">
        <v>36</v>
      </c>
    </row>
    <row r="7" spans="1:9" x14ac:dyDescent="0.2">
      <c r="A7" s="20" t="s">
        <v>59</v>
      </c>
      <c r="B7" s="13"/>
      <c r="C7" s="12"/>
      <c r="D7" s="14"/>
      <c r="E7" s="14"/>
      <c r="F7" s="14"/>
      <c r="G7" s="81"/>
      <c r="H7" s="13"/>
      <c r="I7" s="14"/>
    </row>
    <row r="8" spans="1:9" ht="16" x14ac:dyDescent="0.2">
      <c r="A8" s="22"/>
      <c r="B8" s="25" t="s">
        <v>33</v>
      </c>
      <c r="C8" s="16"/>
      <c r="D8" s="16"/>
      <c r="E8" s="16"/>
      <c r="F8" s="18" t="s">
        <v>63</v>
      </c>
      <c r="G8" s="31">
        <f>G9</f>
        <v>2702.7963941584212</v>
      </c>
      <c r="H8" s="1" t="s">
        <v>35</v>
      </c>
      <c r="I8" s="18" t="s">
        <v>37</v>
      </c>
    </row>
    <row r="9" spans="1:9" ht="16" x14ac:dyDescent="0.2">
      <c r="A9" s="22"/>
      <c r="B9" s="23"/>
      <c r="C9" s="3" t="s">
        <v>61</v>
      </c>
      <c r="D9" s="4"/>
      <c r="E9" s="5"/>
      <c r="F9" s="18" t="s">
        <v>63</v>
      </c>
      <c r="G9" s="32">
        <f>'MPS(input_seperate)'!$I$29</f>
        <v>2702.7963941584212</v>
      </c>
      <c r="H9" s="1" t="s">
        <v>35</v>
      </c>
      <c r="I9" s="18" t="s">
        <v>37</v>
      </c>
    </row>
    <row r="10" spans="1:9" x14ac:dyDescent="0.2">
      <c r="A10" s="20" t="s">
        <v>60</v>
      </c>
      <c r="B10" s="12"/>
      <c r="C10" s="12"/>
      <c r="D10" s="12"/>
      <c r="E10" s="13"/>
      <c r="F10" s="14"/>
      <c r="G10" s="13"/>
      <c r="H10" s="13"/>
      <c r="I10" s="14"/>
    </row>
    <row r="11" spans="1:9" ht="16" x14ac:dyDescent="0.2">
      <c r="A11" s="22"/>
      <c r="B11" s="2" t="s">
        <v>34</v>
      </c>
      <c r="C11" s="19"/>
      <c r="D11" s="19"/>
      <c r="E11" s="19"/>
      <c r="F11" s="18" t="s">
        <v>63</v>
      </c>
      <c r="G11" s="31">
        <f>G12</f>
        <v>2272.6496100000004</v>
      </c>
      <c r="H11" s="1" t="s">
        <v>35</v>
      </c>
      <c r="I11" s="18" t="s">
        <v>38</v>
      </c>
    </row>
    <row r="12" spans="1:9" ht="16" x14ac:dyDescent="0.2">
      <c r="A12" s="21"/>
      <c r="B12" s="24"/>
      <c r="C12" s="3" t="s">
        <v>62</v>
      </c>
      <c r="D12" s="4"/>
      <c r="E12" s="5"/>
      <c r="F12" s="18" t="s">
        <v>63</v>
      </c>
      <c r="G12" s="32">
        <f>'MPS(input_seperate)'!$J$29</f>
        <v>2272.6496100000004</v>
      </c>
      <c r="H12" s="1" t="s">
        <v>35</v>
      </c>
      <c r="I12" s="18" t="s">
        <v>38</v>
      </c>
    </row>
    <row r="13" spans="1:9" x14ac:dyDescent="0.2">
      <c r="A13" s="7"/>
      <c r="B13" s="7"/>
      <c r="C13" s="7"/>
      <c r="D13" s="7"/>
      <c r="E13" s="7"/>
      <c r="F13" s="10"/>
      <c r="G13" s="9"/>
      <c r="H13" s="9"/>
      <c r="I13" s="28"/>
    </row>
  </sheetData>
  <sheetProtection algorithmName="SHA-512" hashValue="bzyyg57Gue/37aHS01vOIlJav51/F65WI7y6TDUIHQN91EV6sBcHssNuvXhw1Hib3g5Vv3IW+nYy3FpJT0NH/g==" saltValue="+C7kmmBxgB+DUFWmNgXgtA==" spinCount="100000" sheet="1" objects="1" scenarios="1"/>
  <mergeCells count="1">
    <mergeCell ref="A3:I3"/>
  </mergeCells>
  <phoneticPr fontId="2"/>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4F05-795D-4321-95F4-D03A08DC71D3}">
  <sheetPr>
    <tabColor theme="3" tint="0.39997558519241921"/>
  </sheetPr>
  <dimension ref="A1:C12"/>
  <sheetViews>
    <sheetView showGridLines="0" view="pageBreakPreview" zoomScale="80" zoomScaleNormal="80" zoomScaleSheetLayoutView="80" workbookViewId="0"/>
  </sheetViews>
  <sheetFormatPr defaultRowHeight="13" x14ac:dyDescent="0.2"/>
  <cols>
    <col min="1" max="1" width="3.6328125" style="72" customWidth="1"/>
    <col min="2" max="2" width="36.36328125" style="72" customWidth="1"/>
    <col min="3" max="3" width="49.08984375" style="72" customWidth="1"/>
    <col min="4" max="256" width="8.7265625" style="72"/>
    <col min="257" max="257" width="3.6328125" style="72" customWidth="1"/>
    <col min="258" max="258" width="36.36328125" style="72" customWidth="1"/>
    <col min="259" max="259" width="49.08984375" style="72" customWidth="1"/>
    <col min="260" max="512" width="8.7265625" style="72"/>
    <col min="513" max="513" width="3.6328125" style="72" customWidth="1"/>
    <col min="514" max="514" width="36.36328125" style="72" customWidth="1"/>
    <col min="515" max="515" width="49.08984375" style="72" customWidth="1"/>
    <col min="516" max="768" width="8.7265625" style="72"/>
    <col min="769" max="769" width="3.6328125" style="72" customWidth="1"/>
    <col min="770" max="770" width="36.36328125" style="72" customWidth="1"/>
    <col min="771" max="771" width="49.08984375" style="72" customWidth="1"/>
    <col min="772" max="1024" width="8.7265625" style="72"/>
    <col min="1025" max="1025" width="3.6328125" style="72" customWidth="1"/>
    <col min="1026" max="1026" width="36.36328125" style="72" customWidth="1"/>
    <col min="1027" max="1027" width="49.08984375" style="72" customWidth="1"/>
    <col min="1028" max="1280" width="8.7265625" style="72"/>
    <col min="1281" max="1281" width="3.6328125" style="72" customWidth="1"/>
    <col min="1282" max="1282" width="36.36328125" style="72" customWidth="1"/>
    <col min="1283" max="1283" width="49.08984375" style="72" customWidth="1"/>
    <col min="1284" max="1536" width="8.7265625" style="72"/>
    <col min="1537" max="1537" width="3.6328125" style="72" customWidth="1"/>
    <col min="1538" max="1538" width="36.36328125" style="72" customWidth="1"/>
    <col min="1539" max="1539" width="49.08984375" style="72" customWidth="1"/>
    <col min="1540" max="1792" width="8.7265625" style="72"/>
    <col min="1793" max="1793" width="3.6328125" style="72" customWidth="1"/>
    <col min="1794" max="1794" width="36.36328125" style="72" customWidth="1"/>
    <col min="1795" max="1795" width="49.08984375" style="72" customWidth="1"/>
    <col min="1796" max="2048" width="8.7265625" style="72"/>
    <col min="2049" max="2049" width="3.6328125" style="72" customWidth="1"/>
    <col min="2050" max="2050" width="36.36328125" style="72" customWidth="1"/>
    <col min="2051" max="2051" width="49.08984375" style="72" customWidth="1"/>
    <col min="2052" max="2304" width="8.7265625" style="72"/>
    <col min="2305" max="2305" width="3.6328125" style="72" customWidth="1"/>
    <col min="2306" max="2306" width="36.36328125" style="72" customWidth="1"/>
    <col min="2307" max="2307" width="49.08984375" style="72" customWidth="1"/>
    <col min="2308" max="2560" width="8.7265625" style="72"/>
    <col min="2561" max="2561" width="3.6328125" style="72" customWidth="1"/>
    <col min="2562" max="2562" width="36.36328125" style="72" customWidth="1"/>
    <col min="2563" max="2563" width="49.08984375" style="72" customWidth="1"/>
    <col min="2564" max="2816" width="8.7265625" style="72"/>
    <col min="2817" max="2817" width="3.6328125" style="72" customWidth="1"/>
    <col min="2818" max="2818" width="36.36328125" style="72" customWidth="1"/>
    <col min="2819" max="2819" width="49.08984375" style="72" customWidth="1"/>
    <col min="2820" max="3072" width="8.7265625" style="72"/>
    <col min="3073" max="3073" width="3.6328125" style="72" customWidth="1"/>
    <col min="3074" max="3074" width="36.36328125" style="72" customWidth="1"/>
    <col min="3075" max="3075" width="49.08984375" style="72" customWidth="1"/>
    <col min="3076" max="3328" width="8.7265625" style="72"/>
    <col min="3329" max="3329" width="3.6328125" style="72" customWidth="1"/>
    <col min="3330" max="3330" width="36.36328125" style="72" customWidth="1"/>
    <col min="3331" max="3331" width="49.08984375" style="72" customWidth="1"/>
    <col min="3332" max="3584" width="8.7265625" style="72"/>
    <col min="3585" max="3585" width="3.6328125" style="72" customWidth="1"/>
    <col min="3586" max="3586" width="36.36328125" style="72" customWidth="1"/>
    <col min="3587" max="3587" width="49.08984375" style="72" customWidth="1"/>
    <col min="3588" max="3840" width="8.7265625" style="72"/>
    <col min="3841" max="3841" width="3.6328125" style="72" customWidth="1"/>
    <col min="3842" max="3842" width="36.36328125" style="72" customWidth="1"/>
    <col min="3843" max="3843" width="49.08984375" style="72" customWidth="1"/>
    <col min="3844" max="4096" width="8.7265625" style="72"/>
    <col min="4097" max="4097" width="3.6328125" style="72" customWidth="1"/>
    <col min="4098" max="4098" width="36.36328125" style="72" customWidth="1"/>
    <col min="4099" max="4099" width="49.08984375" style="72" customWidth="1"/>
    <col min="4100" max="4352" width="8.7265625" style="72"/>
    <col min="4353" max="4353" width="3.6328125" style="72" customWidth="1"/>
    <col min="4354" max="4354" width="36.36328125" style="72" customWidth="1"/>
    <col min="4355" max="4355" width="49.08984375" style="72" customWidth="1"/>
    <col min="4356" max="4608" width="8.7265625" style="72"/>
    <col min="4609" max="4609" width="3.6328125" style="72" customWidth="1"/>
    <col min="4610" max="4610" width="36.36328125" style="72" customWidth="1"/>
    <col min="4611" max="4611" width="49.08984375" style="72" customWidth="1"/>
    <col min="4612" max="4864" width="8.7265625" style="72"/>
    <col min="4865" max="4865" width="3.6328125" style="72" customWidth="1"/>
    <col min="4866" max="4866" width="36.36328125" style="72" customWidth="1"/>
    <col min="4867" max="4867" width="49.08984375" style="72" customWidth="1"/>
    <col min="4868" max="5120" width="8.7265625" style="72"/>
    <col min="5121" max="5121" width="3.6328125" style="72" customWidth="1"/>
    <col min="5122" max="5122" width="36.36328125" style="72" customWidth="1"/>
    <col min="5123" max="5123" width="49.08984375" style="72" customWidth="1"/>
    <col min="5124" max="5376" width="8.7265625" style="72"/>
    <col min="5377" max="5377" width="3.6328125" style="72" customWidth="1"/>
    <col min="5378" max="5378" width="36.36328125" style="72" customWidth="1"/>
    <col min="5379" max="5379" width="49.08984375" style="72" customWidth="1"/>
    <col min="5380" max="5632" width="8.7265625" style="72"/>
    <col min="5633" max="5633" width="3.6328125" style="72" customWidth="1"/>
    <col min="5634" max="5634" width="36.36328125" style="72" customWidth="1"/>
    <col min="5635" max="5635" width="49.08984375" style="72" customWidth="1"/>
    <col min="5636" max="5888" width="8.7265625" style="72"/>
    <col min="5889" max="5889" width="3.6328125" style="72" customWidth="1"/>
    <col min="5890" max="5890" width="36.36328125" style="72" customWidth="1"/>
    <col min="5891" max="5891" width="49.08984375" style="72" customWidth="1"/>
    <col min="5892" max="6144" width="8.7265625" style="72"/>
    <col min="6145" max="6145" width="3.6328125" style="72" customWidth="1"/>
    <col min="6146" max="6146" width="36.36328125" style="72" customWidth="1"/>
    <col min="6147" max="6147" width="49.08984375" style="72" customWidth="1"/>
    <col min="6148" max="6400" width="8.7265625" style="72"/>
    <col min="6401" max="6401" width="3.6328125" style="72" customWidth="1"/>
    <col min="6402" max="6402" width="36.36328125" style="72" customWidth="1"/>
    <col min="6403" max="6403" width="49.08984375" style="72" customWidth="1"/>
    <col min="6404" max="6656" width="8.7265625" style="72"/>
    <col min="6657" max="6657" width="3.6328125" style="72" customWidth="1"/>
    <col min="6658" max="6658" width="36.36328125" style="72" customWidth="1"/>
    <col min="6659" max="6659" width="49.08984375" style="72" customWidth="1"/>
    <col min="6660" max="6912" width="8.7265625" style="72"/>
    <col min="6913" max="6913" width="3.6328125" style="72" customWidth="1"/>
    <col min="6914" max="6914" width="36.36328125" style="72" customWidth="1"/>
    <col min="6915" max="6915" width="49.08984375" style="72" customWidth="1"/>
    <col min="6916" max="7168" width="8.7265625" style="72"/>
    <col min="7169" max="7169" width="3.6328125" style="72" customWidth="1"/>
    <col min="7170" max="7170" width="36.36328125" style="72" customWidth="1"/>
    <col min="7171" max="7171" width="49.08984375" style="72" customWidth="1"/>
    <col min="7172" max="7424" width="8.7265625" style="72"/>
    <col min="7425" max="7425" width="3.6328125" style="72" customWidth="1"/>
    <col min="7426" max="7426" width="36.36328125" style="72" customWidth="1"/>
    <col min="7427" max="7427" width="49.08984375" style="72" customWidth="1"/>
    <col min="7428" max="7680" width="8.7265625" style="72"/>
    <col min="7681" max="7681" width="3.6328125" style="72" customWidth="1"/>
    <col min="7682" max="7682" width="36.36328125" style="72" customWidth="1"/>
    <col min="7683" max="7683" width="49.08984375" style="72" customWidth="1"/>
    <col min="7684" max="7936" width="8.7265625" style="72"/>
    <col min="7937" max="7937" width="3.6328125" style="72" customWidth="1"/>
    <col min="7938" max="7938" width="36.36328125" style="72" customWidth="1"/>
    <col min="7939" max="7939" width="49.08984375" style="72" customWidth="1"/>
    <col min="7940" max="8192" width="8.7265625" style="72"/>
    <col min="8193" max="8193" width="3.6328125" style="72" customWidth="1"/>
    <col min="8194" max="8194" width="36.36328125" style="72" customWidth="1"/>
    <col min="8195" max="8195" width="49.08984375" style="72" customWidth="1"/>
    <col min="8196" max="8448" width="8.7265625" style="72"/>
    <col min="8449" max="8449" width="3.6328125" style="72" customWidth="1"/>
    <col min="8450" max="8450" width="36.36328125" style="72" customWidth="1"/>
    <col min="8451" max="8451" width="49.08984375" style="72" customWidth="1"/>
    <col min="8452" max="8704" width="8.7265625" style="72"/>
    <col min="8705" max="8705" width="3.6328125" style="72" customWidth="1"/>
    <col min="8706" max="8706" width="36.36328125" style="72" customWidth="1"/>
    <col min="8707" max="8707" width="49.08984375" style="72" customWidth="1"/>
    <col min="8708" max="8960" width="8.7265625" style="72"/>
    <col min="8961" max="8961" width="3.6328125" style="72" customWidth="1"/>
    <col min="8962" max="8962" width="36.36328125" style="72" customWidth="1"/>
    <col min="8963" max="8963" width="49.08984375" style="72" customWidth="1"/>
    <col min="8964" max="9216" width="8.7265625" style="72"/>
    <col min="9217" max="9217" width="3.6328125" style="72" customWidth="1"/>
    <col min="9218" max="9218" width="36.36328125" style="72" customWidth="1"/>
    <col min="9219" max="9219" width="49.08984375" style="72" customWidth="1"/>
    <col min="9220" max="9472" width="8.7265625" style="72"/>
    <col min="9473" max="9473" width="3.6328125" style="72" customWidth="1"/>
    <col min="9474" max="9474" width="36.36328125" style="72" customWidth="1"/>
    <col min="9475" max="9475" width="49.08984375" style="72" customWidth="1"/>
    <col min="9476" max="9728" width="8.7265625" style="72"/>
    <col min="9729" max="9729" width="3.6328125" style="72" customWidth="1"/>
    <col min="9730" max="9730" width="36.36328125" style="72" customWidth="1"/>
    <col min="9731" max="9731" width="49.08984375" style="72" customWidth="1"/>
    <col min="9732" max="9984" width="8.7265625" style="72"/>
    <col min="9985" max="9985" width="3.6328125" style="72" customWidth="1"/>
    <col min="9986" max="9986" width="36.36328125" style="72" customWidth="1"/>
    <col min="9987" max="9987" width="49.08984375" style="72" customWidth="1"/>
    <col min="9988" max="10240" width="8.7265625" style="72"/>
    <col min="10241" max="10241" width="3.6328125" style="72" customWidth="1"/>
    <col min="10242" max="10242" width="36.36328125" style="72" customWidth="1"/>
    <col min="10243" max="10243" width="49.08984375" style="72" customWidth="1"/>
    <col min="10244" max="10496" width="8.7265625" style="72"/>
    <col min="10497" max="10497" width="3.6328125" style="72" customWidth="1"/>
    <col min="10498" max="10498" width="36.36328125" style="72" customWidth="1"/>
    <col min="10499" max="10499" width="49.08984375" style="72" customWidth="1"/>
    <col min="10500" max="10752" width="8.7265625" style="72"/>
    <col min="10753" max="10753" width="3.6328125" style="72" customWidth="1"/>
    <col min="10754" max="10754" width="36.36328125" style="72" customWidth="1"/>
    <col min="10755" max="10755" width="49.08984375" style="72" customWidth="1"/>
    <col min="10756" max="11008" width="8.7265625" style="72"/>
    <col min="11009" max="11009" width="3.6328125" style="72" customWidth="1"/>
    <col min="11010" max="11010" width="36.36328125" style="72" customWidth="1"/>
    <col min="11011" max="11011" width="49.08984375" style="72" customWidth="1"/>
    <col min="11012" max="11264" width="8.7265625" style="72"/>
    <col min="11265" max="11265" width="3.6328125" style="72" customWidth="1"/>
    <col min="11266" max="11266" width="36.36328125" style="72" customWidth="1"/>
    <col min="11267" max="11267" width="49.08984375" style="72" customWidth="1"/>
    <col min="11268" max="11520" width="8.7265625" style="72"/>
    <col min="11521" max="11521" width="3.6328125" style="72" customWidth="1"/>
    <col min="11522" max="11522" width="36.36328125" style="72" customWidth="1"/>
    <col min="11523" max="11523" width="49.08984375" style="72" customWidth="1"/>
    <col min="11524" max="11776" width="8.7265625" style="72"/>
    <col min="11777" max="11777" width="3.6328125" style="72" customWidth="1"/>
    <col min="11778" max="11778" width="36.36328125" style="72" customWidth="1"/>
    <col min="11779" max="11779" width="49.08984375" style="72" customWidth="1"/>
    <col min="11780" max="12032" width="8.7265625" style="72"/>
    <col min="12033" max="12033" width="3.6328125" style="72" customWidth="1"/>
    <col min="12034" max="12034" width="36.36328125" style="72" customWidth="1"/>
    <col min="12035" max="12035" width="49.08984375" style="72" customWidth="1"/>
    <col min="12036" max="12288" width="8.7265625" style="72"/>
    <col min="12289" max="12289" width="3.6328125" style="72" customWidth="1"/>
    <col min="12290" max="12290" width="36.36328125" style="72" customWidth="1"/>
    <col min="12291" max="12291" width="49.08984375" style="72" customWidth="1"/>
    <col min="12292" max="12544" width="8.7265625" style="72"/>
    <col min="12545" max="12545" width="3.6328125" style="72" customWidth="1"/>
    <col min="12546" max="12546" width="36.36328125" style="72" customWidth="1"/>
    <col min="12547" max="12547" width="49.08984375" style="72" customWidth="1"/>
    <col min="12548" max="12800" width="8.7265625" style="72"/>
    <col min="12801" max="12801" width="3.6328125" style="72" customWidth="1"/>
    <col min="12802" max="12802" width="36.36328125" style="72" customWidth="1"/>
    <col min="12803" max="12803" width="49.08984375" style="72" customWidth="1"/>
    <col min="12804" max="13056" width="8.7265625" style="72"/>
    <col min="13057" max="13057" width="3.6328125" style="72" customWidth="1"/>
    <col min="13058" max="13058" width="36.36328125" style="72" customWidth="1"/>
    <col min="13059" max="13059" width="49.08984375" style="72" customWidth="1"/>
    <col min="13060" max="13312" width="8.7265625" style="72"/>
    <col min="13313" max="13313" width="3.6328125" style="72" customWidth="1"/>
    <col min="13314" max="13314" width="36.36328125" style="72" customWidth="1"/>
    <col min="13315" max="13315" width="49.08984375" style="72" customWidth="1"/>
    <col min="13316" max="13568" width="8.7265625" style="72"/>
    <col min="13569" max="13569" width="3.6328125" style="72" customWidth="1"/>
    <col min="13570" max="13570" width="36.36328125" style="72" customWidth="1"/>
    <col min="13571" max="13571" width="49.08984375" style="72" customWidth="1"/>
    <col min="13572" max="13824" width="8.7265625" style="72"/>
    <col min="13825" max="13825" width="3.6328125" style="72" customWidth="1"/>
    <col min="13826" max="13826" width="36.36328125" style="72" customWidth="1"/>
    <col min="13827" max="13827" width="49.08984375" style="72" customWidth="1"/>
    <col min="13828" max="14080" width="8.7265625" style="72"/>
    <col min="14081" max="14081" width="3.6328125" style="72" customWidth="1"/>
    <col min="14082" max="14082" width="36.36328125" style="72" customWidth="1"/>
    <col min="14083" max="14083" width="49.08984375" style="72" customWidth="1"/>
    <col min="14084" max="14336" width="8.7265625" style="72"/>
    <col min="14337" max="14337" width="3.6328125" style="72" customWidth="1"/>
    <col min="14338" max="14338" width="36.36328125" style="72" customWidth="1"/>
    <col min="14339" max="14339" width="49.08984375" style="72" customWidth="1"/>
    <col min="14340" max="14592" width="8.7265625" style="72"/>
    <col min="14593" max="14593" width="3.6328125" style="72" customWidth="1"/>
    <col min="14594" max="14594" width="36.36328125" style="72" customWidth="1"/>
    <col min="14595" max="14595" width="49.08984375" style="72" customWidth="1"/>
    <col min="14596" max="14848" width="8.7265625" style="72"/>
    <col min="14849" max="14849" width="3.6328125" style="72" customWidth="1"/>
    <col min="14850" max="14850" width="36.36328125" style="72" customWidth="1"/>
    <col min="14851" max="14851" width="49.08984375" style="72" customWidth="1"/>
    <col min="14852" max="15104" width="8.7265625" style="72"/>
    <col min="15105" max="15105" width="3.6328125" style="72" customWidth="1"/>
    <col min="15106" max="15106" width="36.36328125" style="72" customWidth="1"/>
    <col min="15107" max="15107" width="49.08984375" style="72" customWidth="1"/>
    <col min="15108" max="15360" width="8.7265625" style="72"/>
    <col min="15361" max="15361" width="3.6328125" style="72" customWidth="1"/>
    <col min="15362" max="15362" width="36.36328125" style="72" customWidth="1"/>
    <col min="15363" max="15363" width="49.08984375" style="72" customWidth="1"/>
    <col min="15364" max="15616" width="8.7265625" style="72"/>
    <col min="15617" max="15617" width="3.6328125" style="72" customWidth="1"/>
    <col min="15618" max="15618" width="36.36328125" style="72" customWidth="1"/>
    <col min="15619" max="15619" width="49.08984375" style="72" customWidth="1"/>
    <col min="15620" max="15872" width="8.7265625" style="72"/>
    <col min="15873" max="15873" width="3.6328125" style="72" customWidth="1"/>
    <col min="15874" max="15874" width="36.36328125" style="72" customWidth="1"/>
    <col min="15875" max="15875" width="49.08984375" style="72" customWidth="1"/>
    <col min="15876" max="16128" width="8.7265625" style="72"/>
    <col min="16129" max="16129" width="3.6328125" style="72" customWidth="1"/>
    <col min="16130" max="16130" width="36.36328125" style="72" customWidth="1"/>
    <col min="16131" max="16131" width="49.08984375" style="72" customWidth="1"/>
    <col min="16132" max="16384" width="8.7265625" style="72"/>
  </cols>
  <sheetData>
    <row r="1" spans="1:3" ht="18" customHeight="1" x14ac:dyDescent="0.2">
      <c r="C1" s="29" t="str">
        <f>'MPS(input)'!K1</f>
        <v>Monitoring Spreadsheet: JCM_KH_AM005_ver01.0</v>
      </c>
    </row>
    <row r="2" spans="1:3" ht="18" customHeight="1" x14ac:dyDescent="0.2">
      <c r="C2" s="29" t="str">
        <f>'MPS(input)'!K2</f>
        <v>Reference Number: KH004</v>
      </c>
    </row>
    <row r="3" spans="1:3" ht="24" customHeight="1" x14ac:dyDescent="0.2">
      <c r="A3" s="101" t="s">
        <v>99</v>
      </c>
      <c r="B3" s="101"/>
      <c r="C3" s="101"/>
    </row>
    <row r="5" spans="1:3" ht="21" customHeight="1" x14ac:dyDescent="0.2">
      <c r="B5" s="30" t="s">
        <v>100</v>
      </c>
      <c r="C5" s="30" t="s">
        <v>101</v>
      </c>
    </row>
    <row r="6" spans="1:3" ht="54" customHeight="1" x14ac:dyDescent="0.2">
      <c r="B6" s="83" t="s">
        <v>124</v>
      </c>
      <c r="C6" s="84" t="s">
        <v>125</v>
      </c>
    </row>
    <row r="7" spans="1:3" ht="54" customHeight="1" x14ac:dyDescent="0.2">
      <c r="B7" s="83" t="s">
        <v>126</v>
      </c>
      <c r="C7" s="84" t="s">
        <v>127</v>
      </c>
    </row>
    <row r="8" spans="1:3" ht="54" customHeight="1" x14ac:dyDescent="0.2">
      <c r="B8" s="73"/>
      <c r="C8" s="73"/>
    </row>
    <row r="9" spans="1:3" ht="54" customHeight="1" x14ac:dyDescent="0.2">
      <c r="B9" s="73"/>
      <c r="C9" s="73"/>
    </row>
    <row r="10" spans="1:3" ht="54" customHeight="1" x14ac:dyDescent="0.2">
      <c r="B10" s="73"/>
      <c r="C10" s="73"/>
    </row>
    <row r="11" spans="1:3" ht="54" customHeight="1" x14ac:dyDescent="0.2">
      <c r="B11" s="73"/>
      <c r="C11" s="73"/>
    </row>
    <row r="12" spans="1:3" ht="54" customHeight="1" x14ac:dyDescent="0.2">
      <c r="B12" s="73"/>
      <c r="C12" s="73"/>
    </row>
  </sheetData>
  <sheetProtection algorithmName="SHA-512" hashValue="WvjnSF6T7W9ovThH4AnE9xbAdr65b+ftuab56YtsMuXTyJJwZdX76r7arGxAK8HmjRqbQXgYkNO9o237/3I4SA==" saltValue="tlmU9Vy74xNjVY3tOmp/eg==" spinCount="100000" sheet="1" formatCells="0" formatRows="0" insertRows="0"/>
  <mergeCells count="1">
    <mergeCell ref="A3:C3"/>
  </mergeCells>
  <phoneticPr fontId="12"/>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86956-2E6A-451F-B0BE-A0F215E9E71E}">
  <sheetPr>
    <tabColor theme="5" tint="0.39997558519241921"/>
    <pageSetUpPr fitToPage="1"/>
  </sheetPr>
  <dimension ref="A1:L25"/>
  <sheetViews>
    <sheetView showGridLines="0" view="pageBreakPreview" zoomScale="80" zoomScaleNormal="80" zoomScaleSheetLayoutView="80" workbookViewId="0"/>
  </sheetViews>
  <sheetFormatPr defaultColWidth="9" defaultRowHeight="14" x14ac:dyDescent="0.2"/>
  <cols>
    <col min="1" max="1" width="3.6328125" style="37" customWidth="1"/>
    <col min="2" max="2" width="18.26953125" style="37" customWidth="1"/>
    <col min="3" max="3" width="13.453125" style="37" customWidth="1"/>
    <col min="4" max="4" width="16.90625" style="37" customWidth="1"/>
    <col min="5" max="5" width="32.26953125" style="37" customWidth="1"/>
    <col min="6" max="6" width="14.08984375" style="37" customWidth="1"/>
    <col min="7" max="7" width="14.453125" style="37" customWidth="1"/>
    <col min="8" max="8" width="15.453125" style="37" customWidth="1"/>
    <col min="9" max="9" width="21.36328125" style="37" customWidth="1"/>
    <col min="10" max="10" width="63.453125" style="37" customWidth="1"/>
    <col min="11" max="11" width="15.7265625" style="37" customWidth="1"/>
    <col min="12" max="12" width="14.6328125" style="37" customWidth="1"/>
    <col min="13" max="16384" width="9" style="37"/>
  </cols>
  <sheetData>
    <row r="1" spans="1:12" x14ac:dyDescent="0.2">
      <c r="L1" s="38" t="str">
        <f>'MPS(input)'!K1</f>
        <v>Monitoring Spreadsheet: JCM_KH_AM005_ver01.0</v>
      </c>
    </row>
    <row r="2" spans="1:12" x14ac:dyDescent="0.2">
      <c r="L2" s="38" t="str">
        <f>'MPS(input)'!K2</f>
        <v>Reference Number: KH004</v>
      </c>
    </row>
    <row r="3" spans="1:12" ht="15.5" x14ac:dyDescent="0.2">
      <c r="A3" s="74" t="s">
        <v>102</v>
      </c>
      <c r="B3" s="40"/>
      <c r="C3" s="40"/>
      <c r="D3" s="40"/>
      <c r="E3" s="40"/>
      <c r="F3" s="40"/>
      <c r="G3" s="40"/>
      <c r="H3" s="40"/>
      <c r="I3" s="40"/>
      <c r="J3" s="40"/>
      <c r="K3" s="40"/>
      <c r="L3" s="41"/>
    </row>
    <row r="5" spans="1:12" s="43" customFormat="1" ht="15.5" x14ac:dyDescent="0.2">
      <c r="A5" s="42" t="s">
        <v>105</v>
      </c>
      <c r="B5" s="42"/>
      <c r="C5" s="42"/>
      <c r="D5" s="37"/>
      <c r="E5" s="37"/>
      <c r="F5" s="37"/>
      <c r="G5" s="37"/>
      <c r="H5" s="37"/>
      <c r="I5" s="37"/>
      <c r="J5" s="37"/>
      <c r="K5" s="37"/>
      <c r="L5" s="37"/>
    </row>
    <row r="6" spans="1:12" s="43" customFormat="1" ht="15.5" x14ac:dyDescent="0.2">
      <c r="A6" s="42"/>
      <c r="B6" s="44" t="s">
        <v>6</v>
      </c>
      <c r="C6" s="44" t="s">
        <v>7</v>
      </c>
      <c r="D6" s="44" t="s">
        <v>8</v>
      </c>
      <c r="E6" s="44" t="s">
        <v>9</v>
      </c>
      <c r="F6" s="44" t="s">
        <v>10</v>
      </c>
      <c r="G6" s="44" t="s">
        <v>11</v>
      </c>
      <c r="H6" s="44" t="s">
        <v>12</v>
      </c>
      <c r="I6" s="44" t="s">
        <v>13</v>
      </c>
      <c r="J6" s="44" t="s">
        <v>14</v>
      </c>
      <c r="K6" s="44" t="s">
        <v>15</v>
      </c>
      <c r="L6" s="44" t="s">
        <v>123</v>
      </c>
    </row>
    <row r="7" spans="1:12" s="46" customFormat="1" ht="28" x14ac:dyDescent="0.2">
      <c r="A7" s="45"/>
      <c r="B7" s="44" t="s">
        <v>122</v>
      </c>
      <c r="C7" s="44" t="s">
        <v>16</v>
      </c>
      <c r="D7" s="44" t="s">
        <v>17</v>
      </c>
      <c r="E7" s="44" t="s">
        <v>18</v>
      </c>
      <c r="F7" s="44" t="s">
        <v>106</v>
      </c>
      <c r="G7" s="44" t="s">
        <v>1</v>
      </c>
      <c r="H7" s="44" t="s">
        <v>21</v>
      </c>
      <c r="I7" s="44" t="s">
        <v>22</v>
      </c>
      <c r="J7" s="44" t="s">
        <v>23</v>
      </c>
      <c r="K7" s="44" t="s">
        <v>24</v>
      </c>
      <c r="L7" s="44" t="s">
        <v>25</v>
      </c>
    </row>
    <row r="8" spans="1:12" s="52" customFormat="1" ht="111" customHeight="1" x14ac:dyDescent="0.2">
      <c r="A8" s="47"/>
      <c r="B8" s="76"/>
      <c r="C8" s="48">
        <v>1</v>
      </c>
      <c r="D8" s="49" t="s">
        <v>69</v>
      </c>
      <c r="E8" s="50" t="s">
        <v>70</v>
      </c>
      <c r="F8" s="51" t="s">
        <v>50</v>
      </c>
      <c r="G8" s="49" t="s">
        <v>39</v>
      </c>
      <c r="H8" s="33" t="s">
        <v>30</v>
      </c>
      <c r="I8" s="33" t="s">
        <v>41</v>
      </c>
      <c r="J8" s="34" t="s">
        <v>42</v>
      </c>
      <c r="K8" s="34" t="s">
        <v>43</v>
      </c>
      <c r="L8" s="34" t="s">
        <v>120</v>
      </c>
    </row>
    <row r="9" spans="1:12" s="52" customFormat="1" ht="52.5" customHeight="1" x14ac:dyDescent="0.2">
      <c r="A9" s="47"/>
      <c r="B9" s="76"/>
      <c r="C9" s="48" t="s">
        <v>50</v>
      </c>
      <c r="D9" s="49" t="s">
        <v>65</v>
      </c>
      <c r="E9" s="50" t="s">
        <v>66</v>
      </c>
      <c r="F9" s="53" t="s">
        <v>50</v>
      </c>
      <c r="G9" s="50" t="s">
        <v>45</v>
      </c>
      <c r="H9" s="33" t="s">
        <v>64</v>
      </c>
      <c r="I9" s="33" t="s">
        <v>41</v>
      </c>
      <c r="J9" s="34" t="s">
        <v>71</v>
      </c>
      <c r="K9" s="35" t="s">
        <v>50</v>
      </c>
      <c r="L9" s="34" t="s">
        <v>121</v>
      </c>
    </row>
    <row r="10" spans="1:12" s="52" customFormat="1" ht="52.5" customHeight="1" x14ac:dyDescent="0.2">
      <c r="A10" s="47"/>
      <c r="B10" s="76"/>
      <c r="C10" s="48" t="s">
        <v>50</v>
      </c>
      <c r="D10" s="49" t="s">
        <v>72</v>
      </c>
      <c r="E10" s="50" t="s">
        <v>73</v>
      </c>
      <c r="F10" s="53" t="s">
        <v>50</v>
      </c>
      <c r="G10" s="50" t="s">
        <v>45</v>
      </c>
      <c r="H10" s="33" t="s">
        <v>64</v>
      </c>
      <c r="I10" s="33" t="s">
        <v>41</v>
      </c>
      <c r="J10" s="34" t="s">
        <v>74</v>
      </c>
      <c r="K10" s="35" t="s">
        <v>50</v>
      </c>
      <c r="L10" s="34" t="s">
        <v>121</v>
      </c>
    </row>
    <row r="11" spans="1:12" s="43" customFormat="1" ht="15.5" x14ac:dyDescent="0.2">
      <c r="A11" s="37"/>
      <c r="B11" s="37"/>
      <c r="C11" s="37"/>
      <c r="D11" s="37"/>
      <c r="E11" s="37"/>
      <c r="F11" s="37"/>
      <c r="G11" s="37"/>
      <c r="H11" s="37"/>
      <c r="I11" s="37"/>
      <c r="J11" s="37"/>
      <c r="K11" s="37"/>
      <c r="L11" s="37"/>
    </row>
    <row r="12" spans="1:12" s="43" customFormat="1" ht="15.5" x14ac:dyDescent="0.2">
      <c r="A12" s="42" t="s">
        <v>107</v>
      </c>
      <c r="B12" s="37"/>
      <c r="C12" s="37"/>
      <c r="D12" s="37"/>
      <c r="E12" s="37"/>
      <c r="F12" s="37"/>
      <c r="G12" s="37"/>
      <c r="H12" s="37"/>
      <c r="I12" s="37"/>
      <c r="J12" s="37"/>
      <c r="K12" s="37"/>
      <c r="L12" s="37"/>
    </row>
    <row r="13" spans="1:12" s="43" customFormat="1" ht="15.5" x14ac:dyDescent="0.2">
      <c r="A13" s="37"/>
      <c r="B13" s="86" t="s">
        <v>6</v>
      </c>
      <c r="C13" s="86"/>
      <c r="D13" s="86" t="s">
        <v>7</v>
      </c>
      <c r="E13" s="86"/>
      <c r="F13" s="44" t="s">
        <v>8</v>
      </c>
      <c r="G13" s="44" t="s">
        <v>9</v>
      </c>
      <c r="H13" s="86" t="s">
        <v>10</v>
      </c>
      <c r="I13" s="86"/>
      <c r="J13" s="86"/>
      <c r="K13" s="86" t="s">
        <v>11</v>
      </c>
      <c r="L13" s="86"/>
    </row>
    <row r="14" spans="1:12" s="43" customFormat="1" ht="28" x14ac:dyDescent="0.2">
      <c r="A14" s="37"/>
      <c r="B14" s="86" t="s">
        <v>17</v>
      </c>
      <c r="C14" s="86"/>
      <c r="D14" s="86" t="s">
        <v>18</v>
      </c>
      <c r="E14" s="86"/>
      <c r="F14" s="44" t="s">
        <v>19</v>
      </c>
      <c r="G14" s="44" t="s">
        <v>1</v>
      </c>
      <c r="H14" s="86" t="s">
        <v>22</v>
      </c>
      <c r="I14" s="86"/>
      <c r="J14" s="86"/>
      <c r="K14" s="86" t="s">
        <v>25</v>
      </c>
      <c r="L14" s="86"/>
    </row>
    <row r="15" spans="1:12" s="52" customFormat="1" ht="38.5" customHeight="1" x14ac:dyDescent="0.2">
      <c r="A15" s="47"/>
      <c r="B15" s="93" t="s">
        <v>76</v>
      </c>
      <c r="C15" s="93"/>
      <c r="D15" s="93" t="s">
        <v>77</v>
      </c>
      <c r="E15" s="93"/>
      <c r="F15" s="53" t="s">
        <v>50</v>
      </c>
      <c r="G15" s="50" t="s">
        <v>45</v>
      </c>
      <c r="H15" s="102" t="str">
        <f>'MPS(input)'!G15</f>
        <v>Monitored data or test data of pump manufacturer</v>
      </c>
      <c r="I15" s="102"/>
      <c r="J15" s="102"/>
      <c r="K15" s="102" t="str">
        <f>'MPS(input)'!J15</f>
        <v>Input on "MPS(input_separate)" sheet</v>
      </c>
      <c r="L15" s="102"/>
    </row>
    <row r="16" spans="1:12" s="52" customFormat="1" ht="344.5" customHeight="1" x14ac:dyDescent="0.2">
      <c r="A16" s="47"/>
      <c r="B16" s="93" t="s">
        <v>78</v>
      </c>
      <c r="C16" s="93"/>
      <c r="D16" s="93" t="s">
        <v>79</v>
      </c>
      <c r="E16" s="93"/>
      <c r="F16" s="78">
        <f>'MPS(input)'!E16</f>
        <v>0.38390000000000002</v>
      </c>
      <c r="G16" s="50" t="s">
        <v>80</v>
      </c>
      <c r="H16" s="102" t="str">
        <f>'MPS(input)'!G16</f>
        <v>[Grid electricity]
The most recent published value by the Ministry of Environment of Cambodia at the time of validation.
[Captive electricity]
For the option (a) 
Specification of the captive power generation system provided by the manufacturer (ηelec,CG [%]).
CO2 emission factor of the fossil fuel type used in the captive power generation system (EFfuel,CG [tCO2/GJ]) 
For the option (b)
Generated and supplied electricity by the captive power generation system (EGPJ,CG,p [MWh/p]).
Fuel amount consumed by the captive power generation system (FCPJ,CG,p [mass or volume/p]).
Net calorific value (NCVfuel,CG [GJ/mass or volume]) and CO2 emission factor (EFfuel,CG [tCO2/GJ])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6" s="102"/>
      <c r="J16" s="102"/>
      <c r="K16" s="103">
        <f>'MPS(input)'!J16</f>
        <v>0</v>
      </c>
      <c r="L16" s="103"/>
    </row>
    <row r="17" spans="1:12" s="43" customFormat="1" ht="15.5" x14ac:dyDescent="0.2">
      <c r="A17" s="37"/>
      <c r="B17" s="37"/>
      <c r="C17" s="37"/>
      <c r="D17" s="37"/>
      <c r="E17" s="37"/>
      <c r="F17" s="37"/>
      <c r="G17" s="37"/>
      <c r="H17" s="37"/>
      <c r="I17" s="37"/>
      <c r="J17" s="37"/>
      <c r="K17" s="37"/>
      <c r="L17" s="37"/>
    </row>
    <row r="18" spans="1:12" s="43" customFormat="1" ht="17" x14ac:dyDescent="0.2">
      <c r="A18" s="54" t="s">
        <v>108</v>
      </c>
      <c r="B18" s="54"/>
      <c r="C18" s="54"/>
      <c r="D18" s="37"/>
      <c r="E18" s="37"/>
      <c r="F18" s="37"/>
      <c r="G18" s="37"/>
      <c r="H18" s="37"/>
      <c r="I18" s="37"/>
      <c r="J18" s="37"/>
      <c r="K18" s="37"/>
      <c r="L18" s="37"/>
    </row>
    <row r="19" spans="1:12" s="43" customFormat="1" ht="17.5" thickBot="1" x14ac:dyDescent="0.25">
      <c r="A19" s="37"/>
      <c r="B19" s="55" t="s">
        <v>122</v>
      </c>
      <c r="C19" s="90" t="s">
        <v>83</v>
      </c>
      <c r="D19" s="90"/>
      <c r="E19" s="55" t="s">
        <v>1</v>
      </c>
      <c r="F19" s="37"/>
      <c r="G19" s="37"/>
      <c r="H19" s="37"/>
      <c r="I19" s="37"/>
      <c r="J19" s="37"/>
      <c r="K19" s="37"/>
      <c r="L19" s="37"/>
    </row>
    <row r="20" spans="1:12" s="43" customFormat="1" ht="16.5" thickBot="1" x14ac:dyDescent="0.25">
      <c r="A20" s="37"/>
      <c r="B20" s="77"/>
      <c r="C20" s="91">
        <f>ROUNDDOWN('MRS(calc_process)'!G6, 0)</f>
        <v>0</v>
      </c>
      <c r="D20" s="92"/>
      <c r="E20" s="56" t="s">
        <v>35</v>
      </c>
      <c r="F20" s="37"/>
      <c r="G20" s="37"/>
      <c r="H20" s="37"/>
      <c r="I20" s="37"/>
      <c r="J20" s="37"/>
      <c r="K20" s="37"/>
      <c r="L20" s="37"/>
    </row>
    <row r="21" spans="1:12" s="43" customFormat="1" ht="15.5" x14ac:dyDescent="0.2">
      <c r="A21" s="37"/>
      <c r="B21" s="57"/>
      <c r="C21" s="57"/>
      <c r="D21" s="57"/>
      <c r="E21" s="37"/>
      <c r="F21" s="37"/>
      <c r="G21" s="58"/>
      <c r="H21" s="58"/>
      <c r="I21" s="37"/>
      <c r="J21" s="37"/>
      <c r="K21" s="37"/>
      <c r="L21" s="37"/>
    </row>
    <row r="22" spans="1:12" s="43" customFormat="1" ht="15.5" x14ac:dyDescent="0.2">
      <c r="A22" s="42" t="s">
        <v>5</v>
      </c>
      <c r="B22" s="37"/>
      <c r="C22" s="37"/>
      <c r="D22" s="37"/>
      <c r="E22" s="37"/>
      <c r="F22" s="37"/>
      <c r="G22" s="37"/>
      <c r="H22" s="37"/>
      <c r="I22" s="37"/>
      <c r="J22" s="37"/>
      <c r="K22" s="37"/>
      <c r="L22" s="37"/>
    </row>
    <row r="23" spans="1:12" s="43" customFormat="1" ht="15.5" x14ac:dyDescent="0.2">
      <c r="A23" s="37"/>
      <c r="B23" s="89" t="s">
        <v>27</v>
      </c>
      <c r="C23" s="89"/>
      <c r="D23" s="89" t="s">
        <v>28</v>
      </c>
      <c r="E23" s="89"/>
      <c r="F23" s="89"/>
      <c r="G23" s="89"/>
      <c r="H23" s="89"/>
      <c r="I23" s="89"/>
      <c r="J23" s="89"/>
      <c r="K23" s="60"/>
      <c r="L23" s="37"/>
    </row>
    <row r="24" spans="1:12" s="43" customFormat="1" ht="15.5" x14ac:dyDescent="0.2">
      <c r="A24" s="37"/>
      <c r="B24" s="89" t="s">
        <v>26</v>
      </c>
      <c r="C24" s="89"/>
      <c r="D24" s="89" t="s">
        <v>29</v>
      </c>
      <c r="E24" s="89"/>
      <c r="F24" s="89"/>
      <c r="G24" s="89"/>
      <c r="H24" s="89"/>
      <c r="I24" s="89"/>
      <c r="J24" s="89"/>
      <c r="K24" s="60"/>
      <c r="L24" s="37"/>
    </row>
    <row r="25" spans="1:12" s="43" customFormat="1" ht="15.5" x14ac:dyDescent="0.2">
      <c r="A25" s="37"/>
      <c r="B25" s="89" t="s">
        <v>30</v>
      </c>
      <c r="C25" s="89"/>
      <c r="D25" s="89" t="s">
        <v>31</v>
      </c>
      <c r="E25" s="89"/>
      <c r="F25" s="89"/>
      <c r="G25" s="89"/>
      <c r="H25" s="89"/>
      <c r="I25" s="89"/>
      <c r="J25" s="89"/>
      <c r="K25" s="60"/>
      <c r="L25" s="37"/>
    </row>
  </sheetData>
  <sheetProtection algorithmName="SHA-512" hashValue="XmXlcml5BR0pJZJxFVkjU4H+fE9PHLpxSTuwxsQnyGj0RfYRFkAiL1mMApmJIRN8b5zINzwyNgAlwfcKCa5w4A==" saltValue="yRzgfPtGJga9VzMi9m/JBQ==" spinCount="100000" sheet="1" objects="1" scenarios="1" formatCells="0" formatRows="0"/>
  <mergeCells count="24">
    <mergeCell ref="B24:C24"/>
    <mergeCell ref="B25:C25"/>
    <mergeCell ref="C19:D19"/>
    <mergeCell ref="C20:D20"/>
    <mergeCell ref="D23:J23"/>
    <mergeCell ref="D24:J24"/>
    <mergeCell ref="D25:J25"/>
    <mergeCell ref="B13:C13"/>
    <mergeCell ref="B14:C14"/>
    <mergeCell ref="B15:C15"/>
    <mergeCell ref="B16:C16"/>
    <mergeCell ref="B23:C23"/>
    <mergeCell ref="D15:E15"/>
    <mergeCell ref="H15:J15"/>
    <mergeCell ref="K15:L15"/>
    <mergeCell ref="D16:E16"/>
    <mergeCell ref="H16:J16"/>
    <mergeCell ref="K16:L16"/>
    <mergeCell ref="D13:E13"/>
    <mergeCell ref="H13:J13"/>
    <mergeCell ref="K13:L13"/>
    <mergeCell ref="D14:E14"/>
    <mergeCell ref="H14:J14"/>
    <mergeCell ref="K14:L14"/>
  </mergeCells>
  <phoneticPr fontId="2"/>
  <pageMargins left="0.70866141732283472" right="0.70866141732283472" top="0.74803149606299213" bottom="0.74803149606299213" header="0.31496062992125984" footer="0.31496062992125984"/>
  <pageSetup paperSize="9"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8E88-A160-48E7-A36C-A6C4485E127F}">
  <sheetPr>
    <tabColor theme="5" tint="0.39997558519241921"/>
    <pageSetUpPr fitToPage="1"/>
  </sheetPr>
  <dimension ref="A1:K29"/>
  <sheetViews>
    <sheetView showGridLines="0" view="pageBreakPreview" zoomScale="80" zoomScaleNormal="80" zoomScaleSheetLayoutView="80" workbookViewId="0"/>
  </sheetViews>
  <sheetFormatPr defaultColWidth="9" defaultRowHeight="14" x14ac:dyDescent="0.2"/>
  <cols>
    <col min="1" max="1" width="3.6328125" style="37" customWidth="1"/>
    <col min="2" max="2" width="15.6328125" style="37" customWidth="1"/>
    <col min="3" max="3" width="20.7265625" style="37" customWidth="1"/>
    <col min="4" max="11" width="25.7265625" style="37" customWidth="1"/>
    <col min="12" max="16384" width="9" style="37"/>
  </cols>
  <sheetData>
    <row r="1" spans="1:11" x14ac:dyDescent="0.2">
      <c r="K1" s="38" t="str">
        <f>'MPS(input)'!K1</f>
        <v>Monitoring Spreadsheet: JCM_KH_AM005_ver01.0</v>
      </c>
    </row>
    <row r="2" spans="1:11" x14ac:dyDescent="0.2">
      <c r="K2" s="38" t="str">
        <f>'MPS(input)'!K2</f>
        <v>Reference Number: KH004</v>
      </c>
    </row>
    <row r="3" spans="1:11" ht="15.5" x14ac:dyDescent="0.2">
      <c r="A3" s="74" t="s">
        <v>103</v>
      </c>
      <c r="B3" s="40"/>
      <c r="C3" s="40"/>
      <c r="D3" s="40"/>
      <c r="E3" s="40"/>
      <c r="F3" s="40"/>
      <c r="G3" s="40"/>
      <c r="H3" s="40"/>
      <c r="I3" s="40"/>
      <c r="J3" s="40"/>
      <c r="K3" s="40"/>
    </row>
    <row r="5" spans="1:11" s="43" customFormat="1" ht="28" x14ac:dyDescent="0.2">
      <c r="A5" s="64"/>
      <c r="B5" s="94" t="s">
        <v>48</v>
      </c>
      <c r="C5" s="44"/>
      <c r="D5" s="96" t="s">
        <v>113</v>
      </c>
      <c r="E5" s="97"/>
      <c r="F5" s="98"/>
      <c r="G5" s="96" t="s">
        <v>112</v>
      </c>
      <c r="H5" s="98"/>
      <c r="I5" s="44" t="s">
        <v>111</v>
      </c>
      <c r="J5" s="44" t="s">
        <v>110</v>
      </c>
      <c r="K5" s="44" t="s">
        <v>109</v>
      </c>
    </row>
    <row r="6" spans="1:11" s="46" customFormat="1" ht="16" x14ac:dyDescent="0.2">
      <c r="B6" s="95"/>
      <c r="C6" s="48" t="s">
        <v>47</v>
      </c>
      <c r="D6" s="51" t="s">
        <v>69</v>
      </c>
      <c r="E6" s="51" t="s">
        <v>67</v>
      </c>
      <c r="F6" s="51" t="s">
        <v>72</v>
      </c>
      <c r="G6" s="51" t="s">
        <v>76</v>
      </c>
      <c r="H6" s="51" t="s">
        <v>78</v>
      </c>
      <c r="I6" s="48" t="s">
        <v>86</v>
      </c>
      <c r="J6" s="48" t="s">
        <v>87</v>
      </c>
      <c r="K6" s="48" t="s">
        <v>88</v>
      </c>
    </row>
    <row r="7" spans="1:11" s="46" customFormat="1" ht="43" x14ac:dyDescent="0.2">
      <c r="B7" s="65" t="s">
        <v>49</v>
      </c>
      <c r="C7" s="75" t="s">
        <v>46</v>
      </c>
      <c r="D7" s="50" t="s">
        <v>70</v>
      </c>
      <c r="E7" s="50" t="s">
        <v>89</v>
      </c>
      <c r="F7" s="75" t="s">
        <v>90</v>
      </c>
      <c r="G7" s="75" t="s">
        <v>91</v>
      </c>
      <c r="H7" s="75" t="s">
        <v>92</v>
      </c>
      <c r="I7" s="75" t="s">
        <v>93</v>
      </c>
      <c r="J7" s="75" t="s">
        <v>94</v>
      </c>
      <c r="K7" s="75" t="s">
        <v>129</v>
      </c>
    </row>
    <row r="8" spans="1:11" s="46" customFormat="1" ht="16" x14ac:dyDescent="0.2">
      <c r="B8" s="65" t="s">
        <v>51</v>
      </c>
      <c r="C8" s="48" t="s">
        <v>52</v>
      </c>
      <c r="D8" s="53" t="s">
        <v>53</v>
      </c>
      <c r="E8" s="68" t="s">
        <v>54</v>
      </c>
      <c r="F8" s="68" t="s">
        <v>54</v>
      </c>
      <c r="G8" s="68" t="s">
        <v>54</v>
      </c>
      <c r="H8" s="68" t="s">
        <v>95</v>
      </c>
      <c r="I8" s="68" t="s">
        <v>96</v>
      </c>
      <c r="J8" s="68" t="s">
        <v>96</v>
      </c>
      <c r="K8" s="68" t="s">
        <v>96</v>
      </c>
    </row>
    <row r="9" spans="1:11" s="46" customFormat="1" ht="15.5" x14ac:dyDescent="0.2">
      <c r="B9" s="94" t="s">
        <v>119</v>
      </c>
      <c r="C9" s="48">
        <v>1</v>
      </c>
      <c r="D9" s="61"/>
      <c r="E9" s="62"/>
      <c r="F9" s="69">
        <f>IFERROR(-0.6703*$E9^3+0.8734*$E9^2+0.3442*$E9+0.4484,0)</f>
        <v>0.44840000000000002</v>
      </c>
      <c r="G9" s="79">
        <f>'MPS(input_seperate)'!G9</f>
        <v>0.79</v>
      </c>
      <c r="H9" s="70">
        <f>'MRS(input)'!$F$16</f>
        <v>0.38390000000000002</v>
      </c>
      <c r="I9" s="71">
        <f>IFERROR(D9*F9/G9*H9,0)</f>
        <v>0</v>
      </c>
      <c r="J9" s="71">
        <f>IFERROR(D9*H9,0)</f>
        <v>0</v>
      </c>
      <c r="K9" s="71">
        <f>IFERROR(I9-J9,0)</f>
        <v>0</v>
      </c>
    </row>
    <row r="10" spans="1:11" s="46" customFormat="1" ht="15.5" x14ac:dyDescent="0.2">
      <c r="B10" s="99"/>
      <c r="C10" s="48">
        <v>2</v>
      </c>
      <c r="D10" s="61"/>
      <c r="E10" s="62"/>
      <c r="F10" s="69">
        <f t="shared" ref="F10:F28" si="0">IFERROR(-0.6703*$E10^3+0.8734*$E10^2+0.3442*$E10+0.4484,0)</f>
        <v>0.44840000000000002</v>
      </c>
      <c r="G10" s="79">
        <f>'MPS(input_seperate)'!G10</f>
        <v>0.85</v>
      </c>
      <c r="H10" s="70">
        <f>'MRS(input)'!$F$16</f>
        <v>0.38390000000000002</v>
      </c>
      <c r="I10" s="71">
        <f t="shared" ref="I10:I28" si="1">IFERROR(D10*F10/G10*H10,0)</f>
        <v>0</v>
      </c>
      <c r="J10" s="71">
        <f t="shared" ref="J10:J28" si="2">IFERROR(D10*H10,0)</f>
        <v>0</v>
      </c>
      <c r="K10" s="71">
        <f t="shared" ref="K10:K28" si="3">IFERROR(I10-J10,0)</f>
        <v>0</v>
      </c>
    </row>
    <row r="11" spans="1:11" s="46" customFormat="1" ht="15.5" x14ac:dyDescent="0.2">
      <c r="B11" s="99"/>
      <c r="C11" s="48">
        <v>3</v>
      </c>
      <c r="D11" s="61"/>
      <c r="E11" s="62"/>
      <c r="F11" s="69">
        <f t="shared" si="0"/>
        <v>0.44840000000000002</v>
      </c>
      <c r="G11" s="79">
        <f>'MPS(input_seperate)'!G11</f>
        <v>0</v>
      </c>
      <c r="H11" s="70">
        <f>'MRS(input)'!$F$16</f>
        <v>0.38390000000000002</v>
      </c>
      <c r="I11" s="71">
        <f t="shared" si="1"/>
        <v>0</v>
      </c>
      <c r="J11" s="71">
        <f t="shared" si="2"/>
        <v>0</v>
      </c>
      <c r="K11" s="71">
        <f t="shared" si="3"/>
        <v>0</v>
      </c>
    </row>
    <row r="12" spans="1:11" s="46" customFormat="1" ht="15.5" x14ac:dyDescent="0.2">
      <c r="B12" s="99"/>
      <c r="C12" s="48">
        <v>4</v>
      </c>
      <c r="D12" s="61"/>
      <c r="E12" s="62"/>
      <c r="F12" s="69">
        <f t="shared" si="0"/>
        <v>0.44840000000000002</v>
      </c>
      <c r="G12" s="79">
        <f>'MPS(input_seperate)'!G12</f>
        <v>0</v>
      </c>
      <c r="H12" s="70">
        <f>'MRS(input)'!$F$16</f>
        <v>0.38390000000000002</v>
      </c>
      <c r="I12" s="71">
        <f t="shared" si="1"/>
        <v>0</v>
      </c>
      <c r="J12" s="71">
        <f t="shared" si="2"/>
        <v>0</v>
      </c>
      <c r="K12" s="71">
        <f t="shared" si="3"/>
        <v>0</v>
      </c>
    </row>
    <row r="13" spans="1:11" s="46" customFormat="1" ht="15.5" x14ac:dyDescent="0.2">
      <c r="B13" s="99"/>
      <c r="C13" s="48">
        <v>5</v>
      </c>
      <c r="D13" s="61"/>
      <c r="E13" s="62"/>
      <c r="F13" s="69">
        <f t="shared" si="0"/>
        <v>0.44840000000000002</v>
      </c>
      <c r="G13" s="79">
        <f>'MPS(input_seperate)'!G13</f>
        <v>0</v>
      </c>
      <c r="H13" s="70">
        <f>'MRS(input)'!$F$16</f>
        <v>0.38390000000000002</v>
      </c>
      <c r="I13" s="71">
        <f t="shared" si="1"/>
        <v>0</v>
      </c>
      <c r="J13" s="71">
        <f t="shared" si="2"/>
        <v>0</v>
      </c>
      <c r="K13" s="71">
        <f t="shared" si="3"/>
        <v>0</v>
      </c>
    </row>
    <row r="14" spans="1:11" s="46" customFormat="1" ht="15.5" x14ac:dyDescent="0.2">
      <c r="B14" s="99"/>
      <c r="C14" s="48">
        <v>6</v>
      </c>
      <c r="D14" s="61"/>
      <c r="E14" s="62"/>
      <c r="F14" s="69">
        <f t="shared" si="0"/>
        <v>0.44840000000000002</v>
      </c>
      <c r="G14" s="79">
        <f>'MPS(input_seperate)'!G14</f>
        <v>0</v>
      </c>
      <c r="H14" s="70">
        <f>'MRS(input)'!$F$16</f>
        <v>0.38390000000000002</v>
      </c>
      <c r="I14" s="71">
        <f t="shared" si="1"/>
        <v>0</v>
      </c>
      <c r="J14" s="71">
        <f t="shared" si="2"/>
        <v>0</v>
      </c>
      <c r="K14" s="71">
        <f t="shared" si="3"/>
        <v>0</v>
      </c>
    </row>
    <row r="15" spans="1:11" s="46" customFormat="1" ht="15.5" x14ac:dyDescent="0.2">
      <c r="B15" s="99"/>
      <c r="C15" s="48">
        <v>7</v>
      </c>
      <c r="D15" s="61"/>
      <c r="E15" s="62"/>
      <c r="F15" s="69">
        <f t="shared" si="0"/>
        <v>0.44840000000000002</v>
      </c>
      <c r="G15" s="79">
        <f>'MPS(input_seperate)'!G15</f>
        <v>0</v>
      </c>
      <c r="H15" s="70">
        <f>'MRS(input)'!$F$16</f>
        <v>0.38390000000000002</v>
      </c>
      <c r="I15" s="71">
        <f t="shared" si="1"/>
        <v>0</v>
      </c>
      <c r="J15" s="71">
        <f t="shared" si="2"/>
        <v>0</v>
      </c>
      <c r="K15" s="71">
        <f t="shared" si="3"/>
        <v>0</v>
      </c>
    </row>
    <row r="16" spans="1:11" s="46" customFormat="1" ht="15.5" x14ac:dyDescent="0.2">
      <c r="B16" s="99"/>
      <c r="C16" s="48">
        <v>8</v>
      </c>
      <c r="D16" s="61"/>
      <c r="E16" s="62"/>
      <c r="F16" s="69">
        <f t="shared" si="0"/>
        <v>0.44840000000000002</v>
      </c>
      <c r="G16" s="79">
        <f>'MPS(input_seperate)'!G16</f>
        <v>0</v>
      </c>
      <c r="H16" s="70">
        <f>'MRS(input)'!$F$16</f>
        <v>0.38390000000000002</v>
      </c>
      <c r="I16" s="71">
        <f t="shared" si="1"/>
        <v>0</v>
      </c>
      <c r="J16" s="71">
        <f t="shared" si="2"/>
        <v>0</v>
      </c>
      <c r="K16" s="71">
        <f t="shared" si="3"/>
        <v>0</v>
      </c>
    </row>
    <row r="17" spans="2:11" s="46" customFormat="1" ht="15.5" x14ac:dyDescent="0.2">
      <c r="B17" s="99"/>
      <c r="C17" s="48">
        <v>9</v>
      </c>
      <c r="D17" s="61"/>
      <c r="E17" s="62"/>
      <c r="F17" s="69">
        <f t="shared" si="0"/>
        <v>0.44840000000000002</v>
      </c>
      <c r="G17" s="79">
        <f>'MPS(input_seperate)'!G17</f>
        <v>0</v>
      </c>
      <c r="H17" s="70">
        <f>'MRS(input)'!$F$16</f>
        <v>0.38390000000000002</v>
      </c>
      <c r="I17" s="71">
        <f t="shared" si="1"/>
        <v>0</v>
      </c>
      <c r="J17" s="71">
        <f t="shared" si="2"/>
        <v>0</v>
      </c>
      <c r="K17" s="71">
        <f t="shared" si="3"/>
        <v>0</v>
      </c>
    </row>
    <row r="18" spans="2:11" s="46" customFormat="1" ht="15.5" x14ac:dyDescent="0.2">
      <c r="B18" s="99"/>
      <c r="C18" s="48">
        <v>10</v>
      </c>
      <c r="D18" s="61"/>
      <c r="E18" s="62"/>
      <c r="F18" s="69">
        <f t="shared" si="0"/>
        <v>0.44840000000000002</v>
      </c>
      <c r="G18" s="79">
        <f>'MPS(input_seperate)'!G18</f>
        <v>0</v>
      </c>
      <c r="H18" s="70">
        <f>'MRS(input)'!$F$16</f>
        <v>0.38390000000000002</v>
      </c>
      <c r="I18" s="71">
        <f t="shared" si="1"/>
        <v>0</v>
      </c>
      <c r="J18" s="71">
        <f t="shared" si="2"/>
        <v>0</v>
      </c>
      <c r="K18" s="71">
        <f t="shared" si="3"/>
        <v>0</v>
      </c>
    </row>
    <row r="19" spans="2:11" s="46" customFormat="1" ht="15.5" x14ac:dyDescent="0.2">
      <c r="B19" s="99"/>
      <c r="C19" s="48">
        <v>11</v>
      </c>
      <c r="D19" s="61"/>
      <c r="E19" s="62"/>
      <c r="F19" s="69">
        <f t="shared" si="0"/>
        <v>0.44840000000000002</v>
      </c>
      <c r="G19" s="79">
        <f>'MPS(input_seperate)'!G19</f>
        <v>0</v>
      </c>
      <c r="H19" s="70">
        <f>'MRS(input)'!$F$16</f>
        <v>0.38390000000000002</v>
      </c>
      <c r="I19" s="71">
        <f t="shared" si="1"/>
        <v>0</v>
      </c>
      <c r="J19" s="71">
        <f t="shared" si="2"/>
        <v>0</v>
      </c>
      <c r="K19" s="71">
        <f t="shared" si="3"/>
        <v>0</v>
      </c>
    </row>
    <row r="20" spans="2:11" s="46" customFormat="1" ht="15.5" x14ac:dyDescent="0.2">
      <c r="B20" s="99"/>
      <c r="C20" s="48">
        <v>12</v>
      </c>
      <c r="D20" s="61"/>
      <c r="E20" s="62"/>
      <c r="F20" s="69">
        <f t="shared" si="0"/>
        <v>0.44840000000000002</v>
      </c>
      <c r="G20" s="79">
        <f>'MPS(input_seperate)'!G20</f>
        <v>0</v>
      </c>
      <c r="H20" s="70">
        <f>'MRS(input)'!$F$16</f>
        <v>0.38390000000000002</v>
      </c>
      <c r="I20" s="71">
        <f t="shared" si="1"/>
        <v>0</v>
      </c>
      <c r="J20" s="71">
        <f t="shared" si="2"/>
        <v>0</v>
      </c>
      <c r="K20" s="71">
        <f t="shared" si="3"/>
        <v>0</v>
      </c>
    </row>
    <row r="21" spans="2:11" s="46" customFormat="1" ht="15.5" x14ac:dyDescent="0.2">
      <c r="B21" s="99"/>
      <c r="C21" s="48">
        <v>13</v>
      </c>
      <c r="D21" s="61"/>
      <c r="E21" s="62"/>
      <c r="F21" s="69">
        <f t="shared" si="0"/>
        <v>0.44840000000000002</v>
      </c>
      <c r="G21" s="79">
        <f>'MPS(input_seperate)'!G21</f>
        <v>0</v>
      </c>
      <c r="H21" s="70">
        <f>'MRS(input)'!$F$16</f>
        <v>0.38390000000000002</v>
      </c>
      <c r="I21" s="71">
        <f t="shared" si="1"/>
        <v>0</v>
      </c>
      <c r="J21" s="71">
        <f t="shared" si="2"/>
        <v>0</v>
      </c>
      <c r="K21" s="71">
        <f t="shared" si="3"/>
        <v>0</v>
      </c>
    </row>
    <row r="22" spans="2:11" s="46" customFormat="1" ht="15.5" x14ac:dyDescent="0.2">
      <c r="B22" s="99"/>
      <c r="C22" s="48">
        <v>14</v>
      </c>
      <c r="D22" s="61"/>
      <c r="E22" s="62"/>
      <c r="F22" s="69">
        <f t="shared" si="0"/>
        <v>0.44840000000000002</v>
      </c>
      <c r="G22" s="79">
        <f>'MPS(input_seperate)'!G22</f>
        <v>0</v>
      </c>
      <c r="H22" s="70">
        <f>'MRS(input)'!$F$16</f>
        <v>0.38390000000000002</v>
      </c>
      <c r="I22" s="71">
        <f t="shared" si="1"/>
        <v>0</v>
      </c>
      <c r="J22" s="71">
        <f t="shared" si="2"/>
        <v>0</v>
      </c>
      <c r="K22" s="71">
        <f t="shared" si="3"/>
        <v>0</v>
      </c>
    </row>
    <row r="23" spans="2:11" s="46" customFormat="1" ht="15.5" x14ac:dyDescent="0.2">
      <c r="B23" s="99"/>
      <c r="C23" s="48">
        <v>15</v>
      </c>
      <c r="D23" s="61"/>
      <c r="E23" s="62"/>
      <c r="F23" s="69">
        <f t="shared" si="0"/>
        <v>0.44840000000000002</v>
      </c>
      <c r="G23" s="79">
        <f>'MPS(input_seperate)'!G23</f>
        <v>0</v>
      </c>
      <c r="H23" s="70">
        <f>'MRS(input)'!$F$16</f>
        <v>0.38390000000000002</v>
      </c>
      <c r="I23" s="71">
        <f t="shared" si="1"/>
        <v>0</v>
      </c>
      <c r="J23" s="71">
        <f t="shared" si="2"/>
        <v>0</v>
      </c>
      <c r="K23" s="71">
        <f t="shared" si="3"/>
        <v>0</v>
      </c>
    </row>
    <row r="24" spans="2:11" s="46" customFormat="1" ht="15.5" x14ac:dyDescent="0.2">
      <c r="B24" s="99"/>
      <c r="C24" s="48">
        <v>16</v>
      </c>
      <c r="D24" s="61"/>
      <c r="E24" s="62"/>
      <c r="F24" s="69">
        <f t="shared" si="0"/>
        <v>0.44840000000000002</v>
      </c>
      <c r="G24" s="79">
        <f>'MPS(input_seperate)'!G24</f>
        <v>0</v>
      </c>
      <c r="H24" s="70">
        <f>'MRS(input)'!$F$16</f>
        <v>0.38390000000000002</v>
      </c>
      <c r="I24" s="71">
        <f t="shared" si="1"/>
        <v>0</v>
      </c>
      <c r="J24" s="71">
        <f t="shared" si="2"/>
        <v>0</v>
      </c>
      <c r="K24" s="71">
        <f t="shared" si="3"/>
        <v>0</v>
      </c>
    </row>
    <row r="25" spans="2:11" s="46" customFormat="1" ht="15.5" x14ac:dyDescent="0.2">
      <c r="B25" s="99"/>
      <c r="C25" s="48">
        <v>17</v>
      </c>
      <c r="D25" s="61"/>
      <c r="E25" s="62"/>
      <c r="F25" s="69">
        <f t="shared" si="0"/>
        <v>0.44840000000000002</v>
      </c>
      <c r="G25" s="79">
        <f>'MPS(input_seperate)'!G25</f>
        <v>0</v>
      </c>
      <c r="H25" s="70">
        <f>'MRS(input)'!$F$16</f>
        <v>0.38390000000000002</v>
      </c>
      <c r="I25" s="71">
        <f t="shared" si="1"/>
        <v>0</v>
      </c>
      <c r="J25" s="71">
        <f t="shared" si="2"/>
        <v>0</v>
      </c>
      <c r="K25" s="71">
        <f t="shared" si="3"/>
        <v>0</v>
      </c>
    </row>
    <row r="26" spans="2:11" s="46" customFormat="1" ht="15.5" x14ac:dyDescent="0.2">
      <c r="B26" s="99"/>
      <c r="C26" s="48">
        <v>18</v>
      </c>
      <c r="D26" s="61"/>
      <c r="E26" s="62"/>
      <c r="F26" s="69">
        <f t="shared" si="0"/>
        <v>0.44840000000000002</v>
      </c>
      <c r="G26" s="79">
        <f>'MPS(input_seperate)'!G26</f>
        <v>0</v>
      </c>
      <c r="H26" s="70">
        <f>'MRS(input)'!$F$16</f>
        <v>0.38390000000000002</v>
      </c>
      <c r="I26" s="71">
        <f t="shared" si="1"/>
        <v>0</v>
      </c>
      <c r="J26" s="71">
        <f t="shared" si="2"/>
        <v>0</v>
      </c>
      <c r="K26" s="71">
        <f t="shared" si="3"/>
        <v>0</v>
      </c>
    </row>
    <row r="27" spans="2:11" s="46" customFormat="1" ht="15.5" x14ac:dyDescent="0.2">
      <c r="B27" s="99"/>
      <c r="C27" s="48">
        <v>19</v>
      </c>
      <c r="D27" s="61"/>
      <c r="E27" s="62"/>
      <c r="F27" s="69">
        <f t="shared" si="0"/>
        <v>0.44840000000000002</v>
      </c>
      <c r="G27" s="79">
        <f>'MPS(input_seperate)'!G27</f>
        <v>0</v>
      </c>
      <c r="H27" s="70">
        <f>'MRS(input)'!$F$16</f>
        <v>0.38390000000000002</v>
      </c>
      <c r="I27" s="71">
        <f t="shared" si="1"/>
        <v>0</v>
      </c>
      <c r="J27" s="71">
        <f t="shared" si="2"/>
        <v>0</v>
      </c>
      <c r="K27" s="71">
        <f t="shared" si="3"/>
        <v>0</v>
      </c>
    </row>
    <row r="28" spans="2:11" s="46" customFormat="1" ht="15.5" x14ac:dyDescent="0.2">
      <c r="B28" s="95"/>
      <c r="C28" s="48">
        <v>20</v>
      </c>
      <c r="D28" s="61"/>
      <c r="E28" s="62"/>
      <c r="F28" s="69">
        <f t="shared" si="0"/>
        <v>0.44840000000000002</v>
      </c>
      <c r="G28" s="79">
        <f>'MPS(input_seperate)'!G28</f>
        <v>0</v>
      </c>
      <c r="H28" s="70">
        <f>'MRS(input)'!$F$16</f>
        <v>0.38390000000000002</v>
      </c>
      <c r="I28" s="71">
        <f t="shared" si="1"/>
        <v>0</v>
      </c>
      <c r="J28" s="71">
        <f t="shared" si="2"/>
        <v>0</v>
      </c>
      <c r="K28" s="71">
        <f t="shared" si="3"/>
        <v>0</v>
      </c>
    </row>
    <row r="29" spans="2:11" s="52" customFormat="1" ht="15.5" x14ac:dyDescent="0.2">
      <c r="B29" s="65" t="s">
        <v>56</v>
      </c>
      <c r="C29" s="51" t="s">
        <v>52</v>
      </c>
      <c r="D29" s="51" t="s">
        <v>52</v>
      </c>
      <c r="E29" s="51"/>
      <c r="F29" s="51" t="s">
        <v>52</v>
      </c>
      <c r="G29" s="51" t="s">
        <v>52</v>
      </c>
      <c r="H29" s="51" t="s">
        <v>52</v>
      </c>
      <c r="I29" s="71">
        <f>SUM(I9:I28)</f>
        <v>0</v>
      </c>
      <c r="J29" s="71">
        <f>SUM(J9:J28)</f>
        <v>0</v>
      </c>
      <c r="K29" s="71">
        <f>SUM(K9:K28)</f>
        <v>0</v>
      </c>
    </row>
  </sheetData>
  <sheetProtection algorithmName="SHA-512" hashValue="y2O9d9wsbHm2GUmsLCAvIX9HQTwRNfG8BLbrVHOfk7IuH6SnI067/jGt6D/lofFgy25vWIsb32338JT2F+/wMQ==" saltValue="v+srU6gJmGJyJ8p+kiLv2A==" spinCount="100000" sheet="1" objects="1" scenarios="1" formatCells="0" formatRows="0"/>
  <mergeCells count="4">
    <mergeCell ref="B5:B6"/>
    <mergeCell ref="D5:F5"/>
    <mergeCell ref="G5:H5"/>
    <mergeCell ref="B9:B28"/>
  </mergeCells>
  <phoneticPr fontId="12"/>
  <pageMargins left="0.70866141732283472" right="0.70866141732283472" top="0.74803149606299213" bottom="0.74803149606299213" header="0.31496062992125984" footer="0.31496062992125984"/>
  <pageSetup paperSize="9"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C8BCC-2A2A-4B28-9FE8-4DEAB9621809}">
  <sheetPr>
    <tabColor theme="5" tint="0.39997558519241921"/>
  </sheetPr>
  <dimension ref="A1:I13"/>
  <sheetViews>
    <sheetView showGridLines="0" view="pageBreakPreview" zoomScale="80" zoomScaleNormal="100" zoomScaleSheetLayoutView="80" workbookViewId="0"/>
  </sheetViews>
  <sheetFormatPr defaultColWidth="9" defaultRowHeight="14" x14ac:dyDescent="0.2"/>
  <cols>
    <col min="1" max="4" width="3.6328125" style="6" customWidth="1"/>
    <col min="5" max="5" width="47.08984375" style="6" customWidth="1"/>
    <col min="6" max="7" width="12.6328125" style="6" customWidth="1"/>
    <col min="8" max="8" width="14.6328125" style="6" customWidth="1"/>
    <col min="9" max="9" width="9" style="8"/>
    <col min="10" max="16384" width="9" style="6"/>
  </cols>
  <sheetData>
    <row r="1" spans="1:9" x14ac:dyDescent="0.2">
      <c r="I1" s="38" t="str">
        <f>'MPS(input)'!K1</f>
        <v>Monitoring Spreadsheet: JCM_KH_AM005_ver01.0</v>
      </c>
    </row>
    <row r="2" spans="1:9" x14ac:dyDescent="0.2">
      <c r="I2" s="38" t="str">
        <f>'MPS(input)'!K2</f>
        <v>Reference Number: KH004</v>
      </c>
    </row>
    <row r="3" spans="1:9" ht="15.5" x14ac:dyDescent="0.2">
      <c r="A3" s="104" t="s">
        <v>104</v>
      </c>
      <c r="B3" s="104"/>
      <c r="C3" s="104"/>
      <c r="D3" s="104"/>
      <c r="E3" s="104"/>
      <c r="F3" s="104"/>
      <c r="G3" s="104"/>
      <c r="H3" s="104"/>
      <c r="I3" s="104"/>
    </row>
    <row r="5" spans="1:9" ht="14.5" thickBot="1" x14ac:dyDescent="0.25">
      <c r="A5" s="20" t="s">
        <v>2</v>
      </c>
      <c r="B5" s="12"/>
      <c r="C5" s="12"/>
      <c r="D5" s="12"/>
      <c r="E5" s="13"/>
      <c r="F5" s="14" t="s">
        <v>3</v>
      </c>
      <c r="G5" s="27" t="s">
        <v>0</v>
      </c>
      <c r="H5" s="14" t="s">
        <v>1</v>
      </c>
      <c r="I5" s="15" t="s">
        <v>4</v>
      </c>
    </row>
    <row r="6" spans="1:9" ht="16.5" thickBot="1" x14ac:dyDescent="0.25">
      <c r="A6" s="21"/>
      <c r="B6" s="16" t="s">
        <v>32</v>
      </c>
      <c r="C6" s="16"/>
      <c r="D6" s="16"/>
      <c r="E6" s="16"/>
      <c r="F6" s="80" t="s">
        <v>63</v>
      </c>
      <c r="G6" s="82">
        <f>G8-G11</f>
        <v>0</v>
      </c>
      <c r="H6" s="26" t="s">
        <v>35</v>
      </c>
      <c r="I6" s="17" t="s">
        <v>36</v>
      </c>
    </row>
    <row r="7" spans="1:9" x14ac:dyDescent="0.2">
      <c r="A7" s="20" t="s">
        <v>59</v>
      </c>
      <c r="B7" s="13"/>
      <c r="C7" s="12"/>
      <c r="D7" s="14"/>
      <c r="E7" s="14"/>
      <c r="F7" s="14"/>
      <c r="G7" s="81"/>
      <c r="H7" s="13"/>
      <c r="I7" s="14"/>
    </row>
    <row r="8" spans="1:9" ht="16" x14ac:dyDescent="0.2">
      <c r="A8" s="22"/>
      <c r="B8" s="25" t="s">
        <v>33</v>
      </c>
      <c r="C8" s="16"/>
      <c r="D8" s="16"/>
      <c r="E8" s="16"/>
      <c r="F8" s="18" t="s">
        <v>63</v>
      </c>
      <c r="G8" s="31">
        <f>G9</f>
        <v>0</v>
      </c>
      <c r="H8" s="1" t="s">
        <v>35</v>
      </c>
      <c r="I8" s="18" t="s">
        <v>37</v>
      </c>
    </row>
    <row r="9" spans="1:9" ht="16" x14ac:dyDescent="0.2">
      <c r="A9" s="22"/>
      <c r="B9" s="23"/>
      <c r="C9" s="3" t="s">
        <v>61</v>
      </c>
      <c r="D9" s="4"/>
      <c r="E9" s="5"/>
      <c r="F9" s="18" t="s">
        <v>63</v>
      </c>
      <c r="G9" s="32">
        <f>'MRS(input_seperate)'!$I$29</f>
        <v>0</v>
      </c>
      <c r="H9" s="1" t="s">
        <v>35</v>
      </c>
      <c r="I9" s="18" t="s">
        <v>37</v>
      </c>
    </row>
    <row r="10" spans="1:9" x14ac:dyDescent="0.2">
      <c r="A10" s="20" t="s">
        <v>60</v>
      </c>
      <c r="B10" s="12"/>
      <c r="C10" s="12"/>
      <c r="D10" s="12"/>
      <c r="E10" s="13"/>
      <c r="F10" s="14"/>
      <c r="G10" s="13"/>
      <c r="H10" s="13"/>
      <c r="I10" s="14"/>
    </row>
    <row r="11" spans="1:9" ht="16" x14ac:dyDescent="0.2">
      <c r="A11" s="22"/>
      <c r="B11" s="2" t="s">
        <v>34</v>
      </c>
      <c r="C11" s="19"/>
      <c r="D11" s="19"/>
      <c r="E11" s="19"/>
      <c r="F11" s="18" t="s">
        <v>63</v>
      </c>
      <c r="G11" s="31">
        <f>G12</f>
        <v>0</v>
      </c>
      <c r="H11" s="1" t="s">
        <v>35</v>
      </c>
      <c r="I11" s="18" t="s">
        <v>38</v>
      </c>
    </row>
    <row r="12" spans="1:9" ht="16" x14ac:dyDescent="0.2">
      <c r="A12" s="21"/>
      <c r="B12" s="24"/>
      <c r="C12" s="3" t="s">
        <v>62</v>
      </c>
      <c r="D12" s="4"/>
      <c r="E12" s="5"/>
      <c r="F12" s="18" t="s">
        <v>63</v>
      </c>
      <c r="G12" s="32">
        <f>'MRS(input_seperate)'!$J$29</f>
        <v>0</v>
      </c>
      <c r="H12" s="1" t="s">
        <v>35</v>
      </c>
      <c r="I12" s="18" t="s">
        <v>38</v>
      </c>
    </row>
    <row r="13" spans="1:9" x14ac:dyDescent="0.2">
      <c r="A13" s="7"/>
      <c r="B13" s="7"/>
      <c r="C13" s="7"/>
      <c r="D13" s="7"/>
      <c r="E13" s="7"/>
      <c r="F13" s="10"/>
      <c r="G13" s="9"/>
      <c r="H13" s="9"/>
      <c r="I13" s="28"/>
    </row>
  </sheetData>
  <sheetProtection algorithmName="SHA-512" hashValue="hPxYcC/Y85UY3jz5Xp5nJgCBbq1/pT+gyGuHpjVm7XplsWgcX4YWZ67uYCvlsYRq728RP5Hvtws5tYfzIwvYbA==" saltValue="c8G9WesjDujnHmjMFOR57w==" spinCount="100000" sheet="1" objects="1" scenarios="1"/>
  <mergeCells count="1">
    <mergeCell ref="A3:I3"/>
  </mergeCells>
  <phoneticPr fontId="12"/>
  <pageMargins left="0.70866141732283472" right="0.70866141732283472" top="0.74803149606299213" bottom="0.74803149606299213" header="0.31496062992125984" footer="0.31496062992125984"/>
  <pageSetup paperSize="9" scale="81"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5" ma:contentTypeDescription="新しいドキュメントを作成します。" ma:contentTypeScope="" ma:versionID="02a607da355fea4c8c75e6d4a5764a93">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112cbfa51c776201768f5e92ecb4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853A73-8EA6-4B0A-B90E-3A0BFD26DA71}">
  <ds:schemaRefs>
    <ds:schemaRef ds:uri="http://purl.org/dc/elements/1.1/"/>
    <ds:schemaRef ds:uri="http://schemas.openxmlformats.org/package/2006/metadata/core-properties"/>
    <ds:schemaRef ds:uri="aa648ee9-af07-4ee7-a823-cd9c24dceb19"/>
    <ds:schemaRef ds:uri="http://www.w3.org/XML/1998/namespace"/>
    <ds:schemaRef ds:uri="http://schemas.microsoft.com/office/infopath/2007/PartnerControls"/>
    <ds:schemaRef ds:uri="http://purl.org/dc/terms/"/>
    <ds:schemaRef ds:uri="16f3ea39-9308-4011-b282-348b837af518"/>
    <ds:schemaRef ds:uri="http://purl.org/dc/dcmitype/"/>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51401801-A7B6-4BD6-A702-BB026FB3B2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3D2234-CE1E-4160-BF53-F18F6DB22A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MPS(input_seperate)</vt:lpstr>
      <vt:lpstr>MPS(calc_process)</vt:lpstr>
      <vt:lpstr>MSS</vt:lpstr>
      <vt:lpstr>MRS(input)</vt:lpstr>
      <vt:lpstr>MRS(input_seperate)</vt:lpstr>
      <vt:lpstr>MRS(calc_process)</vt:lpstr>
      <vt:lpstr>'MPS(calc_process)'!Print_Area</vt:lpstr>
      <vt:lpstr>'MPS(input)'!Print_Area</vt:lpstr>
      <vt:lpstr>'MPS(input_seperate)'!Print_Area</vt:lpstr>
      <vt:lpstr>'MRS(calc_process)'!Print_Area</vt:lpstr>
      <vt:lpstr>'MRS(input)'!Print_Area</vt:lpstr>
      <vt:lpstr>'MRS(input_seperate)'!Print_Area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2013-08-01T01:38:02Z</cp:lastPrinted>
  <dcterms:created xsi:type="dcterms:W3CDTF">2012-01-13T02:28:29Z</dcterms:created>
  <dcterms:modified xsi:type="dcterms:W3CDTF">2023-05-23T07:55:00Z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