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7DBC9063-5084-4D18-9834-5690014201ED}" xr6:coauthVersionLast="46" xr6:coauthVersionMax="47" xr10:uidLastSave="{00000000-0000-0000-0000-000000000000}"/>
  <bookViews>
    <workbookView xWindow="-120" yWindow="-120" windowWidth="29040" windowHeight="15990" tabRatio="587" xr2:uid="{00000000-000D-0000-FFFF-FFFF00000000}"/>
  </bookViews>
  <sheets>
    <sheet name="PMS(input)" sheetId="30" r:id="rId1"/>
    <sheet name="PMS(input_separate)" sheetId="33" r:id="rId2"/>
    <sheet name="PMS(calc_process)" sheetId="32" r:id="rId3"/>
  </sheets>
  <externalReferences>
    <externalReference r:id="rId4"/>
  </externalReferences>
  <definedNames>
    <definedName name="COP">'[1]MPS(calc_process)'!$I$40:$I$43</definedName>
    <definedName name="EE_freezer">'[1]MPS(calc_process)'!$I$35:$I$37</definedName>
    <definedName name="_xlnm.Print_Area" localSheetId="2">'PMS(calc_process)'!$A$1:$I$30</definedName>
    <definedName name="_xlnm.Print_Area" localSheetId="0">'PMS(input)'!$A$1:$K$28</definedName>
    <definedName name="_xlnm.Print_Area" localSheetId="1">'PMS(input_separate)'!$A$1:$I$38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3" l="1"/>
  <c r="G36" i="33"/>
  <c r="F36" i="33"/>
  <c r="E36" i="33"/>
  <c r="D28" i="33"/>
  <c r="E28" i="33"/>
  <c r="E20" i="33"/>
  <c r="F20" i="33" s="1"/>
  <c r="G9" i="32" l="1"/>
  <c r="G8" i="32"/>
  <c r="F30" i="32" l="1"/>
  <c r="F29" i="32"/>
  <c r="F28" i="32"/>
  <c r="F27" i="32"/>
  <c r="F26" i="32"/>
  <c r="G9" i="33" l="1"/>
  <c r="F28" i="33" l="1"/>
  <c r="G28" i="33" s="1"/>
  <c r="G14" i="32" l="1"/>
  <c r="I1" i="32" l="1"/>
  <c r="H9" i="33"/>
  <c r="I12" i="33" l="1"/>
  <c r="G12" i="32" s="1"/>
  <c r="G11" i="32" s="1"/>
  <c r="G6" i="32" s="1"/>
  <c r="B23" i="30" s="1"/>
</calcChain>
</file>

<file path=xl/sharedStrings.xml><?xml version="1.0" encoding="utf-8"?>
<sst xmlns="http://schemas.openxmlformats.org/spreadsheetml/2006/main" count="268" uniqueCount="165">
  <si>
    <t>JCM_ID_F_PMS_ver01.1</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</si>
  <si>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</si>
  <si>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</si>
  <si>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</si>
  <si>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</si>
  <si>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</si>
  <si>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</si>
  <si>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</si>
  <si>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</si>
  <si>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</si>
  <si>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</si>
  <si>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</si>
  <si>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</si>
  <si>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</si>
  <si>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</si>
  <si>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</si>
  <si>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</si>
  <si>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</si>
  <si>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</si>
  <si>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</si>
  <si>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</si>
  <si>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</si>
  <si>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</si>
  <si>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</si>
  <si>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 xml:space="preserve"> - </t>
    <phoneticPr fontId="27"/>
  </si>
  <si>
    <t>Option C</t>
    <phoneticPr fontId="2"/>
  </si>
  <si>
    <t>Monitored data</t>
    <phoneticPr fontId="2"/>
  </si>
  <si>
    <t>Continuously</t>
    <phoneticPr fontId="2"/>
  </si>
  <si>
    <t>Input on "PMS
(input_separate)"</t>
    <phoneticPr fontId="2"/>
  </si>
  <si>
    <t>(2)</t>
  </si>
  <si>
    <t>degree C</t>
    <phoneticPr fontId="2"/>
  </si>
  <si>
    <t>Daily</t>
    <phoneticPr fontId="2"/>
  </si>
  <si>
    <t>(3)</t>
  </si>
  <si>
    <r>
      <t xml:space="preserve">Table 2: Project-specific parameters to be fixed </t>
    </r>
    <r>
      <rPr>
        <b/>
        <i/>
        <sz val="14"/>
        <color indexed="8"/>
        <rFont val="Arial"/>
        <family val="2"/>
      </rPr>
      <t>ex ante</t>
    </r>
    <phoneticPr fontId="2"/>
  </si>
  <si>
    <t xml:space="preserve">Rate of decrease in boiler fuel consumption per degree rise in temperature of boiler feed water </t>
    <phoneticPr fontId="27"/>
  </si>
  <si>
    <t>Figure 3.5.1 “Relationship between feed water temperature and saving rate of boiler fuel consumption”  in “Nomograph collection for energy saving in boiler” published by Japan Boiler Association</t>
    <phoneticPr fontId="27"/>
  </si>
  <si>
    <t>Temperature of hot water recovered by reference drain recovery system</t>
    <phoneticPr fontId="2"/>
  </si>
  <si>
    <t>degrees C</t>
    <phoneticPr fontId="27"/>
  </si>
  <si>
    <t>Default value
A value of 100 ºC is applied, because reference drain recovery system is assumed to be an opening one.</t>
  </si>
  <si>
    <t>Reference temperature of boiler feed water including both of makeup feed water and hot water recovered by the project closed drain recovery system</t>
    <phoneticPr fontId="2"/>
  </si>
  <si>
    <t>TMW</t>
    <phoneticPr fontId="2"/>
  </si>
  <si>
    <t>Temperature of makeup feed water into boiler</t>
    <phoneticPr fontId="2"/>
  </si>
  <si>
    <t>For options a); b) of 2) captive electricity; options b); c) of 3) electricity directly supplied from SPP.</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</si>
  <si>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</si>
  <si>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</si>
  <si>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</si>
  <si>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</si>
  <si>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</si>
  <si>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</si>
  <si>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</si>
  <si>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</si>
  <si>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</si>
  <si>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 xml:space="preserve">JCM Proposed Methodology Spreadsheet Form (Input Sheet) [Attachment to Proposed Methodology Form]  </t>
    <phoneticPr fontId="2"/>
  </si>
  <si>
    <t>Table 4-1:Calculaton of Reference Emissions</t>
    <phoneticPr fontId="21"/>
  </si>
  <si>
    <t>Parameters to be monitored ex post</t>
    <phoneticPr fontId="2"/>
  </si>
  <si>
    <t>Project-specific parameters to be fixed ex ante</t>
    <phoneticPr fontId="2"/>
  </si>
  <si>
    <t>Ex-ante estimation of emission</t>
    <phoneticPr fontId="2"/>
  </si>
  <si>
    <t xml:space="preserve"> i</t>
    <phoneticPr fontId="27"/>
  </si>
  <si>
    <r>
      <t>ΔT</t>
    </r>
    <r>
      <rPr>
        <vertAlign val="subscript"/>
        <sz val="11"/>
        <color theme="1"/>
        <rFont val="Arial"/>
        <family val="2"/>
      </rPr>
      <t>PJ,p</t>
    </r>
    <phoneticPr fontId="2"/>
  </si>
  <si>
    <t>Identification number of fossil fuel type consumed by boiler (s) utilizing hot water recovered by the project closed drain recovery system</t>
    <phoneticPr fontId="21"/>
  </si>
  <si>
    <t xml:space="preserve">Rate of decrease in boiler fuel consumption per degree rise in temperature of boiler feed water </t>
    <phoneticPr fontId="2"/>
  </si>
  <si>
    <r>
      <t xml:space="preserve">Risen temperature of boiler feed water heated by the project closed drain recovery system during the period </t>
    </r>
    <r>
      <rPr>
        <i/>
        <sz val="11"/>
        <color theme="1"/>
        <rFont val="Arial"/>
        <family val="2"/>
      </rPr>
      <t>p</t>
    </r>
    <phoneticPr fontId="2"/>
  </si>
  <si>
    <t>n/a</t>
    <phoneticPr fontId="27"/>
  </si>
  <si>
    <r>
      <t>[ΔK</t>
    </r>
    <r>
      <rPr>
        <sz val="11"/>
        <color theme="1"/>
        <rFont val="游ゴシック"/>
        <family val="2"/>
        <charset val="128"/>
      </rPr>
      <t>]</t>
    </r>
    <phoneticPr fontId="2"/>
  </si>
  <si>
    <r>
      <t>[tCO</t>
    </r>
    <r>
      <rPr>
        <vertAlign val="subscript"/>
        <sz val="11"/>
        <rFont val="Arial"/>
        <family val="2"/>
      </rPr>
      <t>2</t>
    </r>
    <r>
      <rPr>
        <sz val="11"/>
        <rFont val="Arial"/>
        <family val="2"/>
      </rPr>
      <t>/p]</t>
    </r>
    <phoneticPr fontId="27"/>
  </si>
  <si>
    <t>Estimated value</t>
    <phoneticPr fontId="27"/>
  </si>
  <si>
    <t>Total</t>
    <phoneticPr fontId="2"/>
  </si>
  <si>
    <t>-</t>
    <phoneticPr fontId="2"/>
  </si>
  <si>
    <t>-</t>
  </si>
  <si>
    <r>
      <t>Table 4-2:Calculaton of ΔT</t>
    </r>
    <r>
      <rPr>
        <b/>
        <vertAlign val="subscript"/>
        <sz val="14"/>
        <rFont val="Arial"/>
        <family val="2"/>
      </rPr>
      <t>PJ,</t>
    </r>
    <r>
      <rPr>
        <b/>
        <strike/>
        <vertAlign val="subscript"/>
        <sz val="14"/>
        <color rgb="FFFF0000"/>
        <rFont val="Arial"/>
        <family val="2"/>
      </rPr>
      <t>i,</t>
    </r>
    <r>
      <rPr>
        <b/>
        <vertAlign val="subscript"/>
        <sz val="14"/>
        <rFont val="Arial"/>
        <family val="2"/>
      </rPr>
      <t>p</t>
    </r>
    <phoneticPr fontId="21"/>
  </si>
  <si>
    <r>
      <t>Is TDW</t>
    </r>
    <r>
      <rPr>
        <b/>
        <vertAlign val="subscript"/>
        <sz val="11"/>
        <color rgb="FFFFFFFF"/>
        <rFont val="Arial"/>
        <family val="2"/>
      </rPr>
      <t>PJ,i,p</t>
    </r>
    <r>
      <rPr>
        <b/>
        <sz val="11"/>
        <color indexed="9"/>
        <rFont val="Arial"/>
        <family val="2"/>
      </rPr>
      <t xml:space="preserve"> monitored?</t>
    </r>
    <phoneticPr fontId="2"/>
  </si>
  <si>
    <t>No</t>
  </si>
  <si>
    <r>
      <t>TFW</t>
    </r>
    <r>
      <rPr>
        <vertAlign val="subscript"/>
        <sz val="11"/>
        <color theme="1"/>
        <rFont val="Arial"/>
        <family val="2"/>
      </rPr>
      <t>PJ</t>
    </r>
    <r>
      <rPr>
        <i/>
        <vertAlign val="subscript"/>
        <sz val="11"/>
        <color theme="1"/>
        <rFont val="Arial"/>
        <family val="2"/>
      </rPr>
      <t>,p</t>
    </r>
    <phoneticPr fontId="2"/>
  </si>
  <si>
    <r>
      <t>TFW</t>
    </r>
    <r>
      <rPr>
        <vertAlign val="subscript"/>
        <sz val="11"/>
        <color theme="1"/>
        <rFont val="Arial"/>
        <family val="2"/>
      </rPr>
      <t>RE,p</t>
    </r>
    <phoneticPr fontId="2"/>
  </si>
  <si>
    <r>
      <t xml:space="preserve">Temperature of boiler feed water including both of makeup feed water and hot water recovered by the project closed drain recovery system during the period </t>
    </r>
    <r>
      <rPr>
        <i/>
        <sz val="11"/>
        <color theme="1"/>
        <rFont val="Arial"/>
        <family val="2"/>
      </rPr>
      <t>p</t>
    </r>
    <phoneticPr fontId="2"/>
  </si>
  <si>
    <r>
      <t xml:space="preserve">Reference temperature of boiler feed water including both of makeup feed water and hot water recovered by the project closed drain recovery system during the period </t>
    </r>
    <r>
      <rPr>
        <i/>
        <sz val="11"/>
        <color theme="1"/>
        <rFont val="Arial"/>
        <family val="2"/>
      </rPr>
      <t>p</t>
    </r>
    <phoneticPr fontId="2"/>
  </si>
  <si>
    <t>[degree C]</t>
    <phoneticPr fontId="2"/>
  </si>
  <si>
    <r>
      <t>TDW</t>
    </r>
    <r>
      <rPr>
        <vertAlign val="subscript"/>
        <sz val="11"/>
        <color theme="1"/>
        <rFont val="Arial"/>
        <family val="2"/>
      </rPr>
      <t>RE</t>
    </r>
    <phoneticPr fontId="2"/>
  </si>
  <si>
    <r>
      <t>R</t>
    </r>
    <r>
      <rPr>
        <vertAlign val="subscript"/>
        <sz val="11"/>
        <color theme="1"/>
        <rFont val="Arial"/>
        <family val="2"/>
      </rPr>
      <t>dw/mw,p</t>
    </r>
    <phoneticPr fontId="2"/>
  </si>
  <si>
    <t>Temperature of makeup feed water into boiler(s)</t>
    <phoneticPr fontId="2"/>
  </si>
  <si>
    <r>
      <t xml:space="preserve">The ratio of flow rate of hot water recovered by the project closed drain recovery system to flow rate of makeup feed water during the period </t>
    </r>
    <r>
      <rPr>
        <i/>
        <sz val="11"/>
        <color theme="1"/>
        <rFont val="Arial"/>
        <family val="2"/>
      </rPr>
      <t>p</t>
    </r>
    <phoneticPr fontId="2"/>
  </si>
  <si>
    <t>[dimensionless]</t>
    <phoneticPr fontId="2"/>
  </si>
  <si>
    <r>
      <t>TDW</t>
    </r>
    <r>
      <rPr>
        <vertAlign val="subscript"/>
        <sz val="11"/>
        <color theme="1"/>
        <rFont val="Arial"/>
        <family val="2"/>
      </rPr>
      <t>PJ</t>
    </r>
    <r>
      <rPr>
        <i/>
        <vertAlign val="subscript"/>
        <sz val="11"/>
        <color theme="1"/>
        <rFont val="Arial"/>
        <family val="2"/>
      </rPr>
      <t>,p</t>
    </r>
    <phoneticPr fontId="2"/>
  </si>
  <si>
    <r>
      <t xml:space="preserve">Temperature of hot water recovered by the project drain recovery system during the period </t>
    </r>
    <r>
      <rPr>
        <i/>
        <sz val="11"/>
        <color theme="1"/>
        <rFont val="Arial"/>
        <family val="2"/>
      </rPr>
      <t>p</t>
    </r>
    <phoneticPr fontId="2"/>
  </si>
  <si>
    <t>Temperature of makeup feed water into boiler (s)</t>
    <phoneticPr fontId="2"/>
  </si>
  <si>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</si>
  <si>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</si>
  <si>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</si>
  <si>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</si>
  <si>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</si>
  <si>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Parameter</t>
  </si>
  <si>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</si>
  <si>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</si>
  <si>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</si>
  <si>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2. Selected default values, etc.</t>
    <phoneticPr fontId="2"/>
  </si>
  <si>
    <t>Net calorific value of fossil fuel consumed by boiler (s)</t>
    <phoneticPr fontId="21"/>
  </si>
  <si>
    <r>
      <t>GJ/t or GJ/Nm</t>
    </r>
    <r>
      <rPr>
        <vertAlign val="superscript"/>
        <sz val="11"/>
        <rFont val="Arial"/>
        <family val="2"/>
      </rPr>
      <t>3</t>
    </r>
    <phoneticPr fontId="2"/>
  </si>
  <si>
    <r>
      <t>CO</t>
    </r>
    <r>
      <rPr>
        <vertAlign val="subscript"/>
        <sz val="11"/>
        <color rgb="FF000000"/>
        <rFont val="Arial"/>
        <family val="2"/>
      </rPr>
      <t>2</t>
    </r>
    <r>
      <rPr>
        <sz val="11"/>
        <color indexed="8"/>
        <rFont val="Arial"/>
        <family val="2"/>
      </rPr>
      <t xml:space="preserve"> emission factor of fossil fuel consumed by boiler (s)</t>
    </r>
    <phoneticPr fontId="21"/>
  </si>
  <si>
    <r>
      <t>tCO</t>
    </r>
    <r>
      <rPr>
        <vertAlign val="subscript"/>
        <sz val="11"/>
        <rFont val="Arial"/>
        <family val="2"/>
      </rPr>
      <t>2</t>
    </r>
    <r>
      <rPr>
        <sz val="11"/>
        <rFont val="Arial"/>
        <family val="2"/>
      </rPr>
      <t>/GJ</t>
    </r>
    <phoneticPr fontId="2"/>
  </si>
  <si>
    <t>3. Calculations for reference emissions</t>
    <phoneticPr fontId="2"/>
  </si>
  <si>
    <r>
      <t xml:space="preserve">Reference emissions during the period </t>
    </r>
    <r>
      <rPr>
        <i/>
        <sz val="11"/>
        <rFont val="Arial"/>
        <family val="2"/>
      </rPr>
      <t>p</t>
    </r>
    <phoneticPr fontId="2"/>
  </si>
  <si>
    <r>
      <t>RE</t>
    </r>
    <r>
      <rPr>
        <vertAlign val="subscript"/>
        <sz val="11"/>
        <rFont val="Arial"/>
        <family val="2"/>
      </rPr>
      <t>p</t>
    </r>
    <phoneticPr fontId="2"/>
  </si>
  <si>
    <t>N/A</t>
  </si>
  <si>
    <t>4. Calculations of the project emissions</t>
    <phoneticPr fontId="2"/>
  </si>
  <si>
    <r>
      <t xml:space="preserve">Project emissions during the period </t>
    </r>
    <r>
      <rPr>
        <i/>
        <sz val="11"/>
        <rFont val="Arial"/>
        <family val="2"/>
      </rPr>
      <t>p</t>
    </r>
    <phoneticPr fontId="2"/>
  </si>
  <si>
    <r>
      <t>PE</t>
    </r>
    <r>
      <rPr>
        <vertAlign val="subscript"/>
        <sz val="11"/>
        <rFont val="Arial"/>
        <family val="2"/>
      </rPr>
      <t>p</t>
    </r>
    <phoneticPr fontId="2"/>
  </si>
  <si>
    <r>
      <t xml:space="preserve">Project emissions during the period </t>
    </r>
    <r>
      <rPr>
        <i/>
        <sz val="11"/>
        <rFont val="Arial"/>
        <family val="2"/>
      </rPr>
      <t>p</t>
    </r>
    <phoneticPr fontId="21"/>
  </si>
  <si>
    <t>[List of Default Values]</t>
    <phoneticPr fontId="2"/>
  </si>
  <si>
    <t>IPCC 2006</t>
    <phoneticPr fontId="21"/>
  </si>
  <si>
    <r>
      <t>NCV</t>
    </r>
    <r>
      <rPr>
        <vertAlign val="subscript"/>
        <sz val="11"/>
        <color theme="1"/>
        <rFont val="Arial"/>
        <family val="2"/>
      </rPr>
      <t>fuel</t>
    </r>
    <phoneticPr fontId="2"/>
  </si>
  <si>
    <t>Net calorific value of Natural Gas</t>
    <phoneticPr fontId="2"/>
  </si>
  <si>
    <t>GJ/t</t>
    <phoneticPr fontId="2"/>
  </si>
  <si>
    <t>Net calorific value of Natural Gas Liquids</t>
    <phoneticPr fontId="2"/>
  </si>
  <si>
    <t>Net calorific value of Liquefied Petroleum Gases</t>
    <phoneticPr fontId="2"/>
  </si>
  <si>
    <t>Net calorific value of Diesel Oil</t>
    <phoneticPr fontId="2"/>
  </si>
  <si>
    <t>Net calorific value of Residual Fuel Oil</t>
    <phoneticPr fontId="2"/>
  </si>
  <si>
    <r>
      <t>EF</t>
    </r>
    <r>
      <rPr>
        <vertAlign val="subscript"/>
        <sz val="11"/>
        <color rgb="FF000000"/>
        <rFont val="Arial"/>
        <family val="2"/>
      </rPr>
      <t>fuel</t>
    </r>
    <phoneticPr fontId="21"/>
  </si>
  <si>
    <r>
      <t>CO</t>
    </r>
    <r>
      <rPr>
        <vertAlign val="subscript"/>
        <sz val="11"/>
        <rFont val="Arial"/>
        <family val="2"/>
      </rPr>
      <t>2</t>
    </r>
    <r>
      <rPr>
        <sz val="11"/>
        <rFont val="Arial"/>
        <family val="2"/>
      </rPr>
      <t xml:space="preserve"> emission factor of Natural Gas</t>
    </r>
    <phoneticPr fontId="2"/>
  </si>
  <si>
    <r>
      <t>CO</t>
    </r>
    <r>
      <rPr>
        <vertAlign val="subscript"/>
        <sz val="11"/>
        <rFont val="Arial"/>
        <family val="2"/>
      </rPr>
      <t>2</t>
    </r>
    <r>
      <rPr>
        <sz val="11"/>
        <rFont val="Arial"/>
        <family val="2"/>
      </rPr>
      <t xml:space="preserve"> emission factor of Natural Gas Liquids</t>
    </r>
    <phoneticPr fontId="2"/>
  </si>
  <si>
    <r>
      <t>CO</t>
    </r>
    <r>
      <rPr>
        <vertAlign val="subscript"/>
        <sz val="11"/>
        <color rgb="FF000000"/>
        <rFont val="Arial"/>
        <family val="2"/>
      </rPr>
      <t>2</t>
    </r>
    <r>
      <rPr>
        <sz val="11"/>
        <color indexed="8"/>
        <rFont val="Arial"/>
        <family val="2"/>
      </rPr>
      <t xml:space="preserve"> emission factor of Liquefied Petroleum Gases</t>
    </r>
    <phoneticPr fontId="2"/>
  </si>
  <si>
    <r>
      <t>CO</t>
    </r>
    <r>
      <rPr>
        <vertAlign val="subscript"/>
        <sz val="11"/>
        <color rgb="FF000000"/>
        <rFont val="Arial"/>
        <family val="2"/>
      </rPr>
      <t>2</t>
    </r>
    <r>
      <rPr>
        <sz val="11"/>
        <color indexed="8"/>
        <rFont val="Arial"/>
        <family val="2"/>
      </rPr>
      <t xml:space="preserve"> emission factor of Diesel Oil</t>
    </r>
    <phoneticPr fontId="2"/>
  </si>
  <si>
    <r>
      <t>CO</t>
    </r>
    <r>
      <rPr>
        <vertAlign val="subscript"/>
        <sz val="11"/>
        <color rgb="FF000000"/>
        <rFont val="Arial"/>
        <family val="2"/>
      </rPr>
      <t>2</t>
    </r>
    <r>
      <rPr>
        <sz val="11"/>
        <color indexed="8"/>
        <rFont val="Arial"/>
        <family val="2"/>
      </rPr>
      <t xml:space="preserve"> emission factor of Residual Fuel Oil</t>
    </r>
    <phoneticPr fontId="2"/>
  </si>
  <si>
    <t xml:space="preserve"> mass or volume/p</t>
    <phoneticPr fontId="2"/>
  </si>
  <si>
    <t>GJ/mass or volume</t>
    <phoneticPr fontId="2"/>
  </si>
  <si>
    <r>
      <rPr>
        <sz val="14"/>
        <rFont val="Arial"/>
        <family val="2"/>
      </rPr>
      <t>FC</t>
    </r>
    <r>
      <rPr>
        <vertAlign val="subscript"/>
        <sz val="14"/>
        <rFont val="Arial"/>
        <family val="2"/>
      </rPr>
      <t>PJ,i,p</t>
    </r>
    <phoneticPr fontId="2"/>
  </si>
  <si>
    <r>
      <t xml:space="preserve">Amount of fossil fuel type </t>
    </r>
    <r>
      <rPr>
        <i/>
        <sz val="14"/>
        <rFont val="Arial"/>
        <family val="2"/>
      </rPr>
      <t>i</t>
    </r>
    <r>
      <rPr>
        <sz val="14"/>
        <rFont val="Arial"/>
        <family val="2"/>
      </rPr>
      <t xml:space="preserve"> consumed by boiler(s) utilizing hot water recovered by the project closed drain recovery system </t>
    </r>
    <r>
      <rPr>
        <i/>
        <sz val="14"/>
        <rFont val="Arial"/>
        <family val="2"/>
      </rPr>
      <t>i</t>
    </r>
    <r>
      <rPr>
        <sz val="14"/>
        <rFont val="Arial"/>
        <family val="2"/>
      </rPr>
      <t xml:space="preserve"> during period </t>
    </r>
    <r>
      <rPr>
        <i/>
        <sz val="14"/>
        <rFont val="Arial"/>
        <family val="2"/>
      </rPr>
      <t>p</t>
    </r>
    <phoneticPr fontId="2"/>
  </si>
  <si>
    <r>
      <t xml:space="preserve">Data is measured by measuring equipments in the factory.
- Measuring and recording:
</t>
    </r>
    <r>
      <rPr>
        <sz val="14"/>
        <rFont val="ＭＳ Ｐゴシック"/>
        <family val="3"/>
        <charset val="128"/>
      </rPr>
      <t>　</t>
    </r>
    <r>
      <rPr>
        <sz val="14"/>
        <rFont val="Arial"/>
        <family val="2"/>
      </rPr>
      <t xml:space="preserve">1) Measured data is  recorded and stored in the measuring equipments.
</t>
    </r>
    <r>
      <rPr>
        <sz val="14"/>
        <rFont val="ＭＳ Ｐゴシック"/>
        <family val="3"/>
        <charset val="128"/>
      </rPr>
      <t>　</t>
    </r>
    <r>
      <rPr>
        <sz val="14"/>
        <rFont val="Arial"/>
        <family val="2"/>
      </rPr>
      <t xml:space="preserve">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In case that gas fossil fuel consumption is monitored in volume, the density of the fossil gas fuel is identified by the following options;
a) values provided by fuel supplier;
b) measurement by the project participants; or
c) regional or national default values; </t>
    </r>
    <phoneticPr fontId="27"/>
  </si>
  <si>
    <r>
      <t>TFW</t>
    </r>
    <r>
      <rPr>
        <i/>
        <vertAlign val="subscript"/>
        <sz val="14"/>
        <rFont val="Arial"/>
        <family val="2"/>
      </rPr>
      <t>PJ,</t>
    </r>
    <r>
      <rPr>
        <vertAlign val="subscript"/>
        <sz val="14"/>
        <rFont val="Arial"/>
        <family val="2"/>
      </rPr>
      <t>p</t>
    </r>
    <phoneticPr fontId="2"/>
  </si>
  <si>
    <r>
      <t xml:space="preserve">Temperature of boiler feed water including both of makeup feed water and hot water recovered by the project closed drain recovery system during the period </t>
    </r>
    <r>
      <rPr>
        <i/>
        <sz val="14"/>
        <rFont val="Arial"/>
        <family val="2"/>
      </rPr>
      <t>p</t>
    </r>
    <phoneticPr fontId="2"/>
  </si>
  <si>
    <r>
      <t xml:space="preserve">Data is measured by measuring equipments in the factory.
- Measuring and recording:
</t>
    </r>
    <r>
      <rPr>
        <sz val="14"/>
        <rFont val="ＭＳ Ｐゴシック"/>
        <family val="3"/>
        <charset val="128"/>
      </rPr>
      <t>　</t>
    </r>
    <r>
      <rPr>
        <sz val="14"/>
        <rFont val="Arial"/>
        <family val="2"/>
      </rPr>
      <t xml:space="preserve">1) Measured data is  recorded and stored in the measuring equipments.
</t>
    </r>
    <r>
      <rPr>
        <sz val="14"/>
        <rFont val="ＭＳ Ｐゴシック"/>
        <family val="3"/>
        <charset val="128"/>
      </rPr>
      <t>　</t>
    </r>
    <r>
      <rPr>
        <sz val="14"/>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</si>
  <si>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TDW</t>
    </r>
    <r>
      <rPr>
        <vertAlign val="subscript"/>
        <sz val="14"/>
        <rFont val="Arial"/>
        <family val="2"/>
      </rPr>
      <t>PJ,p</t>
    </r>
    <phoneticPr fontId="2"/>
  </si>
  <si>
    <r>
      <t xml:space="preserve">Temperature of hot water recovered by the project drain recovery system during the period </t>
    </r>
    <r>
      <rPr>
        <i/>
        <sz val="14"/>
        <rFont val="Arial"/>
        <family val="2"/>
      </rPr>
      <t>p</t>
    </r>
    <r>
      <rPr>
        <sz val="14"/>
        <rFont val="Arial"/>
        <family val="2"/>
      </rPr>
      <t xml:space="preserve"> </t>
    </r>
    <phoneticPr fontId="2"/>
  </si>
  <si>
    <r>
      <t>SRF</t>
    </r>
    <r>
      <rPr>
        <vertAlign val="subscript"/>
        <sz val="14"/>
        <rFont val="Arial"/>
        <family val="2"/>
      </rPr>
      <t>boiler</t>
    </r>
    <phoneticPr fontId="27"/>
  </si>
  <si>
    <r>
      <t>dimensionless/</t>
    </r>
    <r>
      <rPr>
        <sz val="14"/>
        <rFont val="Arial"/>
        <family val="3"/>
        <charset val="161"/>
      </rPr>
      <t>Δ</t>
    </r>
    <r>
      <rPr>
        <sz val="14"/>
        <rFont val="Arial"/>
        <family val="2"/>
      </rPr>
      <t>K</t>
    </r>
    <phoneticPr fontId="27"/>
  </si>
  <si>
    <r>
      <t>NCV</t>
    </r>
    <r>
      <rPr>
        <vertAlign val="subscript"/>
        <sz val="14"/>
        <rFont val="Arial"/>
        <family val="2"/>
      </rPr>
      <t>fuel,i,p</t>
    </r>
    <phoneticPr fontId="27"/>
  </si>
  <si>
    <r>
      <t>Net calorific value of fossil fuel type</t>
    </r>
    <r>
      <rPr>
        <i/>
        <sz val="14"/>
        <rFont val="Arial"/>
        <family val="2"/>
      </rPr>
      <t xml:space="preserve"> i</t>
    </r>
    <r>
      <rPr>
        <sz val="14"/>
        <rFont val="Arial"/>
        <family val="2"/>
      </rPr>
      <t xml:space="preserve"> consumed by boiler(s)</t>
    </r>
    <phoneticPr fontId="27"/>
  </si>
  <si>
    <t>In the order of preference:
a) values provided by fuel supplier;
b) measurement by the project participants;
c) regional or national default values published by the Ministry of Energy and Mineral Resources, Indonesia; or 
d) IPCC default values provided in table 1.2 of Ch.1 Vol.2 of 2006 IPCC Guidelines on National GHG Inventories. Lower value is applied.</t>
    <phoneticPr fontId="27"/>
  </si>
  <si>
    <r>
      <t>EF</t>
    </r>
    <r>
      <rPr>
        <vertAlign val="subscript"/>
        <sz val="14"/>
        <rFont val="Arial"/>
        <family val="2"/>
      </rPr>
      <t>fuel,i,p</t>
    </r>
    <phoneticPr fontId="27"/>
  </si>
  <si>
    <r>
      <t>CO</t>
    </r>
    <r>
      <rPr>
        <vertAlign val="subscript"/>
        <sz val="14"/>
        <rFont val="Arial"/>
        <family val="2"/>
      </rPr>
      <t>2</t>
    </r>
    <r>
      <rPr>
        <sz val="14"/>
        <rFont val="Arial"/>
        <family val="2"/>
      </rPr>
      <t xml:space="preserve"> emission factor of fossil fuel type</t>
    </r>
    <r>
      <rPr>
        <i/>
        <sz val="14"/>
        <rFont val="Arial"/>
        <family val="2"/>
      </rPr>
      <t xml:space="preserve"> i</t>
    </r>
    <r>
      <rPr>
        <sz val="14"/>
        <rFont val="Arial"/>
        <family val="2"/>
      </rPr>
      <t xml:space="preserve"> consumed by boiler(s)</t>
    </r>
    <phoneticPr fontId="27"/>
  </si>
  <si>
    <r>
      <t>tCO</t>
    </r>
    <r>
      <rPr>
        <vertAlign val="subscript"/>
        <sz val="14"/>
        <rFont val="Arial"/>
        <family val="2"/>
      </rPr>
      <t>2</t>
    </r>
    <r>
      <rPr>
        <sz val="14"/>
        <rFont val="Arial"/>
        <family val="2"/>
      </rPr>
      <t>/GJ</t>
    </r>
    <phoneticPr fontId="27"/>
  </si>
  <si>
    <t>In the order of preference:
a) values provided by fuel supplier;
b) measurement by the project participants;
c) regional or national default values published by the Ministry of Energy and Mineral Resources, Indonesia; or
d) IPCC default values provided in table 1.4 of Ch.1 Vol.2 of 2006 IPCC Guidelines on National GHG Inventories. Lower value is applied.</t>
    <phoneticPr fontId="27"/>
  </si>
  <si>
    <r>
      <t>TDW</t>
    </r>
    <r>
      <rPr>
        <vertAlign val="subscript"/>
        <sz val="14"/>
        <rFont val="Arial"/>
        <family val="2"/>
      </rPr>
      <t>RE</t>
    </r>
    <phoneticPr fontId="2"/>
  </si>
  <si>
    <r>
      <t>TFW</t>
    </r>
    <r>
      <rPr>
        <vertAlign val="subscript"/>
        <sz val="14"/>
        <rFont val="Arial"/>
        <family val="2"/>
      </rPr>
      <t>RE,p</t>
    </r>
    <phoneticPr fontId="2"/>
  </si>
  <si>
    <r>
      <t>Default value in case that TDW</t>
    </r>
    <r>
      <rPr>
        <vertAlign val="subscript"/>
        <sz val="14"/>
        <rFont val="Arial"/>
        <family val="2"/>
      </rPr>
      <t>PJ,i,p</t>
    </r>
    <r>
      <rPr>
        <sz val="14"/>
        <rFont val="Arial"/>
        <family val="2"/>
      </rPr>
      <t xml:space="preserve"> is not monitored
A value of 100 ºC is applied in conservative manner.</t>
    </r>
    <phoneticPr fontId="27"/>
  </si>
  <si>
    <r>
      <t>In case that TDW</t>
    </r>
    <r>
      <rPr>
        <vertAlign val="subscript"/>
        <sz val="14"/>
        <rFont val="Arial"/>
        <family val="2"/>
      </rPr>
      <t>PJ,i,p</t>
    </r>
    <r>
      <rPr>
        <sz val="14"/>
        <rFont val="Arial"/>
        <family val="2"/>
      </rPr>
      <t xml:space="preserve"> is not monitored</t>
    </r>
    <phoneticPr fontId="27"/>
  </si>
  <si>
    <r>
      <t>A value of 30.3 [degrees C] is applied in conservative manner based on the highest value in the monthly average atmospheric temperatures for 2 years (November, 2018- October, 2020) in Jakarta, Medan, Palembang, Barikpapan, Semarang, Denpasar. Cirebon, Serang. Tegal, Cilacap and Curag/Budiarto.
Climate data tool in the world (ClimatView Monthly statistic</t>
    </r>
    <r>
      <rPr>
        <sz val="14"/>
        <rFont val="游ゴシック"/>
        <family val="2"/>
        <charset val="128"/>
      </rPr>
      <t xml:space="preserve">） </t>
    </r>
    <r>
      <rPr>
        <sz val="14"/>
        <rFont val="Arial"/>
        <family val="2"/>
      </rPr>
      <t>by Japan Meteorological Agency</t>
    </r>
    <phoneticPr fontId="2"/>
  </si>
  <si>
    <r>
      <t>Table 4-4:Calculaton of R</t>
    </r>
    <r>
      <rPr>
        <b/>
        <vertAlign val="subscript"/>
        <sz val="14"/>
        <rFont val="Arial"/>
        <family val="2"/>
      </rPr>
      <t>dw/mw,</t>
    </r>
    <r>
      <rPr>
        <b/>
        <strike/>
        <vertAlign val="subscript"/>
        <sz val="14"/>
        <rFont val="Arial"/>
        <family val="2"/>
      </rPr>
      <t>i,</t>
    </r>
    <r>
      <rPr>
        <b/>
        <vertAlign val="subscript"/>
        <sz val="14"/>
        <rFont val="Arial"/>
        <family val="2"/>
      </rPr>
      <t xml:space="preserve">p </t>
    </r>
    <r>
      <rPr>
        <b/>
        <sz val="14"/>
        <rFont val="Arial"/>
        <family val="2"/>
      </rPr>
      <t>(In case that TDW</t>
    </r>
    <r>
      <rPr>
        <b/>
        <vertAlign val="subscript"/>
        <sz val="14"/>
        <rFont val="Arial"/>
        <family val="2"/>
      </rPr>
      <t>PJ,p</t>
    </r>
    <r>
      <rPr>
        <b/>
        <sz val="14"/>
        <rFont val="Arial"/>
        <family val="2"/>
      </rPr>
      <t xml:space="preserve"> is monitored.)</t>
    </r>
    <phoneticPr fontId="21"/>
  </si>
  <si>
    <r>
      <t>Table 4-3:Calculaton of TFW</t>
    </r>
    <r>
      <rPr>
        <b/>
        <vertAlign val="subscript"/>
        <sz val="14"/>
        <rFont val="Arial"/>
        <family val="2"/>
      </rPr>
      <t>RE,p</t>
    </r>
    <r>
      <rPr>
        <b/>
        <sz val="14"/>
        <rFont val="Arial"/>
        <family val="2"/>
      </rPr>
      <t xml:space="preserve"> (In case that TDW</t>
    </r>
    <r>
      <rPr>
        <b/>
        <vertAlign val="subscript"/>
        <sz val="14"/>
        <rFont val="Arial"/>
        <family val="2"/>
      </rPr>
      <t>PJ,p</t>
    </r>
    <r>
      <rPr>
        <b/>
        <sz val="14"/>
        <rFont val="Arial"/>
        <family val="2"/>
      </rPr>
      <t xml:space="preserve"> is monitored.)</t>
    </r>
    <phoneticPr fontId="21"/>
  </si>
  <si>
    <r>
      <t xml:space="preserve">Amount of fossil fuel type </t>
    </r>
    <r>
      <rPr>
        <i/>
        <sz val="11"/>
        <rFont val="Arial"/>
        <family val="2"/>
      </rPr>
      <t>i</t>
    </r>
    <r>
      <rPr>
        <sz val="11"/>
        <rFont val="Arial"/>
        <family val="2"/>
      </rPr>
      <t xml:space="preserve"> consumed by boiler (s) utilizing hot water recovered by the project closed drain recovery system </t>
    </r>
    <r>
      <rPr>
        <i/>
        <sz val="11"/>
        <rFont val="Arial"/>
        <family val="2"/>
      </rPr>
      <t>i</t>
    </r>
    <r>
      <rPr>
        <sz val="11"/>
        <rFont val="Arial"/>
        <family val="2"/>
      </rPr>
      <t xml:space="preserve"> during period </t>
    </r>
    <r>
      <rPr>
        <i/>
        <sz val="11"/>
        <rFont val="Arial"/>
        <family val="2"/>
      </rPr>
      <t>p</t>
    </r>
    <phoneticPr fontId="2"/>
  </si>
  <si>
    <r>
      <t>Net calorific value of fossil fuel  type</t>
    </r>
    <r>
      <rPr>
        <i/>
        <sz val="11"/>
        <rFont val="Arial"/>
        <family val="2"/>
      </rPr>
      <t xml:space="preserve"> i</t>
    </r>
    <r>
      <rPr>
        <sz val="11"/>
        <rFont val="Arial"/>
        <family val="2"/>
      </rPr>
      <t xml:space="preserve"> consumed by boiler (s)</t>
    </r>
    <phoneticPr fontId="27"/>
  </si>
  <si>
    <r>
      <t>CO2 emission factor of fossil fuel type</t>
    </r>
    <r>
      <rPr>
        <i/>
        <sz val="11"/>
        <rFont val="Arial"/>
        <family val="2"/>
      </rPr>
      <t xml:space="preserve"> i </t>
    </r>
    <r>
      <rPr>
        <sz val="11"/>
        <rFont val="Arial"/>
        <family val="2"/>
      </rPr>
      <t>consumed by boiler (s)</t>
    </r>
    <phoneticPr fontId="27"/>
  </si>
  <si>
    <r>
      <t xml:space="preserve">Risen temperature of boiler feed water heated by the project closed drain recovery system during the period </t>
    </r>
    <r>
      <rPr>
        <i/>
        <sz val="11"/>
        <rFont val="Arial"/>
        <family val="2"/>
      </rPr>
      <t>p</t>
    </r>
    <phoneticPr fontId="2"/>
  </si>
  <si>
    <r>
      <t xml:space="preserve">Reference emissions during the period </t>
    </r>
    <r>
      <rPr>
        <i/>
        <sz val="11"/>
        <rFont val="Arial"/>
        <family val="2"/>
      </rPr>
      <t>p</t>
    </r>
    <phoneticPr fontId="27"/>
  </si>
  <si>
    <t>[mass or volume/p]</t>
    <phoneticPr fontId="2"/>
  </si>
  <si>
    <t>[GJ/mass or volume]</t>
    <phoneticPr fontId="2"/>
  </si>
  <si>
    <r>
      <t>[tCO</t>
    </r>
    <r>
      <rPr>
        <vertAlign val="subscript"/>
        <sz val="11"/>
        <rFont val="Arial"/>
        <family val="2"/>
      </rPr>
      <t>2</t>
    </r>
    <r>
      <rPr>
        <sz val="11"/>
        <rFont val="Arial"/>
        <family val="2"/>
      </rPr>
      <t>/GJ]</t>
    </r>
    <phoneticPr fontId="27"/>
  </si>
  <si>
    <t>[dimensionless/ΔK]</t>
    <phoneticPr fontId="27"/>
  </si>
  <si>
    <r>
      <t>[ΔK</t>
    </r>
    <r>
      <rPr>
        <sz val="11"/>
        <rFont val="游ゴシック"/>
        <family val="2"/>
        <charset val="128"/>
      </rPr>
      <t>]</t>
    </r>
    <phoneticPr fontId="2"/>
  </si>
  <si>
    <r>
      <rPr>
        <sz val="11"/>
        <rFont val="Arial"/>
        <family val="2"/>
      </rPr>
      <t>FC</t>
    </r>
    <r>
      <rPr>
        <vertAlign val="subscript"/>
        <sz val="11"/>
        <rFont val="Arial"/>
        <family val="2"/>
      </rPr>
      <t>PJ,i,p</t>
    </r>
    <phoneticPr fontId="2"/>
  </si>
  <si>
    <r>
      <t>NCV</t>
    </r>
    <r>
      <rPr>
        <vertAlign val="subscript"/>
        <sz val="11"/>
        <rFont val="Arial"/>
        <family val="2"/>
      </rPr>
      <t>fuel,i,p</t>
    </r>
    <phoneticPr fontId="27"/>
  </si>
  <si>
    <r>
      <t>EF</t>
    </r>
    <r>
      <rPr>
        <vertAlign val="subscript"/>
        <sz val="11"/>
        <rFont val="Arial"/>
        <family val="2"/>
      </rPr>
      <t>fuel,i,p</t>
    </r>
    <phoneticPr fontId="27"/>
  </si>
  <si>
    <r>
      <t>SRF</t>
    </r>
    <r>
      <rPr>
        <vertAlign val="subscript"/>
        <sz val="11"/>
        <rFont val="Arial"/>
        <family val="2"/>
      </rPr>
      <t>boiler</t>
    </r>
    <phoneticPr fontId="27"/>
  </si>
  <si>
    <r>
      <t>ΔT</t>
    </r>
    <r>
      <rPr>
        <vertAlign val="subscript"/>
        <sz val="11"/>
        <rFont val="Arial"/>
        <family val="2"/>
      </rPr>
      <t>PJ,p</t>
    </r>
    <phoneticPr fontId="2"/>
  </si>
  <si>
    <r>
      <t>NCV</t>
    </r>
    <r>
      <rPr>
        <vertAlign val="subscript"/>
        <sz val="11"/>
        <rFont val="Arial"/>
        <family val="2"/>
      </rPr>
      <t>fuel,i,p</t>
    </r>
    <phoneticPr fontId="21"/>
  </si>
  <si>
    <r>
      <t>EF</t>
    </r>
    <r>
      <rPr>
        <vertAlign val="subscript"/>
        <sz val="11"/>
        <rFont val="Arial"/>
        <family val="2"/>
      </rPr>
      <t>fuel,i,p</t>
    </r>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</si>
</sst>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000_ ;[Red]\-#,##0.0000\ "/>
    <numFmt numFmtId="178" formatCode="0.000_ "/>
    <numFmt numFmtId="179" formatCode="#,##0.0000_ "/>
    <numFmt numFmtId="180" formatCode="#,##0.0_ "/>
    <numFmt numFmtId="181" formatCode="#,##0.00_ "/>
    <numFmt numFmtId="182" formatCode="0.0000_ "/>
    <numFmt numFmtId="183" formatCode="0_ "/>
    <numFmt numFmtId="184" formatCode="0.0_ "/>
    <numFmt numFmtId="185" formatCode="#,##0.0_ ;[Red]\-#,##0.0\ "/>
    <numFmt numFmtId="186" formatCode="0.0_);[Red]\(0.0\)"/>
  </numFmts>
  <fonts count="5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4"/>
      <name val="Arial"/>
      <family val="2"/>
    </font>
    <font>
      <sz val="6"/>
      <name val="ＭＳ Ｐゴシック"/>
      <family val="3"/>
      <charset val="128"/>
      <scheme val="minor"/>
    </font>
    <font>
      <vertAlign val="subscript"/>
      <sz val="11"/>
      <name val="Arial"/>
      <family val="2"/>
    </font>
    <font>
      <sz val="11"/>
      <color theme="1"/>
      <name val="ＭＳ Ｐゴシック"/>
      <family val="2"/>
      <charset val="128"/>
      <scheme val="minor"/>
    </font>
    <font>
      <b/>
      <sz val="11"/>
      <name val="Arial"/>
      <family val="2"/>
    </font>
    <font>
      <b/>
      <sz val="11"/>
      <color theme="0"/>
      <name val="Arial"/>
      <family val="2"/>
    </font>
    <font>
      <i/>
      <sz val="11"/>
      <name val="Arial"/>
      <family val="2"/>
    </font>
    <font>
      <sz val="6"/>
      <name val="ＭＳ Ｐゴシック"/>
      <family val="2"/>
      <charset val="128"/>
      <scheme val="minor"/>
    </font>
    <font>
      <sz val="11"/>
      <color theme="0"/>
      <name val="Arial"/>
      <family val="2"/>
    </font>
    <font>
      <sz val="10"/>
      <color rgb="FFFF0000"/>
      <name val="Arial"/>
      <family val="2"/>
    </font>
    <font>
      <b/>
      <sz val="14"/>
      <name val="Arial"/>
      <family val="2"/>
    </font>
    <font>
      <i/>
      <sz val="11"/>
      <color theme="1"/>
      <name val="Arial"/>
      <family val="2"/>
    </font>
    <font>
      <sz val="11"/>
      <color theme="1"/>
      <name val="Arial"/>
      <family val="2"/>
    </font>
    <font>
      <vertAlign val="subscript"/>
      <sz val="11"/>
      <color theme="1"/>
      <name val="Arial"/>
      <family val="2"/>
    </font>
    <font>
      <b/>
      <vertAlign val="subscript"/>
      <sz val="14"/>
      <name val="Arial"/>
      <family val="2"/>
    </font>
    <font>
      <sz val="14"/>
      <name val="游ゴシック"/>
      <family val="2"/>
      <charset val="128"/>
    </font>
    <font>
      <sz val="11"/>
      <color theme="1"/>
      <name val="游ゴシック"/>
      <family val="2"/>
      <charset val="128"/>
    </font>
    <font>
      <b/>
      <vertAlign val="subscript"/>
      <sz val="11"/>
      <color rgb="FFFFFFFF"/>
      <name val="Arial"/>
      <family val="2"/>
    </font>
    <font>
      <vertAlign val="subscript"/>
      <sz val="11"/>
      <color rgb="FF000000"/>
      <name val="Arial"/>
      <family val="2"/>
    </font>
    <font>
      <vertAlign val="superscript"/>
      <sz val="11"/>
      <name val="Arial"/>
      <family val="2"/>
    </font>
    <font>
      <i/>
      <vertAlign val="subscript"/>
      <sz val="11"/>
      <color theme="1"/>
      <name val="Arial"/>
      <family val="2"/>
    </font>
    <font>
      <b/>
      <strike/>
      <vertAlign val="subscript"/>
      <sz val="14"/>
      <color rgb="FFFF0000"/>
      <name val="Arial"/>
      <family val="2"/>
    </font>
    <font>
      <vertAlign val="subscript"/>
      <sz val="14"/>
      <name val="Arial"/>
      <family val="2"/>
    </font>
    <font>
      <i/>
      <sz val="14"/>
      <name val="Arial"/>
      <family val="2"/>
    </font>
    <font>
      <sz val="14"/>
      <name val="ＭＳ Ｐゴシック"/>
      <family val="3"/>
      <charset val="128"/>
    </font>
    <font>
      <i/>
      <vertAlign val="subscript"/>
      <sz val="14"/>
      <name val="Arial"/>
      <family val="2"/>
    </font>
    <font>
      <sz val="11"/>
      <name val="ＭＳ Ｐゴシック"/>
      <family val="3"/>
      <charset val="128"/>
      <scheme val="minor"/>
    </font>
    <font>
      <sz val="14"/>
      <name val="Arial"/>
      <family val="3"/>
      <charset val="161"/>
    </font>
    <font>
      <sz val="11"/>
      <name val="ＭＳ Ｐゴシック"/>
      <family val="3"/>
      <charset val="128"/>
    </font>
    <font>
      <b/>
      <strike/>
      <vertAlign val="subscript"/>
      <sz val="14"/>
      <name val="Arial"/>
      <family val="2"/>
    </font>
    <font>
      <sz val="11"/>
      <name val="ＭＳ Ｐゴシック"/>
      <family val="2"/>
      <charset val="128"/>
      <scheme val="minor"/>
    </font>
    <font>
      <sz val="11"/>
      <name val="游ゴシック"/>
      <family val="2"/>
      <charset val="128"/>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1"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style="thin">
        <color indexed="23"/>
      </left>
      <right style="thin">
        <color theme="0" tint="-0.499984740745262"/>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style="thin">
        <color auto="1"/>
      </right>
      <top style="thin">
        <color indexed="23"/>
      </top>
      <bottom style="thin">
        <color indexed="23"/>
      </bottom>
      <diagonal/>
    </border>
    <border>
      <left style="thin">
        <color indexed="23"/>
      </left>
      <right/>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indexed="23"/>
      </right>
      <top style="thin">
        <color indexed="23"/>
      </top>
      <bottom/>
      <diagonal/>
    </border>
    <border>
      <left style="thin">
        <color theme="1" tint="0.34998626667073579"/>
      </left>
      <right style="thin">
        <color indexed="23"/>
      </right>
      <top/>
      <bottom/>
      <diagonal/>
    </border>
    <border>
      <left style="thin">
        <color theme="1" tint="0.34998626667073579"/>
      </left>
      <right style="thin">
        <color indexed="23"/>
      </right>
      <top/>
      <bottom style="thin">
        <color indexed="23"/>
      </bottom>
      <diagonal/>
    </border>
    <border>
      <left style="thin">
        <color indexed="23"/>
      </left>
      <right style="thin">
        <color theme="0" tint="-0.499984740745262"/>
      </right>
      <top style="thin">
        <color indexed="23"/>
      </top>
      <bottom/>
      <diagonal/>
    </border>
    <border>
      <left style="thin">
        <color indexed="23"/>
      </left>
      <right style="thin">
        <color theme="0" tint="-0.499984740745262"/>
      </right>
      <top/>
      <bottom/>
      <diagonal/>
    </border>
    <border>
      <left style="thin">
        <color indexed="23"/>
      </left>
      <right style="thin">
        <color theme="0" tint="-0.499984740745262"/>
      </right>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cellStyleXfs>
  <cellXfs count="172">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lignment vertical="center"/>
    </xf>
    <xf numFmtId="0" fontId="11" fillId="3" borderId="0" xfId="0" applyFont="1" applyFill="1">
      <alignment vertical="center"/>
    </xf>
    <xf numFmtId="0" fontId="5" fillId="3" borderId="0" xfId="0" applyFont="1" applyFill="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7" fillId="5" borderId="2" xfId="0" applyFont="1" applyFill="1" applyBorder="1">
      <alignment vertical="center"/>
    </xf>
    <xf numFmtId="0" fontId="15" fillId="0" borderId="6" xfId="0" applyFont="1" applyBorder="1">
      <alignment vertical="center"/>
    </xf>
    <xf numFmtId="0" fontId="20" fillId="5" borderId="1" xfId="0" quotePrefix="1" applyFont="1" applyFill="1" applyBorder="1" applyAlignment="1">
      <alignment horizontal="center" vertical="center"/>
    </xf>
    <xf numFmtId="0" fontId="24" fillId="0" borderId="0" xfId="2" applyFont="1">
      <alignment vertical="center"/>
    </xf>
    <xf numFmtId="0" fontId="7" fillId="0" borderId="0" xfId="2" applyFont="1" applyAlignment="1">
      <alignment vertical="center" wrapText="1"/>
    </xf>
    <xf numFmtId="0" fontId="7" fillId="0" borderId="0" xfId="2" applyFont="1">
      <alignment vertical="center"/>
    </xf>
    <xf numFmtId="0" fontId="25" fillId="4" borderId="11" xfId="2" applyFont="1" applyFill="1" applyBorder="1">
      <alignment vertical="center"/>
    </xf>
    <xf numFmtId="0" fontId="23" fillId="0" borderId="0" xfId="2" applyAlignment="1">
      <alignment horizontal="center" vertical="center"/>
    </xf>
    <xf numFmtId="0" fontId="25" fillId="4" borderId="6" xfId="2" applyFont="1" applyFill="1" applyBorder="1" applyAlignment="1">
      <alignment horizontal="center" vertical="center" wrapText="1"/>
    </xf>
    <xf numFmtId="0" fontId="23" fillId="0" borderId="0" xfId="2">
      <alignment vertical="center"/>
    </xf>
    <xf numFmtId="0" fontId="7" fillId="5" borderId="6" xfId="2" quotePrefix="1" applyFont="1" applyFill="1" applyBorder="1" applyAlignment="1">
      <alignment horizontal="center" vertical="center" wrapText="1"/>
    </xf>
    <xf numFmtId="0" fontId="7" fillId="2" borderId="6" xfId="3" applyNumberFormat="1"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5" fillId="3" borderId="0" xfId="0" applyFont="1" applyFill="1" applyAlignment="1">
      <alignment horizontal="center" vertical="center"/>
    </xf>
    <xf numFmtId="0" fontId="25" fillId="4" borderId="13" xfId="0" applyFont="1" applyFill="1" applyBorder="1">
      <alignment vertical="center"/>
    </xf>
    <xf numFmtId="0" fontId="28" fillId="4" borderId="11" xfId="0" applyFont="1" applyFill="1" applyBorder="1">
      <alignment vertical="center"/>
    </xf>
    <xf numFmtId="0" fontId="25" fillId="4" borderId="11" xfId="0" applyFont="1" applyFill="1" applyBorder="1">
      <alignment vertical="center"/>
    </xf>
    <xf numFmtId="0" fontId="25" fillId="4" borderId="11" xfId="0" applyFont="1" applyFill="1" applyBorder="1" applyAlignment="1">
      <alignment horizontal="center" vertical="center"/>
    </xf>
    <xf numFmtId="0" fontId="25" fillId="4" borderId="11" xfId="0" applyFont="1" applyFill="1" applyBorder="1" applyAlignment="1">
      <alignment horizontal="center" vertical="center" shrinkToFit="1"/>
    </xf>
    <xf numFmtId="0" fontId="3" fillId="4" borderId="14" xfId="0" applyFont="1" applyFill="1" applyBorder="1">
      <alignment vertical="center"/>
    </xf>
    <xf numFmtId="0" fontId="7" fillId="6" borderId="11" xfId="0" applyFont="1" applyFill="1" applyBorder="1">
      <alignment vertical="center"/>
    </xf>
    <xf numFmtId="0" fontId="3" fillId="6" borderId="11" xfId="0" applyFont="1" applyFill="1" applyBorder="1">
      <alignment vertical="center"/>
    </xf>
    <xf numFmtId="0" fontId="3" fillId="0" borderId="11" xfId="0" applyFont="1" applyBorder="1" applyAlignment="1">
      <alignment horizontal="center" vertical="center"/>
    </xf>
    <xf numFmtId="0" fontId="7" fillId="0" borderId="11" xfId="0" applyFont="1" applyBorder="1" applyAlignment="1">
      <alignment horizontal="center" vertical="center"/>
    </xf>
    <xf numFmtId="0" fontId="3" fillId="4" borderId="15" xfId="0" applyFont="1" applyFill="1" applyBorder="1">
      <alignment vertical="center"/>
    </xf>
    <xf numFmtId="0" fontId="7" fillId="6" borderId="13" xfId="0" applyFont="1" applyFill="1" applyBorder="1">
      <alignment vertical="center"/>
    </xf>
    <xf numFmtId="0" fontId="7" fillId="6" borderId="14" xfId="0" applyFont="1" applyFill="1" applyBorder="1">
      <alignment vertical="center"/>
    </xf>
    <xf numFmtId="0" fontId="3" fillId="6" borderId="14" xfId="0" applyFont="1" applyFill="1" applyBorder="1">
      <alignment vertical="center"/>
    </xf>
    <xf numFmtId="0" fontId="29" fillId="5" borderId="11" xfId="0" applyFont="1" applyFill="1" applyBorder="1">
      <alignment vertical="center"/>
    </xf>
    <xf numFmtId="0" fontId="7" fillId="5" borderId="11" xfId="0" applyFont="1" applyFill="1" applyBorder="1">
      <alignment vertical="center"/>
    </xf>
    <xf numFmtId="2" fontId="7" fillId="0" borderId="11" xfId="0" applyNumberFormat="1" applyFont="1" applyBorder="1" applyAlignment="1">
      <alignment horizontal="right" vertical="center"/>
    </xf>
    <xf numFmtId="2" fontId="7" fillId="0" borderId="11" xfId="0" applyNumberFormat="1" applyFont="1" applyBorder="1">
      <alignment vertical="center"/>
    </xf>
    <xf numFmtId="2" fontId="25" fillId="4" borderId="11" xfId="0" applyNumberFormat="1" applyFont="1" applyFill="1" applyBorder="1">
      <alignment vertical="center"/>
    </xf>
    <xf numFmtId="0" fontId="7" fillId="7" borderId="17" xfId="0" quotePrefix="1" applyFont="1" applyFill="1" applyBorder="1">
      <alignment vertical="center"/>
    </xf>
    <xf numFmtId="176" fontId="7" fillId="0" borderId="6" xfId="3" applyNumberFormat="1" applyFont="1" applyFill="1" applyBorder="1" applyAlignment="1" applyProtection="1">
      <alignment horizontal="center" vertical="center" wrapText="1"/>
      <protection locked="0"/>
    </xf>
    <xf numFmtId="0" fontId="25" fillId="4" borderId="12" xfId="2" applyFont="1" applyFill="1" applyBorder="1" applyAlignment="1">
      <alignment horizontal="center" vertical="center"/>
    </xf>
    <xf numFmtId="0" fontId="25" fillId="4" borderId="11" xfId="0" applyFont="1" applyFill="1" applyBorder="1" applyAlignment="1">
      <alignment horizontal="center" vertical="center" wrapText="1"/>
    </xf>
    <xf numFmtId="0" fontId="25" fillId="4" borderId="12" xfId="2" applyFont="1" applyFill="1" applyBorder="1" applyAlignment="1">
      <alignment horizontal="center" vertical="center" wrapText="1"/>
    </xf>
    <xf numFmtId="0" fontId="30" fillId="0" borderId="0" xfId="0" applyFont="1">
      <alignment vertical="center"/>
    </xf>
    <xf numFmtId="0" fontId="5" fillId="9" borderId="1" xfId="0" applyFont="1" applyFill="1" applyBorder="1" applyAlignment="1">
      <alignment horizontal="center" vertical="center" wrapText="1"/>
    </xf>
    <xf numFmtId="0" fontId="7" fillId="5" borderId="21" xfId="0" applyFont="1" applyFill="1" applyBorder="1" applyAlignment="1">
      <alignment horizontal="center" vertical="center" wrapText="1"/>
    </xf>
    <xf numFmtId="2" fontId="7" fillId="5" borderId="21" xfId="0" applyNumberFormat="1" applyFont="1" applyFill="1" applyBorder="1" applyAlignment="1">
      <alignment horizontal="center" vertical="center" wrapText="1"/>
    </xf>
    <xf numFmtId="0" fontId="32" fillId="5" borderId="1" xfId="0" applyFont="1" applyFill="1" applyBorder="1" applyAlignment="1">
      <alignment horizontal="center" vertical="center"/>
    </xf>
    <xf numFmtId="0" fontId="32" fillId="5" borderId="1" xfId="0" applyFont="1" applyFill="1" applyBorder="1" applyAlignment="1">
      <alignment horizontal="center" vertical="center" wrapText="1"/>
    </xf>
    <xf numFmtId="0" fontId="32" fillId="5" borderId="7" xfId="2" applyFont="1" applyFill="1" applyBorder="1" applyAlignment="1">
      <alignment vertical="center" wrapText="1"/>
    </xf>
    <xf numFmtId="0" fontId="32" fillId="5" borderId="8" xfId="0" applyFont="1" applyFill="1" applyBorder="1" applyAlignment="1">
      <alignment vertical="center" wrapText="1"/>
    </xf>
    <xf numFmtId="0" fontId="32" fillId="7" borderId="16" xfId="0" applyFont="1" applyFill="1" applyBorder="1" applyAlignment="1">
      <alignment horizontal="center" vertical="center"/>
    </xf>
    <xf numFmtId="0" fontId="32" fillId="5" borderId="1" xfId="0" applyFont="1" applyFill="1" applyBorder="1" applyAlignment="1">
      <alignment vertical="center" wrapText="1"/>
    </xf>
    <xf numFmtId="0" fontId="10" fillId="3" borderId="0" xfId="0" applyFont="1" applyFill="1">
      <alignment vertical="center"/>
    </xf>
    <xf numFmtId="0" fontId="32" fillId="5" borderId="6" xfId="2" applyFont="1" applyFill="1" applyBorder="1" applyAlignment="1">
      <alignment horizontal="center" vertical="center" wrapText="1"/>
    </xf>
    <xf numFmtId="0" fontId="0" fillId="0" borderId="0" xfId="0" applyAlignment="1">
      <alignment horizontal="center" vertical="center"/>
    </xf>
    <xf numFmtId="0" fontId="20" fillId="5" borderId="1" xfId="0" applyFont="1" applyFill="1" applyBorder="1" applyAlignment="1">
      <alignment horizontal="center" vertical="center"/>
    </xf>
    <xf numFmtId="179" fontId="7" fillId="0" borderId="6" xfId="3" applyNumberFormat="1" applyFont="1" applyFill="1" applyBorder="1" applyAlignment="1" applyProtection="1">
      <alignment horizontal="center" vertical="center" wrapText="1"/>
      <protection locked="0"/>
    </xf>
    <xf numFmtId="180" fontId="7" fillId="0" borderId="6" xfId="3" applyNumberFormat="1" applyFont="1" applyFill="1" applyBorder="1" applyAlignment="1" applyProtection="1">
      <alignment horizontal="center" vertical="center" wrapText="1"/>
      <protection locked="0"/>
    </xf>
    <xf numFmtId="0" fontId="25" fillId="4" borderId="10" xfId="2"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7" fillId="8" borderId="1" xfId="0" applyFont="1" applyFill="1" applyBorder="1" applyAlignment="1">
      <alignment horizontal="center" vertical="center" wrapText="1"/>
    </xf>
    <xf numFmtId="181" fontId="7" fillId="5" borderId="1" xfId="1" applyNumberFormat="1" applyFont="1" applyFill="1" applyBorder="1" applyAlignment="1">
      <alignment horizontal="center" vertical="center"/>
    </xf>
    <xf numFmtId="180" fontId="7" fillId="5" borderId="1" xfId="1" applyNumberFormat="1" applyFont="1" applyFill="1" applyBorder="1" applyAlignment="1">
      <alignment horizontal="center" vertical="center"/>
    </xf>
    <xf numFmtId="0" fontId="7" fillId="7" borderId="22" xfId="0" applyFont="1" applyFill="1" applyBorder="1">
      <alignment vertical="center"/>
    </xf>
    <xf numFmtId="0" fontId="3" fillId="7" borderId="18" xfId="0" applyFont="1" applyFill="1" applyBorder="1" applyAlignment="1">
      <alignment horizontal="left" vertical="center" wrapText="1"/>
    </xf>
    <xf numFmtId="0" fontId="3" fillId="7" borderId="22" xfId="0" applyFont="1" applyFill="1" applyBorder="1">
      <alignment vertical="center"/>
    </xf>
    <xf numFmtId="185" fontId="3" fillId="7" borderId="18" xfId="0" applyNumberFormat="1" applyFont="1" applyFill="1" applyBorder="1" applyAlignment="1">
      <alignment horizontal="center" vertical="center"/>
    </xf>
    <xf numFmtId="185" fontId="3" fillId="7" borderId="16" xfId="0" applyNumberFormat="1" applyFont="1" applyFill="1" applyBorder="1" applyAlignment="1">
      <alignment horizontal="center" vertical="center"/>
    </xf>
    <xf numFmtId="184" fontId="3" fillId="7" borderId="18" xfId="0" applyNumberFormat="1" applyFont="1" applyFill="1" applyBorder="1" applyAlignment="1">
      <alignment horizontal="center" vertical="center"/>
    </xf>
    <xf numFmtId="177" fontId="3" fillId="7" borderId="16" xfId="0" applyNumberFormat="1" applyFont="1" applyFill="1" applyBorder="1" applyAlignment="1">
      <alignment horizontal="center" vertical="center"/>
    </xf>
    <xf numFmtId="0" fontId="32" fillId="5" borderId="23" xfId="0" applyFont="1" applyFill="1" applyBorder="1" applyAlignment="1">
      <alignment horizontal="center" vertical="center"/>
    </xf>
    <xf numFmtId="0" fontId="32" fillId="5" borderId="23" xfId="0" applyFont="1" applyFill="1" applyBorder="1" applyAlignment="1">
      <alignment vertical="center" wrapText="1"/>
    </xf>
    <xf numFmtId="0" fontId="0" fillId="0" borderId="0" xfId="0" applyAlignment="1">
      <alignment horizontal="center" vertical="center" wrapText="1"/>
    </xf>
    <xf numFmtId="0" fontId="7" fillId="0" borderId="24" xfId="2" applyFont="1" applyBorder="1">
      <alignment vertical="center"/>
    </xf>
    <xf numFmtId="0" fontId="7" fillId="0" borderId="6" xfId="3" applyNumberFormat="1" applyFont="1" applyFill="1" applyBorder="1" applyAlignment="1" applyProtection="1">
      <alignment horizontal="center" vertical="center" wrapText="1"/>
      <protection locked="0"/>
    </xf>
    <xf numFmtId="0" fontId="5" fillId="4" borderId="7"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3" fillId="4" borderId="25" xfId="0" applyFont="1" applyFill="1" applyBorder="1">
      <alignment vertical="center"/>
    </xf>
    <xf numFmtId="0" fontId="3" fillId="6" borderId="26" xfId="0" applyFont="1" applyFill="1" applyBorder="1">
      <alignment vertical="center"/>
    </xf>
    <xf numFmtId="0" fontId="3" fillId="6" borderId="27" xfId="0" applyFont="1" applyFill="1" applyBorder="1">
      <alignment vertical="center"/>
    </xf>
    <xf numFmtId="0" fontId="3" fillId="6" borderId="28" xfId="0" applyFont="1" applyFill="1" applyBorder="1">
      <alignment vertical="center"/>
    </xf>
    <xf numFmtId="0" fontId="3" fillId="0" borderId="6" xfId="0" applyFont="1" applyBorder="1" applyAlignment="1">
      <alignment horizontal="left" vertical="center"/>
    </xf>
    <xf numFmtId="184" fontId="3" fillId="6" borderId="6" xfId="0" applyNumberFormat="1" applyFont="1" applyFill="1" applyBorder="1">
      <alignment vertical="center"/>
    </xf>
    <xf numFmtId="182" fontId="3" fillId="6" borderId="6" xfId="0" applyNumberFormat="1" applyFont="1" applyFill="1" applyBorder="1">
      <alignment vertical="center"/>
    </xf>
    <xf numFmtId="186" fontId="7" fillId="0" borderId="6" xfId="3" applyNumberFormat="1" applyFont="1" applyFill="1" applyBorder="1" applyAlignment="1" applyProtection="1">
      <alignment horizontal="center" vertical="center" wrapText="1"/>
      <protection locked="0"/>
    </xf>
    <xf numFmtId="0" fontId="25" fillId="4" borderId="19" xfId="2" applyFont="1" applyFill="1" applyBorder="1" applyAlignment="1">
      <alignment horizontal="center" vertical="top" wrapText="1"/>
    </xf>
    <xf numFmtId="176" fontId="7" fillId="5" borderId="1" xfId="1" quotePrefix="1"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15" fillId="0" borderId="6" xfId="0" applyFont="1" applyBorder="1" applyAlignment="1">
      <alignment vertical="center" wrapText="1"/>
    </xf>
    <xf numFmtId="0" fontId="9" fillId="4" borderId="3" xfId="0" applyFont="1" applyFill="1" applyBorder="1" applyAlignment="1">
      <alignment horizontal="center" vertical="center"/>
    </xf>
    <xf numFmtId="0" fontId="16" fillId="2" borderId="4" xfId="1" applyNumberFormat="1" applyFont="1" applyFill="1" applyBorder="1" applyAlignment="1">
      <alignment horizontal="right" vertical="center"/>
    </xf>
    <xf numFmtId="0" fontId="16" fillId="2" borderId="5" xfId="1" applyNumberFormat="1" applyFont="1" applyFill="1" applyBorder="1" applyAlignment="1">
      <alignment horizontal="right" vertical="center"/>
    </xf>
    <xf numFmtId="0" fontId="20" fillId="0" borderId="8"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5" borderId="8" xfId="0" applyFont="1" applyFill="1" applyBorder="1" applyAlignment="1">
      <alignment vertical="center" wrapText="1"/>
    </xf>
    <xf numFmtId="0" fontId="20" fillId="5" borderId="2" xfId="0" applyFont="1" applyFill="1" applyBorder="1" applyAlignment="1">
      <alignment vertical="center" wrapText="1"/>
    </xf>
    <xf numFmtId="180" fontId="7" fillId="5" borderId="30" xfId="1" applyNumberFormat="1" applyFont="1"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181" fontId="7" fillId="5" borderId="33" xfId="1" applyNumberFormat="1"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5" fillId="4" borderId="12" xfId="2" applyFont="1" applyFill="1" applyBorder="1" applyAlignment="1">
      <alignment horizontal="center" vertical="center" wrapText="1"/>
    </xf>
    <xf numFmtId="0" fontId="0" fillId="0" borderId="10" xfId="0" applyBorder="1" applyAlignment="1">
      <alignment horizontal="center" vertical="center" wrapText="1"/>
    </xf>
    <xf numFmtId="0" fontId="25" fillId="4" borderId="10" xfId="2" applyFont="1" applyFill="1" applyBorder="1" applyAlignment="1">
      <alignment horizontal="center" vertical="center" wrapText="1"/>
    </xf>
    <xf numFmtId="0" fontId="25" fillId="4" borderId="19" xfId="2" applyFont="1" applyFill="1" applyBorder="1" applyAlignment="1">
      <alignment horizontal="center" vertical="top" wrapText="1"/>
    </xf>
    <xf numFmtId="0" fontId="0" fillId="0" borderId="20" xfId="0" applyBorder="1" applyAlignment="1">
      <alignment horizontal="center" vertical="top" wrapText="1"/>
    </xf>
    <xf numFmtId="179" fontId="7" fillId="0" borderId="7" xfId="3" applyNumberFormat="1" applyFont="1" applyFill="1" applyBorder="1" applyAlignment="1" applyProtection="1">
      <alignment horizontal="center" vertical="center" wrapText="1"/>
      <protection locked="0"/>
    </xf>
    <xf numFmtId="0" fontId="0" fillId="0" borderId="25" xfId="0" applyBorder="1" applyAlignment="1">
      <alignment horizontal="center" vertical="center" wrapText="1"/>
    </xf>
    <xf numFmtId="0" fontId="0" fillId="0" borderId="29" xfId="0" applyBorder="1" applyAlignment="1">
      <alignment horizontal="center"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3" fillId="6" borderId="26"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42" fillId="5" borderId="1" xfId="0" applyFont="1" applyFill="1" applyBorder="1" applyAlignment="1">
      <alignment horizontal="center" vertical="center" wrapText="1"/>
    </xf>
    <xf numFmtId="0" fontId="20" fillId="5" borderId="1" xfId="0" applyFont="1" applyFill="1" applyBorder="1" applyAlignment="1">
      <alignment vertical="center" wrapText="1"/>
    </xf>
    <xf numFmtId="0" fontId="20" fillId="5" borderId="1" xfId="0" applyFont="1" applyFill="1" applyBorder="1" applyAlignment="1">
      <alignment horizontal="right" vertical="center"/>
    </xf>
    <xf numFmtId="0" fontId="20" fillId="5"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0" borderId="1" xfId="0" applyFont="1" applyBorder="1" applyAlignment="1">
      <alignment vertical="center" wrapText="1"/>
    </xf>
    <xf numFmtId="0" fontId="20" fillId="2" borderId="1" xfId="0" applyFont="1" applyFill="1" applyBorder="1" applyAlignment="1" applyProtection="1">
      <alignment vertical="center" wrapText="1"/>
      <protection locked="0"/>
    </xf>
    <xf numFmtId="0" fontId="20" fillId="8" borderId="1" xfId="0" applyFont="1" applyFill="1" applyBorder="1" applyAlignment="1">
      <alignment vertical="center" wrapText="1"/>
    </xf>
    <xf numFmtId="0" fontId="20" fillId="5" borderId="8" xfId="0" applyFont="1" applyFill="1" applyBorder="1" applyAlignment="1">
      <alignment horizontal="left" vertical="center" wrapText="1"/>
    </xf>
    <xf numFmtId="0" fontId="46" fillId="0" borderId="2" xfId="0" applyFont="1" applyBorder="1" applyAlignment="1">
      <alignment horizontal="left" vertical="center" wrapText="1"/>
    </xf>
    <xf numFmtId="182" fontId="20" fillId="5" borderId="1" xfId="1" applyNumberFormat="1" applyFont="1" applyFill="1" applyBorder="1" applyAlignment="1">
      <alignment horizontal="right" vertical="center"/>
    </xf>
    <xf numFmtId="0" fontId="46" fillId="0" borderId="9" xfId="0" applyFont="1" applyBorder="1" applyAlignment="1">
      <alignment horizontal="left" vertical="center" wrapText="1"/>
    </xf>
    <xf numFmtId="0" fontId="20"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20" fillId="5" borderId="2" xfId="0" applyFont="1" applyFill="1" applyBorder="1" applyAlignment="1">
      <alignment horizontal="left" vertical="center" wrapText="1"/>
    </xf>
    <xf numFmtId="183" fontId="20" fillId="5" borderId="1" xfId="1" applyNumberFormat="1" applyFont="1" applyFill="1" applyBorder="1" applyAlignment="1">
      <alignment horizontal="right" vertical="center"/>
    </xf>
    <xf numFmtId="178" fontId="20" fillId="5" borderId="1" xfId="1" applyNumberFormat="1" applyFont="1" applyFill="1" applyBorder="1" applyAlignment="1">
      <alignment horizontal="right" vertical="center"/>
    </xf>
    <xf numFmtId="0" fontId="20" fillId="0" borderId="1" xfId="0" applyFont="1" applyBorder="1" applyAlignment="1" applyProtection="1">
      <alignment horizontal="left" vertical="center" wrapText="1"/>
      <protection locked="0"/>
    </xf>
    <xf numFmtId="0" fontId="20" fillId="0" borderId="8" xfId="0" applyFont="1" applyBorder="1" applyAlignment="1">
      <alignment horizontal="left" vertical="center" wrapText="1"/>
    </xf>
    <xf numFmtId="0" fontId="20" fillId="0" borderId="2" xfId="0" applyFont="1" applyBorder="1" applyAlignment="1">
      <alignment horizontal="left" vertical="center" wrapText="1"/>
    </xf>
    <xf numFmtId="0" fontId="46" fillId="0" borderId="0" xfId="0" applyFont="1">
      <alignment vertical="center"/>
    </xf>
    <xf numFmtId="38" fontId="7" fillId="0" borderId="0" xfId="1" applyFont="1">
      <alignment vertical="center"/>
    </xf>
    <xf numFmtId="184" fontId="20" fillId="5" borderId="1" xfId="1" applyNumberFormat="1" applyFont="1" applyFill="1" applyBorder="1" applyAlignment="1">
      <alignment horizontal="right" vertical="center"/>
    </xf>
    <xf numFmtId="0" fontId="48" fillId="0" borderId="0" xfId="0" applyFont="1">
      <alignment vertical="center"/>
    </xf>
    <xf numFmtId="0" fontId="50" fillId="0" borderId="0" xfId="2" applyFont="1">
      <alignment vertical="center"/>
    </xf>
    <xf numFmtId="0" fontId="7" fillId="5" borderId="7" xfId="2" applyFont="1" applyFill="1" applyBorder="1" applyAlignment="1">
      <alignment vertical="center" wrapText="1"/>
    </xf>
    <xf numFmtId="0" fontId="7" fillId="5" borderId="1" xfId="0" applyFont="1" applyFill="1" applyBorder="1" applyAlignment="1">
      <alignment vertical="center" wrapText="1"/>
    </xf>
    <xf numFmtId="0" fontId="7" fillId="5" borderId="8" xfId="0" applyFont="1" applyFill="1" applyBorder="1" applyAlignment="1">
      <alignment horizontal="left" vertical="center" wrapText="1"/>
    </xf>
    <xf numFmtId="0" fontId="7" fillId="5" borderId="8" xfId="0" applyFont="1" applyFill="1" applyBorder="1" applyAlignment="1">
      <alignment vertical="center" wrapText="1"/>
    </xf>
    <xf numFmtId="0" fontId="7" fillId="5" borderId="21" xfId="0" applyFont="1" applyFill="1" applyBorder="1" applyAlignment="1">
      <alignment vertical="center" wrapText="1"/>
    </xf>
    <xf numFmtId="0" fontId="7" fillId="5" borderId="1" xfId="0" applyFont="1" applyFill="1" applyBorder="1" applyAlignment="1">
      <alignment horizontal="center" vertical="center"/>
    </xf>
    <xf numFmtId="0" fontId="7" fillId="5" borderId="6" xfId="2" applyFont="1" applyFill="1" applyBorder="1" applyAlignment="1">
      <alignment horizontal="center" vertical="center" wrapText="1"/>
    </xf>
    <xf numFmtId="0" fontId="22" fillId="5" borderId="1" xfId="0" applyFont="1" applyFill="1" applyBorder="1" applyAlignment="1">
      <alignment horizontal="center" vertical="center" wrapText="1"/>
    </xf>
    <xf numFmtId="0" fontId="7" fillId="5" borderId="21" xfId="0" applyFont="1" applyFill="1" applyBorder="1" applyAlignment="1">
      <alignment horizontal="center" vertical="center"/>
    </xf>
    <xf numFmtId="0" fontId="7" fillId="0" borderId="6" xfId="0"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v01\&#22320;&#29699;&#29872;&#22659;&#23616;\Users\suzukia\Downloads\JCM_ID_AM008_ver01.0_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_fridge_showcase)"/>
      <sheetName val="MPS(input_freezer_showcase)"/>
      <sheetName val="MPS(calc_process)"/>
      <sheetName val="MSS"/>
      <sheetName val="MRS(input_fridge_showcase)"/>
      <sheetName val="MRS(input_freezer_showcase)"/>
      <sheetName val="MRS(calc_proces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showGridLines="0" tabSelected="1" zoomScale="70" zoomScaleNormal="7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3" customWidth="1"/>
    <col min="6" max="6" width="13.125" style="1" customWidth="1"/>
    <col min="7" max="7" width="15.5" style="1" customWidth="1"/>
    <col min="8" max="8" width="21.375" style="1" customWidth="1"/>
    <col min="9" max="9" width="100.25" style="1" customWidth="1"/>
    <col min="10" max="10" width="18.875" style="1" customWidth="1"/>
    <col min="11" max="11" width="14.625" style="1" customWidth="1"/>
    <col min="12" max="16384" width="9" style="1"/>
  </cols>
  <sheetData>
    <row r="1" spans="1:11" ht="18" customHeight="1" x14ac:dyDescent="0.15">
      <c r="K1" s="12" t="s">
        <v>0</v>
      </c>
    </row>
    <row r="2" spans="1:11" ht="27.75" customHeight="1" x14ac:dyDescent="0.15">
      <c r="A2" s="14" t="s">
        <v>1</v>
      </c>
      <c r="B2" s="15"/>
      <c r="C2" s="15"/>
      <c r="D2" s="15"/>
      <c r="E2" s="32"/>
      <c r="F2" s="15"/>
      <c r="G2" s="15"/>
      <c r="H2" s="15"/>
      <c r="I2" s="15"/>
      <c r="J2" s="15"/>
      <c r="K2" s="16"/>
    </row>
    <row r="4" spans="1:11" ht="18.75" customHeight="1" x14ac:dyDescent="0.15">
      <c r="A4" s="13" t="s">
        <v>2</v>
      </c>
      <c r="B4" s="2"/>
    </row>
    <row r="5" spans="1:11" ht="18.75" customHeight="1" x14ac:dyDescent="0.15">
      <c r="A5" s="2"/>
      <c r="B5" s="17" t="s">
        <v>3</v>
      </c>
      <c r="C5" s="17" t="s">
        <v>4</v>
      </c>
      <c r="D5" s="17" t="s">
        <v>5</v>
      </c>
      <c r="E5" s="17" t="s">
        <v>6</v>
      </c>
      <c r="F5" s="17" t="s">
        <v>7</v>
      </c>
      <c r="G5" s="17" t="s">
        <v>8</v>
      </c>
      <c r="H5" s="17" t="s">
        <v>9</v>
      </c>
      <c r="I5" s="17" t="s">
        <v>10</v>
      </c>
      <c r="J5" s="17" t="s">
        <v>11</v>
      </c>
      <c r="K5" s="17" t="s">
        <v>12</v>
      </c>
    </row>
    <row r="6" spans="1:11" s="8" customFormat="1" ht="39" customHeight="1" x14ac:dyDescent="0.15">
      <c r="B6" s="17" t="s">
        <v>13</v>
      </c>
      <c r="C6" s="17" t="s">
        <v>14</v>
      </c>
      <c r="D6" s="17" t="s">
        <v>15</v>
      </c>
      <c r="E6" s="17" t="s">
        <v>16</v>
      </c>
      <c r="F6" s="17" t="s">
        <v>17</v>
      </c>
      <c r="G6" s="17" t="s">
        <v>18</v>
      </c>
      <c r="H6" s="17" t="s">
        <v>19</v>
      </c>
      <c r="I6" s="17" t="s">
        <v>20</v>
      </c>
      <c r="J6" s="17" t="s">
        <v>21</v>
      </c>
      <c r="K6" s="17" t="s">
        <v>22</v>
      </c>
    </row>
    <row r="7" spans="1:11" s="6" customFormat="1" ht="322.5" customHeight="1" x14ac:dyDescent="0.15">
      <c r="B7" s="21" t="s">
        <v>23</v>
      </c>
      <c r="C7" s="135" t="s">
        <v>124</v>
      </c>
      <c r="D7" s="136" t="s">
        <v>125</v>
      </c>
      <c r="E7" s="137" t="s">
        <v>24</v>
      </c>
      <c r="F7" s="138" t="s">
        <v>122</v>
      </c>
      <c r="G7" s="139" t="s">
        <v>25</v>
      </c>
      <c r="H7" s="140" t="s">
        <v>26</v>
      </c>
      <c r="I7" s="141" t="s">
        <v>126</v>
      </c>
      <c r="J7" s="142" t="s">
        <v>27</v>
      </c>
      <c r="K7" s="141" t="s">
        <v>28</v>
      </c>
    </row>
    <row r="8" spans="1:11" s="6" customFormat="1" ht="200.25" customHeight="1" x14ac:dyDescent="0.15">
      <c r="B8" s="21" t="s">
        <v>29</v>
      </c>
      <c r="C8" s="138" t="s">
        <v>127</v>
      </c>
      <c r="D8" s="136" t="s">
        <v>128</v>
      </c>
      <c r="E8" s="137" t="s">
        <v>24</v>
      </c>
      <c r="F8" s="138" t="s">
        <v>30</v>
      </c>
      <c r="G8" s="139" t="s">
        <v>25</v>
      </c>
      <c r="H8" s="140" t="s">
        <v>26</v>
      </c>
      <c r="I8" s="141" t="s">
        <v>129</v>
      </c>
      <c r="J8" s="142" t="s">
        <v>31</v>
      </c>
      <c r="K8" s="141" t="s">
        <v>28</v>
      </c>
    </row>
    <row r="9" spans="1:11" s="6" customFormat="1" ht="257.64999999999998" customHeight="1" x14ac:dyDescent="0.15">
      <c r="B9" s="21" t="s">
        <v>32</v>
      </c>
      <c r="C9" s="138" t="s">
        <v>130</v>
      </c>
      <c r="D9" s="136" t="s">
        <v>131</v>
      </c>
      <c r="E9" s="137" t="s">
        <v>24</v>
      </c>
      <c r="F9" s="138" t="s">
        <v>30</v>
      </c>
      <c r="G9" s="139" t="s">
        <v>25</v>
      </c>
      <c r="H9" s="140" t="s">
        <v>26</v>
      </c>
      <c r="I9" s="141" t="s">
        <v>129</v>
      </c>
      <c r="J9" s="142" t="s">
        <v>31</v>
      </c>
      <c r="K9" s="141" t="s">
        <v>28</v>
      </c>
    </row>
    <row r="10" spans="1:11" ht="8.25" customHeight="1" x14ac:dyDescent="0.15"/>
    <row r="11" spans="1:11" ht="20.100000000000001" customHeight="1" x14ac:dyDescent="0.15">
      <c r="A11" s="13" t="s">
        <v>33</v>
      </c>
    </row>
    <row r="12" spans="1:11" ht="20.100000000000001" customHeight="1" x14ac:dyDescent="0.15">
      <c r="B12" s="17" t="s">
        <v>3</v>
      </c>
      <c r="C12" s="105" t="s">
        <v>4</v>
      </c>
      <c r="D12" s="105"/>
      <c r="E12" s="17" t="s">
        <v>5</v>
      </c>
      <c r="F12" s="17" t="s">
        <v>6</v>
      </c>
      <c r="G12" s="105" t="s">
        <v>7</v>
      </c>
      <c r="H12" s="105"/>
      <c r="I12" s="105"/>
      <c r="J12" s="105" t="s">
        <v>8</v>
      </c>
      <c r="K12" s="105"/>
    </row>
    <row r="13" spans="1:11" ht="39" customHeight="1" x14ac:dyDescent="0.15">
      <c r="B13" s="17" t="s">
        <v>14</v>
      </c>
      <c r="C13" s="105" t="s">
        <v>15</v>
      </c>
      <c r="D13" s="105"/>
      <c r="E13" s="17" t="s">
        <v>16</v>
      </c>
      <c r="F13" s="17" t="s">
        <v>17</v>
      </c>
      <c r="G13" s="105" t="s">
        <v>19</v>
      </c>
      <c r="H13" s="105"/>
      <c r="I13" s="105"/>
      <c r="J13" s="105" t="s">
        <v>22</v>
      </c>
      <c r="K13" s="105"/>
    </row>
    <row r="14" spans="1:11" s="6" customFormat="1" ht="61.5" customHeight="1" x14ac:dyDescent="0.15">
      <c r="B14" s="138" t="s">
        <v>132</v>
      </c>
      <c r="C14" s="143" t="s">
        <v>34</v>
      </c>
      <c r="D14" s="144"/>
      <c r="E14" s="145">
        <v>1.5E-3</v>
      </c>
      <c r="F14" s="138" t="s">
        <v>133</v>
      </c>
      <c r="G14" s="110" t="s">
        <v>35</v>
      </c>
      <c r="H14" s="146"/>
      <c r="I14" s="144"/>
      <c r="J14" s="147"/>
      <c r="K14" s="148"/>
    </row>
    <row r="15" spans="1:11" s="6" customFormat="1" ht="105.6" customHeight="1" x14ac:dyDescent="0.15">
      <c r="B15" s="138" t="s">
        <v>134</v>
      </c>
      <c r="C15" s="143" t="s">
        <v>135</v>
      </c>
      <c r="D15" s="144"/>
      <c r="E15" s="137" t="s">
        <v>24</v>
      </c>
      <c r="F15" s="138" t="s">
        <v>123</v>
      </c>
      <c r="G15" s="110" t="s">
        <v>136</v>
      </c>
      <c r="H15" s="146"/>
      <c r="I15" s="144"/>
      <c r="J15" s="147"/>
      <c r="K15" s="148"/>
    </row>
    <row r="16" spans="1:11" s="6" customFormat="1" ht="105.6" customHeight="1" x14ac:dyDescent="0.15">
      <c r="B16" s="138" t="s">
        <v>137</v>
      </c>
      <c r="C16" s="143" t="s">
        <v>138</v>
      </c>
      <c r="D16" s="144"/>
      <c r="E16" s="137" t="s">
        <v>24</v>
      </c>
      <c r="F16" s="70" t="s">
        <v>139</v>
      </c>
      <c r="G16" s="110" t="s">
        <v>140</v>
      </c>
      <c r="H16" s="146"/>
      <c r="I16" s="144"/>
      <c r="J16" s="149"/>
      <c r="K16" s="150"/>
    </row>
    <row r="17" spans="1:17" s="6" customFormat="1" ht="64.150000000000006" customHeight="1" x14ac:dyDescent="0.15">
      <c r="B17" s="70" t="s">
        <v>141</v>
      </c>
      <c r="C17" s="143" t="s">
        <v>36</v>
      </c>
      <c r="D17" s="151"/>
      <c r="E17" s="152">
        <v>100</v>
      </c>
      <c r="F17" s="153" t="s">
        <v>37</v>
      </c>
      <c r="G17" s="154" t="s">
        <v>38</v>
      </c>
      <c r="H17" s="154"/>
      <c r="I17" s="154"/>
      <c r="J17" s="155"/>
      <c r="K17" s="156"/>
      <c r="L17" s="157"/>
      <c r="Q17" s="158"/>
    </row>
    <row r="18" spans="1:17" s="6" customFormat="1" ht="84" customHeight="1" x14ac:dyDescent="0.15">
      <c r="B18" s="70" t="s">
        <v>142</v>
      </c>
      <c r="C18" s="143" t="s">
        <v>39</v>
      </c>
      <c r="D18" s="151"/>
      <c r="E18" s="152">
        <v>100</v>
      </c>
      <c r="F18" s="153" t="s">
        <v>37</v>
      </c>
      <c r="G18" s="154" t="s">
        <v>143</v>
      </c>
      <c r="H18" s="154"/>
      <c r="I18" s="154"/>
      <c r="J18" s="155" t="s">
        <v>144</v>
      </c>
      <c r="K18" s="156"/>
      <c r="L18" s="157"/>
      <c r="Q18" s="158"/>
    </row>
    <row r="19" spans="1:17" s="6" customFormat="1" ht="120" customHeight="1" x14ac:dyDescent="0.15">
      <c r="B19" s="70" t="s">
        <v>40</v>
      </c>
      <c r="C19" s="113" t="s">
        <v>41</v>
      </c>
      <c r="D19" s="114"/>
      <c r="E19" s="159">
        <v>30.3</v>
      </c>
      <c r="F19" s="153" t="s">
        <v>37</v>
      </c>
      <c r="G19" s="110" t="s">
        <v>145</v>
      </c>
      <c r="H19" s="111"/>
      <c r="I19" s="112"/>
      <c r="J19" s="110" t="s">
        <v>42</v>
      </c>
      <c r="K19" s="112"/>
      <c r="L19" s="157"/>
      <c r="M19" s="158"/>
      <c r="N19" s="160"/>
    </row>
    <row r="20" spans="1:17" ht="6.75" customHeight="1" x14ac:dyDescent="0.15">
      <c r="L20"/>
    </row>
    <row r="21" spans="1:17" ht="18.75" customHeight="1" x14ac:dyDescent="0.15">
      <c r="A21" s="13" t="s">
        <v>43</v>
      </c>
      <c r="B21" s="2"/>
      <c r="L21"/>
    </row>
    <row r="22" spans="1:17" ht="21.75" thickBot="1" x14ac:dyDescent="0.2">
      <c r="B22" s="107" t="s">
        <v>44</v>
      </c>
      <c r="C22" s="107"/>
      <c r="D22" s="18" t="s">
        <v>17</v>
      </c>
      <c r="L22"/>
    </row>
    <row r="23" spans="1:17" ht="21.75" thickBot="1" x14ac:dyDescent="0.2">
      <c r="B23" s="108">
        <f>ROUNDDOWN('PMS(calc_process)'!G6, 0)</f>
        <v>0</v>
      </c>
      <c r="C23" s="109"/>
      <c r="D23" s="19" t="s">
        <v>45</v>
      </c>
      <c r="L23"/>
    </row>
    <row r="24" spans="1:17" ht="20.100000000000001" customHeight="1" x14ac:dyDescent="0.15">
      <c r="F24" s="9"/>
      <c r="G24" s="9"/>
      <c r="L24"/>
    </row>
    <row r="25" spans="1:17" ht="18.75" customHeight="1" x14ac:dyDescent="0.15">
      <c r="A25" s="13" t="s">
        <v>46</v>
      </c>
      <c r="L25"/>
    </row>
    <row r="26" spans="1:17" ht="18" customHeight="1" x14ac:dyDescent="0.15">
      <c r="B26" s="20" t="s">
        <v>47</v>
      </c>
      <c r="C26" s="106" t="s">
        <v>48</v>
      </c>
      <c r="D26" s="106"/>
      <c r="E26" s="106"/>
      <c r="F26" s="106"/>
      <c r="G26" s="106"/>
      <c r="H26" s="106"/>
      <c r="I26" s="106"/>
      <c r="J26" s="10"/>
    </row>
    <row r="27" spans="1:17" ht="18" customHeight="1" x14ac:dyDescent="0.15">
      <c r="B27" s="20" t="s">
        <v>49</v>
      </c>
      <c r="C27" s="106" t="s">
        <v>50</v>
      </c>
      <c r="D27" s="106"/>
      <c r="E27" s="106"/>
      <c r="F27" s="106"/>
      <c r="G27" s="106"/>
      <c r="H27" s="106"/>
      <c r="I27" s="106"/>
      <c r="J27" s="10"/>
    </row>
    <row r="28" spans="1:17" ht="18" customHeight="1" x14ac:dyDescent="0.15">
      <c r="B28" s="20" t="s">
        <v>25</v>
      </c>
      <c r="C28" s="106" t="s">
        <v>51</v>
      </c>
      <c r="D28" s="106"/>
      <c r="E28" s="106"/>
      <c r="F28" s="106"/>
      <c r="G28" s="106"/>
      <c r="H28" s="106"/>
      <c r="I28" s="106"/>
      <c r="J28" s="10"/>
    </row>
  </sheetData>
  <mergeCells count="27">
    <mergeCell ref="C28:I28"/>
    <mergeCell ref="C17:D17"/>
    <mergeCell ref="J19:K19"/>
    <mergeCell ref="B22:C22"/>
    <mergeCell ref="B23:C23"/>
    <mergeCell ref="C26:I26"/>
    <mergeCell ref="G19:I19"/>
    <mergeCell ref="G17:I17"/>
    <mergeCell ref="C19:D19"/>
    <mergeCell ref="C27:I27"/>
    <mergeCell ref="J17:K17"/>
    <mergeCell ref="C12:D12"/>
    <mergeCell ref="C13:D13"/>
    <mergeCell ref="J12:K12"/>
    <mergeCell ref="J13:K13"/>
    <mergeCell ref="G12:I12"/>
    <mergeCell ref="G13:I13"/>
    <mergeCell ref="G14:I14"/>
    <mergeCell ref="C14:D14"/>
    <mergeCell ref="C18:D18"/>
    <mergeCell ref="G18:I18"/>
    <mergeCell ref="J18:K18"/>
    <mergeCell ref="C16:D16"/>
    <mergeCell ref="G16:I16"/>
    <mergeCell ref="J16:K16"/>
    <mergeCell ref="C15:D15"/>
    <mergeCell ref="G15:I15"/>
  </mergeCells>
  <phoneticPr fontId="27"/>
  <pageMargins left="0.70866141732283472" right="0.70866141732283472" top="0.74803149606299213" bottom="0.74803149606299213" header="0.31496062992125984" footer="0.31496062992125984"/>
  <pageSetup paperSize="8" scale="2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ER38"/>
  <sheetViews>
    <sheetView view="pageBreakPreview" zoomScale="80" zoomScaleNormal="55" zoomScaleSheetLayoutView="80" workbookViewId="0"/>
  </sheetViews>
  <sheetFormatPr defaultColWidth="9" defaultRowHeight="14.25" x14ac:dyDescent="0.15"/>
  <cols>
    <col min="1" max="1" width="3.25" style="24" customWidth="1"/>
    <col min="2" max="2" width="25.625" style="23" customWidth="1"/>
    <col min="3" max="3" width="17.625" style="23" customWidth="1"/>
    <col min="4" max="7" width="25.625" style="23" customWidth="1"/>
    <col min="8" max="8" width="23.5" style="24" customWidth="1"/>
    <col min="9" max="9" width="21.5" style="24" customWidth="1"/>
    <col min="10" max="16384" width="9" style="24"/>
  </cols>
  <sheetData>
    <row r="1" spans="1:16372" ht="15" customHeight="1" x14ac:dyDescent="0.15">
      <c r="A1" s="22"/>
    </row>
    <row r="2" spans="1:16372" customFormat="1" ht="15.75" x14ac:dyDescent="0.15">
      <c r="A2" s="67" t="s">
        <v>52</v>
      </c>
      <c r="B2" s="67"/>
      <c r="C2" s="15"/>
      <c r="D2" s="15"/>
      <c r="E2" s="15"/>
      <c r="F2" s="15"/>
      <c r="G2" s="15"/>
      <c r="H2" s="15"/>
      <c r="I2" s="15"/>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row>
    <row r="3" spans="1:16372" ht="15" customHeight="1" x14ac:dyDescent="0.15">
      <c r="A3" s="22"/>
    </row>
    <row r="4" spans="1:16372" ht="15" customHeight="1" x14ac:dyDescent="0.15">
      <c r="A4" s="57" t="s">
        <v>53</v>
      </c>
    </row>
    <row r="5" spans="1:16372" s="28" customFormat="1" ht="43.5" customHeight="1" x14ac:dyDescent="0.15">
      <c r="A5" s="22"/>
      <c r="B5" s="25"/>
      <c r="C5" s="54"/>
      <c r="D5" s="56" t="s">
        <v>54</v>
      </c>
      <c r="E5" s="123" t="s">
        <v>55</v>
      </c>
      <c r="F5" s="123"/>
      <c r="G5" s="123"/>
      <c r="H5" s="75"/>
      <c r="I5" s="55" t="s">
        <v>56</v>
      </c>
    </row>
    <row r="6" spans="1:16372" s="28" customFormat="1" ht="24.75" customHeight="1" x14ac:dyDescent="0.15">
      <c r="A6" s="26"/>
      <c r="B6" s="27" t="s">
        <v>14</v>
      </c>
      <c r="C6" s="168" t="s">
        <v>57</v>
      </c>
      <c r="D6" s="169" t="s">
        <v>158</v>
      </c>
      <c r="E6" s="31" t="s">
        <v>159</v>
      </c>
      <c r="F6" s="31" t="s">
        <v>160</v>
      </c>
      <c r="G6" s="31" t="s">
        <v>161</v>
      </c>
      <c r="H6" s="167" t="s">
        <v>162</v>
      </c>
      <c r="I6" s="170" t="s">
        <v>101</v>
      </c>
    </row>
    <row r="7" spans="1:16372" s="28" customFormat="1" ht="145.5" customHeight="1" x14ac:dyDescent="0.15">
      <c r="B7" s="27" t="s">
        <v>15</v>
      </c>
      <c r="C7" s="162" t="s">
        <v>59</v>
      </c>
      <c r="D7" s="163" t="s">
        <v>148</v>
      </c>
      <c r="E7" s="164" t="s">
        <v>149</v>
      </c>
      <c r="F7" s="164" t="s">
        <v>150</v>
      </c>
      <c r="G7" s="164" t="s">
        <v>60</v>
      </c>
      <c r="H7" s="165" t="s">
        <v>151</v>
      </c>
      <c r="I7" s="166" t="s">
        <v>152</v>
      </c>
    </row>
    <row r="8" spans="1:16372" s="28" customFormat="1" ht="36" customHeight="1" x14ac:dyDescent="0.15">
      <c r="B8" s="27" t="s">
        <v>17</v>
      </c>
      <c r="C8" s="29" t="s">
        <v>62</v>
      </c>
      <c r="D8" s="31" t="s">
        <v>153</v>
      </c>
      <c r="E8" s="31" t="s">
        <v>154</v>
      </c>
      <c r="F8" s="167" t="s">
        <v>155</v>
      </c>
      <c r="G8" s="31" t="s">
        <v>156</v>
      </c>
      <c r="H8" s="167" t="s">
        <v>157</v>
      </c>
      <c r="I8" s="59" t="s">
        <v>64</v>
      </c>
    </row>
    <row r="9" spans="1:16372" s="28" customFormat="1" ht="18" customHeight="1" x14ac:dyDescent="0.15">
      <c r="B9" s="124" t="s">
        <v>65</v>
      </c>
      <c r="C9" s="30"/>
      <c r="D9" s="53"/>
      <c r="E9" s="102"/>
      <c r="F9" s="71"/>
      <c r="G9" s="126" t="str">
        <f>IF(C9="","",'PMS(input)'!E$14)</f>
        <v/>
      </c>
      <c r="H9" s="115" t="str">
        <f>IF(C9="","",F20)</f>
        <v/>
      </c>
      <c r="I9" s="118" t="str">
        <f>IF(H9="","",G9*H9/(1-G9*H9)*SUMPRODUCT(D9:D11,E9:E11,F9:F11))</f>
        <v/>
      </c>
    </row>
    <row r="10" spans="1:16372" s="28" customFormat="1" ht="18" customHeight="1" x14ac:dyDescent="0.15">
      <c r="B10" s="125"/>
      <c r="C10" s="30"/>
      <c r="D10" s="30"/>
      <c r="E10" s="102"/>
      <c r="F10" s="71"/>
      <c r="G10" s="127"/>
      <c r="H10" s="116"/>
      <c r="I10" s="119"/>
    </row>
    <row r="11" spans="1:16372" s="28" customFormat="1" ht="18" customHeight="1" x14ac:dyDescent="0.15">
      <c r="B11" s="125"/>
      <c r="C11" s="30"/>
      <c r="D11" s="30"/>
      <c r="E11" s="102"/>
      <c r="F11" s="71"/>
      <c r="G11" s="128"/>
      <c r="H11" s="117"/>
      <c r="I11" s="120"/>
    </row>
    <row r="12" spans="1:16372" ht="15" customHeight="1" x14ac:dyDescent="0.15">
      <c r="A12" s="28"/>
      <c r="B12" s="58" t="s">
        <v>66</v>
      </c>
      <c r="C12" s="31" t="s">
        <v>67</v>
      </c>
      <c r="D12" s="31" t="s">
        <v>68</v>
      </c>
      <c r="E12" s="31"/>
      <c r="F12" s="31"/>
      <c r="G12" s="31"/>
      <c r="H12" s="31" t="s">
        <v>68</v>
      </c>
      <c r="I12" s="60">
        <f>SUM(I9:I11)</f>
        <v>0</v>
      </c>
    </row>
    <row r="13" spans="1:16372" ht="15" customHeight="1" x14ac:dyDescent="0.15">
      <c r="A13" s="57"/>
    </row>
    <row r="14" spans="1:16372" ht="22.9" customHeight="1" x14ac:dyDescent="0.15">
      <c r="A14" s="57" t="s">
        <v>69</v>
      </c>
    </row>
    <row r="15" spans="1:16372" ht="22.9" customHeight="1" x14ac:dyDescent="0.15">
      <c r="A15" s="57"/>
      <c r="B15" s="58" t="s">
        <v>70</v>
      </c>
      <c r="C15" s="76" t="s">
        <v>71</v>
      </c>
    </row>
    <row r="16" spans="1:16372" ht="44.25" customHeight="1" x14ac:dyDescent="0.15">
      <c r="A16" s="22"/>
      <c r="B16" s="25"/>
      <c r="C16" s="54"/>
      <c r="D16" s="56" t="s">
        <v>54</v>
      </c>
      <c r="E16" s="24"/>
      <c r="F16" s="74"/>
      <c r="G16" s="88"/>
      <c r="H16" s="88"/>
      <c r="I16" s="88"/>
    </row>
    <row r="17" spans="1:9" s="26" customFormat="1" ht="18" customHeight="1" x14ac:dyDescent="0.15">
      <c r="B17" s="27" t="s">
        <v>14</v>
      </c>
      <c r="C17" s="68"/>
      <c r="D17" s="62" t="s">
        <v>72</v>
      </c>
      <c r="E17" s="62" t="s">
        <v>73</v>
      </c>
      <c r="F17" s="61" t="s">
        <v>58</v>
      </c>
      <c r="G17" s="89"/>
      <c r="H17" s="24"/>
      <c r="I17" s="24"/>
    </row>
    <row r="18" spans="1:9" s="28" customFormat="1" ht="108" customHeight="1" x14ac:dyDescent="0.15">
      <c r="B18" s="27" t="s">
        <v>15</v>
      </c>
      <c r="C18" s="63"/>
      <c r="D18" s="66" t="s">
        <v>74</v>
      </c>
      <c r="E18" s="66" t="s">
        <v>75</v>
      </c>
      <c r="F18" s="66" t="s">
        <v>61</v>
      </c>
      <c r="G18" s="24"/>
      <c r="H18" s="24"/>
      <c r="I18" s="24"/>
    </row>
    <row r="19" spans="1:9" s="28" customFormat="1" ht="18" customHeight="1" x14ac:dyDescent="0.15">
      <c r="B19" s="27" t="s">
        <v>17</v>
      </c>
      <c r="C19" s="29"/>
      <c r="D19" s="62" t="s">
        <v>76</v>
      </c>
      <c r="E19" s="62" t="s">
        <v>76</v>
      </c>
      <c r="F19" s="61" t="s">
        <v>63</v>
      </c>
      <c r="G19" s="24"/>
      <c r="H19" s="24"/>
      <c r="I19" s="24"/>
    </row>
    <row r="20" spans="1:9" s="28" customFormat="1" ht="18" customHeight="1" x14ac:dyDescent="0.15">
      <c r="B20" s="103" t="s">
        <v>65</v>
      </c>
      <c r="C20" s="90"/>
      <c r="D20" s="72"/>
      <c r="E20" s="78">
        <f>IF(C$15="Yes",G28,100)</f>
        <v>100</v>
      </c>
      <c r="F20" s="78" t="str">
        <f>IF(D20="","",D20-E20)</f>
        <v/>
      </c>
      <c r="G20" s="24"/>
      <c r="H20" s="24"/>
      <c r="I20" s="24"/>
    </row>
    <row r="21" spans="1:9" s="28" customFormat="1" ht="18" customHeight="1" x14ac:dyDescent="0.15">
      <c r="B21" s="58" t="s">
        <v>66</v>
      </c>
      <c r="C21" s="31" t="s">
        <v>67</v>
      </c>
      <c r="D21" s="31" t="s">
        <v>68</v>
      </c>
      <c r="E21" s="31" t="s">
        <v>68</v>
      </c>
      <c r="F21" s="31" t="s">
        <v>68</v>
      </c>
      <c r="G21" s="24"/>
      <c r="H21" s="24"/>
      <c r="I21" s="24"/>
    </row>
    <row r="22" spans="1:9" ht="13.15" customHeight="1" x14ac:dyDescent="0.15">
      <c r="A22" s="22"/>
    </row>
    <row r="23" spans="1:9" ht="24" customHeight="1" x14ac:dyDescent="0.15">
      <c r="A23" s="57" t="s">
        <v>147</v>
      </c>
    </row>
    <row r="24" spans="1:9" ht="45.6" customHeight="1" x14ac:dyDescent="0.15">
      <c r="A24" s="22"/>
      <c r="B24" s="25"/>
      <c r="C24" s="54"/>
      <c r="D24" s="56" t="s">
        <v>55</v>
      </c>
      <c r="E24" s="74"/>
      <c r="F24" s="74"/>
      <c r="G24" s="75"/>
      <c r="H24" s="69"/>
      <c r="I24" s="69"/>
    </row>
    <row r="25" spans="1:9" ht="18" customHeight="1" x14ac:dyDescent="0.15">
      <c r="A25" s="26"/>
      <c r="B25" s="27" t="s">
        <v>14</v>
      </c>
      <c r="C25" s="68"/>
      <c r="D25" s="62" t="s">
        <v>40</v>
      </c>
      <c r="E25" s="62" t="s">
        <v>77</v>
      </c>
      <c r="F25" s="61" t="s">
        <v>78</v>
      </c>
      <c r="G25" s="62" t="s">
        <v>73</v>
      </c>
    </row>
    <row r="26" spans="1:9" ht="105" customHeight="1" x14ac:dyDescent="0.15">
      <c r="A26" s="28"/>
      <c r="B26" s="27" t="s">
        <v>15</v>
      </c>
      <c r="C26" s="63"/>
      <c r="D26" s="66" t="s">
        <v>79</v>
      </c>
      <c r="E26" s="66" t="s">
        <v>36</v>
      </c>
      <c r="F26" s="64" t="s">
        <v>80</v>
      </c>
      <c r="G26" s="66" t="s">
        <v>75</v>
      </c>
    </row>
    <row r="27" spans="1:9" ht="18" customHeight="1" x14ac:dyDescent="0.15">
      <c r="A27" s="28"/>
      <c r="B27" s="27" t="s">
        <v>17</v>
      </c>
      <c r="C27" s="29"/>
      <c r="D27" s="62" t="s">
        <v>76</v>
      </c>
      <c r="E27" s="62" t="s">
        <v>76</v>
      </c>
      <c r="F27" s="61" t="s">
        <v>81</v>
      </c>
      <c r="G27" s="62" t="s">
        <v>76</v>
      </c>
    </row>
    <row r="28" spans="1:9" ht="18" customHeight="1" x14ac:dyDescent="0.15">
      <c r="A28" s="28"/>
      <c r="B28" s="103" t="s">
        <v>65</v>
      </c>
      <c r="C28" s="90"/>
      <c r="D28" s="78">
        <f>'PMS(input)'!E19</f>
        <v>30.3</v>
      </c>
      <c r="E28" s="104">
        <f>'PMS(input)'!E$17</f>
        <v>100</v>
      </c>
      <c r="F28" s="77" t="str">
        <f>G36</f>
        <v/>
      </c>
      <c r="G28" s="78" t="str">
        <f>IFERROR((D28+F28*E28)/(1+F28),"")</f>
        <v/>
      </c>
    </row>
    <row r="29" spans="1:9" ht="18" customHeight="1" x14ac:dyDescent="0.15">
      <c r="A29" s="28"/>
      <c r="B29" s="58" t="s">
        <v>66</v>
      </c>
      <c r="C29" s="31" t="s">
        <v>68</v>
      </c>
      <c r="D29" s="31" t="s">
        <v>68</v>
      </c>
      <c r="E29" s="31" t="s">
        <v>68</v>
      </c>
      <c r="F29" s="31" t="s">
        <v>68</v>
      </c>
      <c r="G29" s="31" t="s">
        <v>68</v>
      </c>
    </row>
    <row r="30" spans="1:9" ht="13.15" customHeight="1" x14ac:dyDescent="0.15">
      <c r="A30" s="22"/>
    </row>
    <row r="31" spans="1:9" s="161" customFormat="1" ht="28.9" customHeight="1" x14ac:dyDescent="0.15">
      <c r="A31" s="57" t="s">
        <v>146</v>
      </c>
      <c r="B31" s="23"/>
      <c r="C31" s="23"/>
      <c r="D31" s="23"/>
      <c r="E31" s="23"/>
      <c r="F31" s="23"/>
      <c r="G31" s="23"/>
      <c r="H31" s="24"/>
      <c r="I31" s="24"/>
    </row>
    <row r="32" spans="1:9" s="28" customFormat="1" ht="45.75" customHeight="1" x14ac:dyDescent="0.15">
      <c r="A32" s="22"/>
      <c r="B32" s="25"/>
      <c r="C32" s="54"/>
      <c r="D32" s="121" t="s">
        <v>54</v>
      </c>
      <c r="E32" s="122"/>
      <c r="F32" s="73" t="s">
        <v>55</v>
      </c>
      <c r="G32" s="69"/>
      <c r="H32" s="69"/>
      <c r="I32" s="69"/>
    </row>
    <row r="33" spans="1:9" s="28" customFormat="1" ht="18" customHeight="1" x14ac:dyDescent="0.15">
      <c r="A33" s="26"/>
      <c r="B33" s="27" t="s">
        <v>14</v>
      </c>
      <c r="C33" s="68"/>
      <c r="D33" s="62" t="s">
        <v>82</v>
      </c>
      <c r="E33" s="62" t="s">
        <v>72</v>
      </c>
      <c r="F33" s="62" t="s">
        <v>40</v>
      </c>
      <c r="G33" s="86" t="s">
        <v>78</v>
      </c>
      <c r="H33" s="24"/>
      <c r="I33" s="24"/>
    </row>
    <row r="34" spans="1:9" s="28" customFormat="1" ht="111.75" customHeight="1" x14ac:dyDescent="0.15">
      <c r="B34" s="27" t="s">
        <v>15</v>
      </c>
      <c r="C34" s="63"/>
      <c r="D34" s="66" t="s">
        <v>83</v>
      </c>
      <c r="E34" s="66" t="s">
        <v>74</v>
      </c>
      <c r="F34" s="66" t="s">
        <v>84</v>
      </c>
      <c r="G34" s="87" t="s">
        <v>80</v>
      </c>
      <c r="H34" s="24"/>
      <c r="I34" s="24"/>
    </row>
    <row r="35" spans="1:9" s="28" customFormat="1" ht="18" customHeight="1" x14ac:dyDescent="0.15">
      <c r="B35" s="27" t="s">
        <v>17</v>
      </c>
      <c r="C35" s="29"/>
      <c r="D35" s="62" t="s">
        <v>76</v>
      </c>
      <c r="E35" s="62" t="s">
        <v>76</v>
      </c>
      <c r="F35" s="62" t="s">
        <v>76</v>
      </c>
      <c r="G35" s="61" t="s">
        <v>81</v>
      </c>
      <c r="H35" s="24"/>
      <c r="I35" s="24"/>
    </row>
    <row r="36" spans="1:9" s="28" customFormat="1" ht="18" customHeight="1" x14ac:dyDescent="0.15">
      <c r="B36" s="103" t="s">
        <v>65</v>
      </c>
      <c r="C36" s="90"/>
      <c r="D36" s="72"/>
      <c r="E36" s="78" t="str">
        <f>IF(D36="","",D20)</f>
        <v/>
      </c>
      <c r="F36" s="78" t="str">
        <f>IF(D36="","",'PMS(input)'!E$19)</f>
        <v/>
      </c>
      <c r="G36" s="77" t="str">
        <f>IF(D36="","",IF(D36-E36=0,"",(E36-F36)/(D36-E36)))</f>
        <v/>
      </c>
      <c r="H36" s="24"/>
      <c r="I36" s="24"/>
    </row>
    <row r="37" spans="1:9" s="28" customFormat="1" ht="18" customHeight="1" x14ac:dyDescent="0.15">
      <c r="B37" s="58" t="s">
        <v>66</v>
      </c>
      <c r="C37" s="31" t="s">
        <v>67</v>
      </c>
      <c r="D37" s="31" t="s">
        <v>68</v>
      </c>
      <c r="E37" s="31" t="s">
        <v>68</v>
      </c>
      <c r="F37" s="31" t="s">
        <v>68</v>
      </c>
      <c r="G37" s="31" t="s">
        <v>68</v>
      </c>
      <c r="H37" s="24"/>
      <c r="I37" s="24"/>
    </row>
    <row r="38" spans="1:9" ht="13.15" customHeight="1" x14ac:dyDescent="0.15">
      <c r="A38" s="22"/>
    </row>
  </sheetData>
  <mergeCells count="6">
    <mergeCell ref="H9:H11"/>
    <mergeCell ref="I9:I11"/>
    <mergeCell ref="D32:E32"/>
    <mergeCell ref="E5:G5"/>
    <mergeCell ref="B9:B11"/>
    <mergeCell ref="G9:G11"/>
  </mergeCells>
  <phoneticPr fontId="2"/>
  <dataValidations count="1">
    <dataValidation type="list" allowBlank="1" showInputMessage="1" showErrorMessage="1" sqref="C15" xr:uid="{00000000-0002-0000-0100-000000000000}">
      <formula1>"Yes,No"</formula1>
    </dataValidation>
  </dataValidations>
  <pageMargins left="0.7" right="0.7" top="0.75" bottom="0.75" header="0.3" footer="0.3"/>
  <pageSetup paperSize="9"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view="pageBreakPreview" zoomScaleNormal="100" zoomScaleSheetLayoutView="100" workbookViewId="0"/>
  </sheetViews>
  <sheetFormatPr defaultColWidth="9" defaultRowHeight="14.25" x14ac:dyDescent="0.15"/>
  <cols>
    <col min="1" max="4" width="3.625" style="1" customWidth="1"/>
    <col min="5" max="5" width="49.625" style="1" customWidth="1"/>
    <col min="6" max="6" width="10" style="1" customWidth="1"/>
    <col min="7" max="7" width="13.375" style="1" customWidth="1"/>
    <col min="8" max="8" width="14.625" style="1" customWidth="1"/>
    <col min="9" max="9" width="14.375" style="3" bestFit="1" customWidth="1"/>
    <col min="10" max="16384" width="9" style="1"/>
  </cols>
  <sheetData>
    <row r="1" spans="1:11" ht="18" customHeight="1" x14ac:dyDescent="0.15">
      <c r="I1" s="12" t="str">
        <f>'PMS(input)'!K1</f>
        <v>JCM_ID_F_PMS_ver01.1</v>
      </c>
    </row>
    <row r="2" spans="1:11" ht="27.75" customHeight="1" x14ac:dyDescent="0.15">
      <c r="A2" s="129" t="s">
        <v>85</v>
      </c>
      <c r="B2" s="129"/>
      <c r="C2" s="129"/>
      <c r="D2" s="129"/>
      <c r="E2" s="129"/>
      <c r="F2" s="129"/>
      <c r="G2" s="129"/>
      <c r="H2" s="129"/>
      <c r="I2" s="129"/>
    </row>
    <row r="3" spans="1:11" ht="18" customHeight="1" x14ac:dyDescent="0.15">
      <c r="A3" s="130" t="s">
        <v>86</v>
      </c>
      <c r="B3" s="131"/>
      <c r="C3" s="131"/>
      <c r="D3" s="131"/>
      <c r="E3" s="131"/>
      <c r="F3" s="131"/>
      <c r="G3" s="131"/>
      <c r="H3" s="131"/>
      <c r="I3" s="131"/>
    </row>
    <row r="4" spans="1:11" ht="11.25" customHeight="1" x14ac:dyDescent="0.15"/>
    <row r="5" spans="1:11" ht="18.75" customHeight="1" x14ac:dyDescent="0.15">
      <c r="A5" s="33" t="s">
        <v>87</v>
      </c>
      <c r="B5" s="34"/>
      <c r="C5" s="34"/>
      <c r="D5" s="34"/>
      <c r="E5" s="35"/>
      <c r="F5" s="36" t="s">
        <v>88</v>
      </c>
      <c r="G5" s="36" t="s">
        <v>89</v>
      </c>
      <c r="H5" s="36" t="s">
        <v>17</v>
      </c>
      <c r="I5" s="37" t="s">
        <v>90</v>
      </c>
    </row>
    <row r="6" spans="1:11" ht="18.75" customHeight="1" x14ac:dyDescent="0.15">
      <c r="A6" s="38"/>
      <c r="B6" s="39" t="s">
        <v>91</v>
      </c>
      <c r="C6" s="40"/>
      <c r="D6" s="40"/>
      <c r="E6" s="40"/>
      <c r="F6" s="41"/>
      <c r="G6" s="50">
        <f>G11-G14</f>
        <v>0</v>
      </c>
      <c r="H6" s="42" t="s">
        <v>92</v>
      </c>
      <c r="I6" s="42" t="s">
        <v>93</v>
      </c>
    </row>
    <row r="7" spans="1:11" ht="18.75" customHeight="1" x14ac:dyDescent="0.15">
      <c r="A7" s="91" t="s">
        <v>94</v>
      </c>
      <c r="B7" s="92"/>
      <c r="C7" s="92"/>
      <c r="D7" s="92"/>
      <c r="E7" s="93"/>
      <c r="F7" s="93"/>
      <c r="G7" s="93"/>
      <c r="H7" s="93"/>
      <c r="I7" s="94"/>
    </row>
    <row r="8" spans="1:11" ht="18.75" customHeight="1" x14ac:dyDescent="0.15">
      <c r="A8" s="95"/>
      <c r="B8" s="132" t="s">
        <v>95</v>
      </c>
      <c r="C8" s="133"/>
      <c r="D8" s="133"/>
      <c r="E8" s="134"/>
      <c r="F8" s="99"/>
      <c r="G8" s="100" t="str">
        <f>'PMS(input)'!E15</f>
        <v xml:space="preserve"> - </v>
      </c>
      <c r="H8" s="42" t="s">
        <v>96</v>
      </c>
      <c r="I8" s="171" t="s">
        <v>163</v>
      </c>
    </row>
    <row r="9" spans="1:11" ht="18.75" customHeight="1" x14ac:dyDescent="0.15">
      <c r="A9" s="95"/>
      <c r="B9" s="96" t="s">
        <v>97</v>
      </c>
      <c r="C9" s="97"/>
      <c r="D9" s="97"/>
      <c r="E9" s="98"/>
      <c r="F9" s="99"/>
      <c r="G9" s="101" t="str">
        <f>'PMS(input)'!E16</f>
        <v xml:space="preserve"> - </v>
      </c>
      <c r="H9" s="42" t="s">
        <v>98</v>
      </c>
      <c r="I9" s="171" t="s">
        <v>164</v>
      </c>
    </row>
    <row r="10" spans="1:11" ht="18.75" customHeight="1" x14ac:dyDescent="0.15">
      <c r="A10" s="33" t="s">
        <v>99</v>
      </c>
      <c r="B10" s="35"/>
      <c r="C10" s="34"/>
      <c r="D10" s="36"/>
      <c r="E10" s="36"/>
      <c r="F10" s="36"/>
      <c r="G10" s="51"/>
      <c r="H10" s="35"/>
      <c r="I10" s="36"/>
    </row>
    <row r="11" spans="1:11" ht="18.75" customHeight="1" x14ac:dyDescent="0.15">
      <c r="A11" s="43"/>
      <c r="B11" s="44" t="s">
        <v>100</v>
      </c>
      <c r="C11" s="40"/>
      <c r="D11" s="40"/>
      <c r="E11" s="40"/>
      <c r="F11" s="41"/>
      <c r="G11" s="50">
        <f>G12</f>
        <v>0</v>
      </c>
      <c r="H11" s="42" t="s">
        <v>92</v>
      </c>
      <c r="I11" s="42" t="s">
        <v>101</v>
      </c>
      <c r="K11" s="6"/>
    </row>
    <row r="12" spans="1:11" ht="18.75" customHeight="1" x14ac:dyDescent="0.15">
      <c r="A12" s="38"/>
      <c r="B12" s="45"/>
      <c r="C12" s="48" t="s">
        <v>100</v>
      </c>
      <c r="D12" s="48"/>
      <c r="E12" s="48"/>
      <c r="F12" s="42" t="s">
        <v>102</v>
      </c>
      <c r="G12" s="50">
        <f>'PMS(input_separate)'!I12</f>
        <v>0</v>
      </c>
      <c r="H12" s="42" t="s">
        <v>92</v>
      </c>
      <c r="I12" s="42" t="s">
        <v>101</v>
      </c>
    </row>
    <row r="13" spans="1:11" ht="18.75" customHeight="1" x14ac:dyDescent="0.15">
      <c r="A13" s="33" t="s">
        <v>103</v>
      </c>
      <c r="B13" s="34"/>
      <c r="C13" s="34"/>
      <c r="D13" s="34"/>
      <c r="E13" s="35"/>
      <c r="F13" s="36"/>
      <c r="G13" s="51"/>
      <c r="H13" s="35"/>
      <c r="I13" s="36"/>
    </row>
    <row r="14" spans="1:11" ht="18.75" x14ac:dyDescent="0.15">
      <c r="A14" s="43"/>
      <c r="B14" s="44" t="s">
        <v>104</v>
      </c>
      <c r="C14" s="40"/>
      <c r="D14" s="40"/>
      <c r="E14" s="40"/>
      <c r="F14" s="42"/>
      <c r="G14" s="49">
        <f>G15</f>
        <v>0</v>
      </c>
      <c r="H14" s="42" t="s">
        <v>92</v>
      </c>
      <c r="I14" s="42" t="s">
        <v>105</v>
      </c>
    </row>
    <row r="15" spans="1:11" ht="18.75" x14ac:dyDescent="0.15">
      <c r="A15" s="38"/>
      <c r="B15" s="46"/>
      <c r="C15" s="48" t="s">
        <v>106</v>
      </c>
      <c r="D15" s="47"/>
      <c r="E15" s="47"/>
      <c r="F15" s="42" t="s">
        <v>102</v>
      </c>
      <c r="G15" s="49">
        <v>0</v>
      </c>
      <c r="H15" s="42" t="s">
        <v>92</v>
      </c>
      <c r="I15" s="42" t="s">
        <v>105</v>
      </c>
    </row>
    <row r="16" spans="1:11" x14ac:dyDescent="0.15">
      <c r="C16" s="5"/>
      <c r="E16" s="5"/>
      <c r="F16" s="7"/>
      <c r="G16" s="6"/>
      <c r="H16" s="6"/>
      <c r="I16" s="4"/>
    </row>
    <row r="17" spans="1:10" ht="21.75" customHeight="1" x14ac:dyDescent="0.15">
      <c r="E17" s="1" t="s">
        <v>107</v>
      </c>
    </row>
    <row r="18" spans="1:10" s="3" customFormat="1" ht="18.75" x14ac:dyDescent="0.15">
      <c r="E18" s="3" t="s">
        <v>108</v>
      </c>
      <c r="F18" s="65" t="s">
        <v>109</v>
      </c>
    </row>
    <row r="19" spans="1:10" s="3" customFormat="1" x14ac:dyDescent="0.15">
      <c r="E19" s="79" t="s">
        <v>110</v>
      </c>
      <c r="F19" s="84">
        <v>46.5</v>
      </c>
      <c r="G19" s="80" t="s">
        <v>111</v>
      </c>
    </row>
    <row r="20" spans="1:10" s="3" customFormat="1" x14ac:dyDescent="0.15">
      <c r="E20" s="79" t="s">
        <v>112</v>
      </c>
      <c r="F20" s="84">
        <v>40.9</v>
      </c>
      <c r="G20" s="80" t="s">
        <v>111</v>
      </c>
    </row>
    <row r="21" spans="1:10" s="3" customFormat="1" x14ac:dyDescent="0.15">
      <c r="E21" s="81" t="s">
        <v>113</v>
      </c>
      <c r="F21" s="82">
        <v>44.8</v>
      </c>
      <c r="G21" s="80" t="s">
        <v>111</v>
      </c>
    </row>
    <row r="22" spans="1:10" s="3" customFormat="1" x14ac:dyDescent="0.15">
      <c r="E22" s="81" t="s">
        <v>114</v>
      </c>
      <c r="F22" s="82">
        <v>41.4</v>
      </c>
      <c r="G22" s="80" t="s">
        <v>111</v>
      </c>
    </row>
    <row r="23" spans="1:10" s="3" customFormat="1" x14ac:dyDescent="0.15">
      <c r="E23" s="81" t="s">
        <v>115</v>
      </c>
      <c r="F23" s="82">
        <v>39.799999999999997</v>
      </c>
      <c r="G23" s="80" t="s">
        <v>111</v>
      </c>
    </row>
    <row r="24" spans="1:10" s="3" customFormat="1" x14ac:dyDescent="0.15">
      <c r="E24" s="1"/>
      <c r="F24" s="1"/>
      <c r="G24" s="1"/>
    </row>
    <row r="25" spans="1:10" s="3" customFormat="1" ht="18.75" x14ac:dyDescent="0.15">
      <c r="E25" s="3" t="s">
        <v>108</v>
      </c>
      <c r="F25" s="83" t="s">
        <v>116</v>
      </c>
      <c r="G25" s="1"/>
    </row>
    <row r="26" spans="1:10" s="3" customFormat="1" ht="18.75" x14ac:dyDescent="0.15">
      <c r="E26" s="79" t="s">
        <v>117</v>
      </c>
      <c r="F26" s="85">
        <f>ROUND(14.8*44/12/1000,4)</f>
        <v>5.4300000000000001E-2</v>
      </c>
      <c r="G26" s="52" t="s">
        <v>98</v>
      </c>
    </row>
    <row r="27" spans="1:10" s="3" customFormat="1" ht="18.75" x14ac:dyDescent="0.15">
      <c r="E27" s="79" t="s">
        <v>118</v>
      </c>
      <c r="F27" s="85">
        <f>ROUND(15.9*44/12/1000,4)</f>
        <v>5.8299999999999998E-2</v>
      </c>
      <c r="G27" s="52" t="s">
        <v>98</v>
      </c>
    </row>
    <row r="28" spans="1:10" s="3" customFormat="1" ht="18.75" x14ac:dyDescent="0.15">
      <c r="E28" s="81" t="s">
        <v>119</v>
      </c>
      <c r="F28" s="85">
        <f>ROUND(16.8*44/12/1000,4)</f>
        <v>6.1600000000000002E-2</v>
      </c>
      <c r="G28" s="52" t="s">
        <v>98</v>
      </c>
    </row>
    <row r="29" spans="1:10" s="3" customFormat="1" ht="18.75" x14ac:dyDescent="0.15">
      <c r="E29" s="81" t="s">
        <v>120</v>
      </c>
      <c r="F29" s="85">
        <f>ROUND(19.8*44/12/1000,4)</f>
        <v>7.2599999999999998E-2</v>
      </c>
      <c r="G29" s="52" t="s">
        <v>98</v>
      </c>
    </row>
    <row r="30" spans="1:10" s="3" customFormat="1" ht="18.75" x14ac:dyDescent="0.15">
      <c r="E30" s="81" t="s">
        <v>121</v>
      </c>
      <c r="F30" s="85">
        <f>ROUND(20.6*44/12/1000,4)</f>
        <v>7.5499999999999998E-2</v>
      </c>
      <c r="G30" s="52" t="s">
        <v>98</v>
      </c>
    </row>
    <row r="31" spans="1:10" s="3" customFormat="1" ht="15" customHeight="1" x14ac:dyDescent="0.15">
      <c r="H31" s="1"/>
    </row>
    <row r="32" spans="1:10" s="3" customFormat="1" ht="22.15" customHeight="1" x14ac:dyDescent="0.15">
      <c r="A32" s="1"/>
      <c r="B32" s="1"/>
      <c r="C32" s="1"/>
      <c r="D32" s="1"/>
      <c r="E32" s="1"/>
      <c r="F32" s="1"/>
      <c r="G32" s="1"/>
      <c r="H32" s="1"/>
      <c r="I32" s="1"/>
      <c r="J32" s="1"/>
    </row>
    <row r="33" spans="1:11" s="3" customFormat="1" ht="22.15" customHeight="1" x14ac:dyDescent="0.15">
      <c r="A33" s="1"/>
      <c r="B33" s="1"/>
      <c r="C33" s="1"/>
      <c r="D33" s="1"/>
      <c r="E33" s="1"/>
      <c r="F33" s="1"/>
      <c r="G33" s="1"/>
      <c r="H33" s="1"/>
      <c r="I33" s="1"/>
      <c r="J33" s="1"/>
    </row>
    <row r="34" spans="1:11" s="3" customFormat="1" ht="22.15" customHeight="1" x14ac:dyDescent="0.15">
      <c r="A34" s="1"/>
      <c r="B34" s="1"/>
      <c r="C34" s="1"/>
      <c r="D34" s="1"/>
      <c r="E34" s="1"/>
      <c r="F34" s="1"/>
      <c r="G34" s="1"/>
      <c r="H34" s="1"/>
      <c r="I34" s="1"/>
      <c r="J34" s="1"/>
    </row>
    <row r="35" spans="1:11" ht="18.75" customHeight="1" x14ac:dyDescent="0.15">
      <c r="I35" s="1"/>
      <c r="K35" s="11"/>
    </row>
    <row r="36" spans="1:11" ht="18.75" customHeight="1" x14ac:dyDescent="0.15">
      <c r="I36" s="1"/>
    </row>
    <row r="37" spans="1:11" ht="18.75" customHeight="1" x14ac:dyDescent="0.15">
      <c r="I37" s="1"/>
    </row>
    <row r="38" spans="1:11" ht="18.75" customHeight="1" x14ac:dyDescent="0.15">
      <c r="I38" s="1"/>
    </row>
    <row r="39" spans="1:11" ht="18.75" customHeight="1" x14ac:dyDescent="0.15">
      <c r="I39" s="1"/>
    </row>
    <row r="40" spans="1:11" ht="18.75" customHeight="1" x14ac:dyDescent="0.15">
      <c r="I40" s="1"/>
    </row>
    <row r="41" spans="1:11" ht="18.75" customHeight="1" x14ac:dyDescent="0.15">
      <c r="I41" s="1"/>
    </row>
    <row r="42" spans="1:11" ht="18.75" customHeight="1" x14ac:dyDescent="0.15">
      <c r="I42" s="1"/>
    </row>
    <row r="43" spans="1:11" ht="36.75" customHeight="1" x14ac:dyDescent="0.15">
      <c r="I43" s="1"/>
    </row>
    <row r="44" spans="1:11" ht="18.75" customHeight="1" x14ac:dyDescent="0.15">
      <c r="I44" s="1"/>
    </row>
    <row r="45" spans="1:11" ht="18.75" customHeight="1" x14ac:dyDescent="0.15">
      <c r="I45" s="1"/>
    </row>
    <row r="46" spans="1:11" ht="18.75" customHeight="1" x14ac:dyDescent="0.15">
      <c r="I46" s="1"/>
    </row>
    <row r="47" spans="1:11" ht="18.75" customHeight="1" x14ac:dyDescent="0.15">
      <c r="I47" s="1"/>
    </row>
    <row r="48" spans="1:11" ht="18.75" customHeight="1" x14ac:dyDescent="0.15">
      <c r="I48" s="1"/>
    </row>
    <row r="49" spans="9:9" x14ac:dyDescent="0.15">
      <c r="I49" s="1"/>
    </row>
  </sheetData>
  <mergeCells count="3">
    <mergeCell ref="A2:I2"/>
    <mergeCell ref="A3:I3"/>
    <mergeCell ref="B8:E8"/>
  </mergeCells>
  <phoneticPr fontId="21"/>
  <pageMargins left="0.70866141732283472" right="0.70866141732283472" top="0.74803149606299213" bottom="0.74803149606299213" header="0.31496062992125984" footer="0.31496062992125984"/>
  <pageSetup paperSize="9" scale="76"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1" ma:contentTypeDescription="新しいドキュメントを作成します。" ma:contentTypeScope="" ma:versionID="bf499d7ffa5a68ae834cbfb39dba5d7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5a888a8b4aa4e75da5425c12f3567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60818D-8DC3-4EE9-99F3-D924E9594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0BBD1-7E99-4C02-92EE-0E092A28FE57}">
  <ds:schemaRefs>
    <ds:schemaRef ds:uri="http://schemas.microsoft.com/sharepoint/v3/contenttype/forms"/>
  </ds:schemaRefs>
</ds:datastoreItem>
</file>

<file path=customXml/itemProps3.xml><?xml version="1.0" encoding="utf-8"?>
<ds:datastoreItem xmlns:ds="http://schemas.openxmlformats.org/officeDocument/2006/customXml" ds:itemID="{152ED472-6BEE-41FB-8267-B86FFDA7B55B}">
  <ds:schemaRefs>
    <ds:schemaRef ds:uri="http://schemas.microsoft.com/office/2006/documentManagement/types"/>
    <ds:schemaRef ds:uri="16f3ea39-9308-4011-b282-348b837af518"/>
    <ds:schemaRef ds:uri="http://schemas.openxmlformats.org/package/2006/metadata/core-properties"/>
    <ds:schemaRef ds:uri="http://schemas.microsoft.com/office/2006/metadata/properties"/>
    <ds:schemaRef ds:uri="aa648ee9-af07-4ee7-a823-cd9c24dceb19"/>
    <ds:schemaRef ds:uri="http://purl.org/dc/terms/"/>
    <ds:schemaRef ds:uri="http://purl.org/dc/elements/1.1/"/>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2021-12-07T11:18:59Z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0x010100C211D74D6178BC4D9F9CB4682A845950</vt:lpwstr>
  </property>
</Properties>
</file>