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08_ID\ID_PM038(大塚製薬、排熱回収)\5_JCM_ID_AM028_ver01.0\"/>
    </mc:Choice>
  </mc:AlternateContent>
  <xr:revisionPtr revIDLastSave="0" documentId="13_ncr:1_{0E94335C-CBF5-46F1-96FF-FEA07623122C}" xr6:coauthVersionLast="41" xr6:coauthVersionMax="41"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'MPS(input)'!$A$1:$K$44</definedName>
    <definedName name="_xlnm.Print_Area" localSheetId="1">'MPS(input_separate)'!$A$1:$L$85</definedName>
    <definedName name="_xlnm.Print_Area" localSheetId="6">'MRS(calc_process)'!$A$1:$I$18</definedName>
    <definedName name="_xlnm.Print_Area" localSheetId="4">'MRS(input)'!$A$1:$L$44</definedName>
    <definedName name="_xlnm.Print_Area" localSheetId="5">'MRS(input_separate)'!$A$1:$L$85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3" i="34" l="1"/>
  <c r="I81" i="35" s="1"/>
  <c r="F20" i="34"/>
  <c r="C83" i="35"/>
  <c r="B83" i="35"/>
  <c r="C82" i="35"/>
  <c r="B82" i="35"/>
  <c r="C81" i="35"/>
  <c r="B81" i="35"/>
  <c r="C80" i="35"/>
  <c r="B80" i="35"/>
  <c r="C79" i="35"/>
  <c r="B79" i="35"/>
  <c r="C78" i="35"/>
  <c r="B78" i="35"/>
  <c r="C77" i="35"/>
  <c r="B77" i="35"/>
  <c r="C76" i="35"/>
  <c r="B76" i="35"/>
  <c r="C75" i="35"/>
  <c r="B75" i="35"/>
  <c r="C74" i="35"/>
  <c r="B74" i="35"/>
  <c r="C73" i="35"/>
  <c r="B73" i="35"/>
  <c r="C72" i="35"/>
  <c r="B72" i="35"/>
  <c r="C71" i="35"/>
  <c r="B71" i="35"/>
  <c r="C70" i="35"/>
  <c r="B70" i="35"/>
  <c r="C69" i="35"/>
  <c r="B69" i="35"/>
  <c r="C68" i="35"/>
  <c r="B68" i="35"/>
  <c r="C67" i="35"/>
  <c r="B67" i="35"/>
  <c r="C66" i="35"/>
  <c r="B66" i="35"/>
  <c r="C65" i="35"/>
  <c r="B65" i="35"/>
  <c r="C64" i="35"/>
  <c r="B64" i="35"/>
  <c r="B56" i="35"/>
  <c r="B55" i="35"/>
  <c r="B54" i="35"/>
  <c r="B53" i="35"/>
  <c r="B52" i="35"/>
  <c r="B51" i="35"/>
  <c r="B50" i="35"/>
  <c r="B49" i="35"/>
  <c r="B48" i="35"/>
  <c r="B47" i="35"/>
  <c r="B46" i="35"/>
  <c r="B45" i="35"/>
  <c r="B44" i="35"/>
  <c r="B43" i="35"/>
  <c r="B42" i="35"/>
  <c r="B41" i="35"/>
  <c r="B40" i="35"/>
  <c r="B39" i="35"/>
  <c r="B38" i="35"/>
  <c r="B37" i="35"/>
  <c r="B29" i="35"/>
  <c r="B28" i="35"/>
  <c r="B27" i="35"/>
  <c r="B26" i="35"/>
  <c r="B25" i="35"/>
  <c r="B24" i="35"/>
  <c r="B23" i="35"/>
  <c r="B22" i="35"/>
  <c r="B21" i="35"/>
  <c r="B20" i="35"/>
  <c r="B19" i="35"/>
  <c r="B18" i="35"/>
  <c r="B17" i="35"/>
  <c r="B16" i="35"/>
  <c r="B15" i="35"/>
  <c r="B14" i="35"/>
  <c r="B13" i="35"/>
  <c r="B12" i="35"/>
  <c r="B11" i="35"/>
  <c r="B10" i="35"/>
  <c r="K83" i="35"/>
  <c r="J83" i="35"/>
  <c r="K82" i="35"/>
  <c r="J82" i="35"/>
  <c r="K81" i="35"/>
  <c r="J81" i="35"/>
  <c r="K80" i="35"/>
  <c r="J80" i="35"/>
  <c r="K79" i="35"/>
  <c r="J79" i="35"/>
  <c r="K78" i="35"/>
  <c r="J78" i="35"/>
  <c r="K77" i="35"/>
  <c r="J77" i="35"/>
  <c r="K76" i="35"/>
  <c r="J76" i="35"/>
  <c r="K75" i="35"/>
  <c r="J75" i="35"/>
  <c r="K74" i="35"/>
  <c r="J74" i="35"/>
  <c r="K73" i="35"/>
  <c r="J73" i="35"/>
  <c r="K72" i="35"/>
  <c r="J72" i="35"/>
  <c r="K71" i="35"/>
  <c r="J71" i="35"/>
  <c r="K70" i="35"/>
  <c r="J70" i="35"/>
  <c r="K69" i="35"/>
  <c r="J69" i="35"/>
  <c r="K68" i="35"/>
  <c r="J68" i="35"/>
  <c r="K67" i="35"/>
  <c r="J67" i="35"/>
  <c r="K66" i="35"/>
  <c r="J66" i="35"/>
  <c r="K65" i="35"/>
  <c r="J65" i="35"/>
  <c r="K64" i="35"/>
  <c r="J64" i="35"/>
  <c r="F56" i="35"/>
  <c r="E56" i="35"/>
  <c r="F55" i="35"/>
  <c r="E55" i="35"/>
  <c r="F54" i="35"/>
  <c r="E54" i="35"/>
  <c r="F53" i="35"/>
  <c r="E53" i="35"/>
  <c r="F52" i="35"/>
  <c r="E52" i="35"/>
  <c r="F51" i="35"/>
  <c r="E51" i="35"/>
  <c r="F50" i="35"/>
  <c r="E50" i="35"/>
  <c r="F49" i="35"/>
  <c r="E49" i="35"/>
  <c r="F48" i="35"/>
  <c r="E48" i="35"/>
  <c r="F47" i="35"/>
  <c r="E47" i="35"/>
  <c r="F46" i="35"/>
  <c r="E46" i="35"/>
  <c r="F45" i="35"/>
  <c r="E45" i="35"/>
  <c r="F44" i="35"/>
  <c r="E44" i="35"/>
  <c r="F43" i="35"/>
  <c r="E43" i="35"/>
  <c r="F42" i="35"/>
  <c r="E42" i="35"/>
  <c r="F41" i="35"/>
  <c r="E41" i="35"/>
  <c r="F40" i="35"/>
  <c r="E40" i="35"/>
  <c r="F39" i="35"/>
  <c r="E39" i="35"/>
  <c r="F38" i="35"/>
  <c r="E38" i="35"/>
  <c r="F37" i="35"/>
  <c r="E37" i="35"/>
  <c r="J29" i="35"/>
  <c r="J28" i="35"/>
  <c r="J27" i="35"/>
  <c r="J26" i="35"/>
  <c r="J25" i="35"/>
  <c r="J24" i="35"/>
  <c r="J23" i="35"/>
  <c r="J22" i="35"/>
  <c r="J21" i="35"/>
  <c r="J20" i="35"/>
  <c r="J19" i="35"/>
  <c r="J18" i="35"/>
  <c r="J17" i="35"/>
  <c r="J16" i="35"/>
  <c r="J15" i="35"/>
  <c r="J14" i="35"/>
  <c r="J13" i="35"/>
  <c r="J12" i="35"/>
  <c r="J11" i="35"/>
  <c r="J10" i="35"/>
  <c r="F29" i="35"/>
  <c r="F28" i="35"/>
  <c r="F27" i="35"/>
  <c r="F26" i="35"/>
  <c r="F25" i="35"/>
  <c r="F24" i="35"/>
  <c r="F23" i="35"/>
  <c r="F22" i="35"/>
  <c r="F21" i="35"/>
  <c r="F20" i="35"/>
  <c r="F19" i="35"/>
  <c r="F18" i="35"/>
  <c r="F17" i="35"/>
  <c r="F16" i="35"/>
  <c r="F15" i="35"/>
  <c r="F14" i="35"/>
  <c r="F13" i="35"/>
  <c r="F12" i="35"/>
  <c r="F11" i="35"/>
  <c r="F10" i="35"/>
  <c r="K35" i="34"/>
  <c r="K34" i="34"/>
  <c r="K33" i="34"/>
  <c r="K32" i="34"/>
  <c r="K31" i="34"/>
  <c r="K30" i="34"/>
  <c r="K29" i="34"/>
  <c r="K28" i="34"/>
  <c r="K27" i="34"/>
  <c r="K26" i="34"/>
  <c r="K25" i="34"/>
  <c r="K24" i="34"/>
  <c r="K23" i="34"/>
  <c r="K22" i="34"/>
  <c r="K21" i="34"/>
  <c r="K20" i="34"/>
  <c r="H35" i="34"/>
  <c r="H34" i="34"/>
  <c r="H33" i="34"/>
  <c r="H32" i="34"/>
  <c r="H31" i="34"/>
  <c r="H30" i="34"/>
  <c r="H29" i="34"/>
  <c r="H28" i="34"/>
  <c r="H27" i="34"/>
  <c r="H26" i="34"/>
  <c r="H25" i="34"/>
  <c r="H24" i="34"/>
  <c r="H23" i="34"/>
  <c r="H22" i="34"/>
  <c r="H21" i="34"/>
  <c r="H20" i="34"/>
  <c r="F35" i="34"/>
  <c r="F34" i="34"/>
  <c r="F22" i="34" s="1"/>
  <c r="H77" i="35" s="1"/>
  <c r="F33" i="34"/>
  <c r="F21" i="34" s="1"/>
  <c r="G82" i="35" s="1"/>
  <c r="F29" i="34"/>
  <c r="I22" i="35" s="1"/>
  <c r="F28" i="34"/>
  <c r="H17" i="35" s="1"/>
  <c r="F27" i="34"/>
  <c r="G20" i="35" s="1"/>
  <c r="F78" i="35"/>
  <c r="L2" i="35"/>
  <c r="I2" i="36"/>
  <c r="I1" i="36"/>
  <c r="L1" i="35"/>
  <c r="L2" i="34"/>
  <c r="L1" i="34"/>
  <c r="D57" i="35"/>
  <c r="C2" i="33"/>
  <c r="C1" i="33"/>
  <c r="I2" i="31"/>
  <c r="I1" i="31"/>
  <c r="L2" i="32"/>
  <c r="L1" i="32"/>
  <c r="I15" i="35" l="1"/>
  <c r="G23" i="35"/>
  <c r="H10" i="35"/>
  <c r="G17" i="35"/>
  <c r="I23" i="35"/>
  <c r="I11" i="35"/>
  <c r="I17" i="35"/>
  <c r="H25" i="35"/>
  <c r="I14" i="35"/>
  <c r="G21" i="35"/>
  <c r="H28" i="35"/>
  <c r="H12" i="35"/>
  <c r="H18" i="35"/>
  <c r="I25" i="35"/>
  <c r="G13" i="35"/>
  <c r="I19" i="35"/>
  <c r="H26" i="35"/>
  <c r="H14" i="35"/>
  <c r="H20" i="35"/>
  <c r="I27" i="35"/>
  <c r="G15" i="35"/>
  <c r="H22" i="35"/>
  <c r="G29" i="35"/>
  <c r="H27" i="35"/>
  <c r="I24" i="35"/>
  <c r="G57" i="35"/>
  <c r="K24" i="35" s="1"/>
  <c r="G12" i="35"/>
  <c r="G28" i="35"/>
  <c r="G25" i="35"/>
  <c r="G22" i="35"/>
  <c r="G10" i="35"/>
  <c r="I12" i="35"/>
  <c r="H15" i="35"/>
  <c r="G18" i="35"/>
  <c r="I20" i="35"/>
  <c r="H23" i="35"/>
  <c r="G26" i="35"/>
  <c r="I28" i="35"/>
  <c r="I10" i="35"/>
  <c r="H13" i="35"/>
  <c r="G16" i="35"/>
  <c r="I18" i="35"/>
  <c r="K18" i="35" s="1"/>
  <c r="H21" i="35"/>
  <c r="G24" i="35"/>
  <c r="I26" i="35"/>
  <c r="H29" i="35"/>
  <c r="G11" i="35"/>
  <c r="I13" i="35"/>
  <c r="H16" i="35"/>
  <c r="G19" i="35"/>
  <c r="I21" i="35"/>
  <c r="H24" i="35"/>
  <c r="G27" i="35"/>
  <c r="I29" i="35"/>
  <c r="H11" i="35"/>
  <c r="G14" i="35"/>
  <c r="I16" i="35"/>
  <c r="H19" i="35"/>
  <c r="K19" i="35" s="1"/>
  <c r="I77" i="35"/>
  <c r="I70" i="35"/>
  <c r="I78" i="35"/>
  <c r="I71" i="35"/>
  <c r="I79" i="35"/>
  <c r="I66" i="35"/>
  <c r="I82" i="35"/>
  <c r="I67" i="35"/>
  <c r="I75" i="35"/>
  <c r="I68" i="35"/>
  <c r="I64" i="35"/>
  <c r="I80" i="35"/>
  <c r="I74" i="35"/>
  <c r="I83" i="35"/>
  <c r="I76" i="35"/>
  <c r="I69" i="35"/>
  <c r="I72" i="35"/>
  <c r="I65" i="35"/>
  <c r="I73" i="35"/>
  <c r="F83" i="35"/>
  <c r="F72" i="35"/>
  <c r="F73" i="35"/>
  <c r="F81" i="35"/>
  <c r="F71" i="35"/>
  <c r="F76" i="35"/>
  <c r="F77" i="35"/>
  <c r="F75" i="35"/>
  <c r="F64" i="35"/>
  <c r="F80" i="35"/>
  <c r="F69" i="35"/>
  <c r="F74" i="35"/>
  <c r="F82" i="35"/>
  <c r="F67" i="35"/>
  <c r="F79" i="35"/>
  <c r="F68" i="35"/>
  <c r="F65" i="35"/>
  <c r="F66" i="35"/>
  <c r="F70" i="35"/>
  <c r="K13" i="35"/>
  <c r="H82" i="35"/>
  <c r="H66" i="35"/>
  <c r="G71" i="35"/>
  <c r="H74" i="35"/>
  <c r="G79" i="35"/>
  <c r="G68" i="35"/>
  <c r="H71" i="35"/>
  <c r="G76" i="35"/>
  <c r="H79" i="35"/>
  <c r="G65" i="35"/>
  <c r="H68" i="35"/>
  <c r="G73" i="35"/>
  <c r="H76" i="35"/>
  <c r="G81" i="35"/>
  <c r="H65" i="35"/>
  <c r="G70" i="35"/>
  <c r="H73" i="35"/>
  <c r="G78" i="35"/>
  <c r="H81" i="35"/>
  <c r="G67" i="35"/>
  <c r="H70" i="35"/>
  <c r="G75" i="35"/>
  <c r="H78" i="35"/>
  <c r="G83" i="35"/>
  <c r="G64" i="35"/>
  <c r="H67" i="35"/>
  <c r="G72" i="35"/>
  <c r="H75" i="35"/>
  <c r="G80" i="35"/>
  <c r="H83" i="35"/>
  <c r="H64" i="35"/>
  <c r="G69" i="35"/>
  <c r="H72" i="35"/>
  <c r="G77" i="35"/>
  <c r="L77" i="35" s="1"/>
  <c r="H80" i="35"/>
  <c r="G66" i="35"/>
  <c r="H69" i="35"/>
  <c r="G74" i="35"/>
  <c r="I65" i="32"/>
  <c r="I66" i="32"/>
  <c r="I67" i="32"/>
  <c r="I68" i="32"/>
  <c r="I69" i="32"/>
  <c r="I70" i="32"/>
  <c r="I71" i="32"/>
  <c r="I72" i="32"/>
  <c r="I73" i="32"/>
  <c r="I74" i="32"/>
  <c r="I75" i="32"/>
  <c r="I76" i="32"/>
  <c r="I77" i="32"/>
  <c r="I78" i="32"/>
  <c r="I79" i="32"/>
  <c r="I80" i="32"/>
  <c r="I81" i="32"/>
  <c r="I82" i="32"/>
  <c r="I83" i="32"/>
  <c r="I64" i="32"/>
  <c r="E22" i="30"/>
  <c r="H70" i="32" s="1"/>
  <c r="E21" i="30"/>
  <c r="G65" i="32" s="1"/>
  <c r="K12" i="35" l="1"/>
  <c r="K11" i="35"/>
  <c r="K14" i="35"/>
  <c r="K28" i="35"/>
  <c r="K22" i="35"/>
  <c r="K20" i="35"/>
  <c r="K15" i="35"/>
  <c r="K25" i="35"/>
  <c r="K29" i="35"/>
  <c r="K27" i="35"/>
  <c r="K21" i="35"/>
  <c r="K23" i="35"/>
  <c r="K10" i="35"/>
  <c r="K26" i="35"/>
  <c r="K17" i="35"/>
  <c r="L82" i="35"/>
  <c r="K16" i="35"/>
  <c r="L68" i="35"/>
  <c r="L83" i="35"/>
  <c r="L69" i="35"/>
  <c r="L76" i="35"/>
  <c r="L70" i="35"/>
  <c r="L66" i="35"/>
  <c r="L78" i="35"/>
  <c r="L64" i="35"/>
  <c r="L67" i="35"/>
  <c r="L75" i="35"/>
  <c r="L81" i="35"/>
  <c r="L80" i="35"/>
  <c r="L79" i="35"/>
  <c r="L74" i="35"/>
  <c r="L73" i="35"/>
  <c r="L72" i="35"/>
  <c r="L71" i="35"/>
  <c r="L65" i="35"/>
  <c r="H67" i="32"/>
  <c r="G67" i="32"/>
  <c r="G83" i="32"/>
  <c r="H69" i="32"/>
  <c r="G75" i="32"/>
  <c r="H83" i="32"/>
  <c r="G78" i="32"/>
  <c r="H75" i="32"/>
  <c r="G70" i="32"/>
  <c r="H80" i="32"/>
  <c r="H72" i="32"/>
  <c r="H82" i="32"/>
  <c r="G77" i="32"/>
  <c r="H74" i="32"/>
  <c r="G69" i="32"/>
  <c r="H66" i="32"/>
  <c r="G82" i="32"/>
  <c r="H79" i="32"/>
  <c r="G74" i="32"/>
  <c r="H71" i="32"/>
  <c r="G66" i="32"/>
  <c r="H64" i="32"/>
  <c r="G79" i="32"/>
  <c r="H76" i="32"/>
  <c r="G71" i="32"/>
  <c r="H68" i="32"/>
  <c r="G64" i="32"/>
  <c r="H81" i="32"/>
  <c r="G76" i="32"/>
  <c r="H73" i="32"/>
  <c r="G68" i="32"/>
  <c r="H65" i="32"/>
  <c r="G80" i="32"/>
  <c r="H77" i="32"/>
  <c r="G72" i="32"/>
  <c r="G81" i="32"/>
  <c r="H78" i="32"/>
  <c r="G73" i="32"/>
  <c r="D57" i="32"/>
  <c r="K30" i="35" l="1"/>
  <c r="G9" i="36" s="1"/>
  <c r="G8" i="36" s="1"/>
  <c r="L84" i="35"/>
  <c r="G12" i="36" s="1"/>
  <c r="G11" i="36" s="1"/>
  <c r="F64" i="32"/>
  <c r="L64" i="32" s="1"/>
  <c r="F65" i="32"/>
  <c r="L65" i="32" s="1"/>
  <c r="F66" i="32"/>
  <c r="L66" i="32" s="1"/>
  <c r="F67" i="32"/>
  <c r="L67" i="32" s="1"/>
  <c r="F68" i="32"/>
  <c r="L68" i="32" s="1"/>
  <c r="F69" i="32"/>
  <c r="L69" i="32" s="1"/>
  <c r="F70" i="32"/>
  <c r="L70" i="32" s="1"/>
  <c r="F71" i="32"/>
  <c r="L71" i="32" s="1"/>
  <c r="F72" i="32"/>
  <c r="L72" i="32" s="1"/>
  <c r="F73" i="32"/>
  <c r="L73" i="32" s="1"/>
  <c r="F74" i="32"/>
  <c r="L74" i="32" s="1"/>
  <c r="F75" i="32"/>
  <c r="L75" i="32" s="1"/>
  <c r="F76" i="32"/>
  <c r="L76" i="32" s="1"/>
  <c r="F77" i="32"/>
  <c r="L77" i="32" s="1"/>
  <c r="F78" i="32"/>
  <c r="L78" i="32" s="1"/>
  <c r="F79" i="32"/>
  <c r="L79" i="32" s="1"/>
  <c r="F80" i="32"/>
  <c r="L80" i="32" s="1"/>
  <c r="F81" i="32"/>
  <c r="L81" i="32" s="1"/>
  <c r="F82" i="32"/>
  <c r="L82" i="32" s="1"/>
  <c r="F83" i="32"/>
  <c r="L83" i="32" s="1"/>
  <c r="G6" i="36" l="1"/>
  <c r="C39" i="34" s="1"/>
  <c r="G57" i="32"/>
  <c r="H11" i="32" l="1"/>
  <c r="I11" i="32"/>
  <c r="H12" i="32"/>
  <c r="I12" i="32"/>
  <c r="H13" i="32"/>
  <c r="I13" i="32"/>
  <c r="H14" i="32"/>
  <c r="I14" i="32"/>
  <c r="H15" i="32"/>
  <c r="I15" i="32"/>
  <c r="H16" i="32"/>
  <c r="I16" i="32"/>
  <c r="H17" i="32"/>
  <c r="I17" i="32"/>
  <c r="H18" i="32"/>
  <c r="I18" i="32"/>
  <c r="H19" i="32"/>
  <c r="I19" i="32"/>
  <c r="H20" i="32"/>
  <c r="I20" i="32"/>
  <c r="H21" i="32"/>
  <c r="I21" i="32"/>
  <c r="H22" i="32"/>
  <c r="I22" i="32"/>
  <c r="H23" i="32"/>
  <c r="I23" i="32"/>
  <c r="H24" i="32"/>
  <c r="I24" i="32"/>
  <c r="H25" i="32"/>
  <c r="I25" i="32"/>
  <c r="H26" i="32"/>
  <c r="I26" i="32"/>
  <c r="H27" i="32"/>
  <c r="I27" i="32"/>
  <c r="H28" i="32"/>
  <c r="I28" i="32"/>
  <c r="H29" i="32"/>
  <c r="I29" i="32"/>
  <c r="I10" i="32"/>
  <c r="H10" i="32"/>
  <c r="G15" i="32" l="1"/>
  <c r="K15" i="32" s="1"/>
  <c r="G23" i="32"/>
  <c r="K23" i="32" s="1"/>
  <c r="G18" i="32"/>
  <c r="K18" i="32" s="1"/>
  <c r="G26" i="32"/>
  <c r="K26" i="32" s="1"/>
  <c r="G16" i="32"/>
  <c r="K16" i="32" s="1"/>
  <c r="G10" i="32"/>
  <c r="K10" i="32" s="1"/>
  <c r="G13" i="32"/>
  <c r="K13" i="32" s="1"/>
  <c r="G21" i="32"/>
  <c r="K21" i="32" s="1"/>
  <c r="G29" i="32"/>
  <c r="K29" i="32" s="1"/>
  <c r="G24" i="32"/>
  <c r="K24" i="32" s="1"/>
  <c r="G11" i="32"/>
  <c r="K11" i="32" s="1"/>
  <c r="G19" i="32"/>
  <c r="K19" i="32" s="1"/>
  <c r="G27" i="32"/>
  <c r="K27" i="32" s="1"/>
  <c r="G25" i="32"/>
  <c r="K25" i="32" s="1"/>
  <c r="G14" i="32"/>
  <c r="K14" i="32" s="1"/>
  <c r="G22" i="32"/>
  <c r="K22" i="32" s="1"/>
  <c r="G17" i="32"/>
  <c r="K17" i="32" s="1"/>
  <c r="G12" i="32"/>
  <c r="K12" i="32" s="1"/>
  <c r="G20" i="32"/>
  <c r="K20" i="32" s="1"/>
  <c r="G28" i="32"/>
  <c r="K28" i="32" s="1"/>
  <c r="L84" i="32"/>
  <c r="G12" i="31" s="1"/>
  <c r="G11" i="31" s="1"/>
  <c r="K30" i="32" l="1"/>
  <c r="G9" i="31" s="1"/>
  <c r="G8" i="31" s="1"/>
  <c r="G6" i="31" s="1"/>
  <c r="B39" i="30" s="1"/>
</calcChain>
</file>

<file path=xl/sharedStrings.xml><?xml version="1.0" encoding="utf-8"?>
<sst xmlns="http://schemas.openxmlformats.org/spreadsheetml/2006/main" count="708" uniqueCount="216">
  <si>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</si>
  <si>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</si>
  <si>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</si>
  <si>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</si>
  <si>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</si>
  <si>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</si>
  <si>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</si>
  <si>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</si>
  <si>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</si>
  <si>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</si>
  <si>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</si>
  <si>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</si>
  <si>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</si>
  <si>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</si>
  <si>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</si>
  <si>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</si>
  <si>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</si>
  <si>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</si>
  <si>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</si>
  <si>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</si>
  <si>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</si>
  <si>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</si>
  <si>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</si>
  <si>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</si>
  <si>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</si>
  <si>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</si>
  <si>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</si>
  <si>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</si>
  <si>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</si>
  <si>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</si>
  <si>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</si>
  <si>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</si>
  <si>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JCM Proposed Methodology Spreadsheet Form (Calculation Process Sheet)</t>
    <phoneticPr fontId="2"/>
  </si>
  <si>
    <t>Monitored data</t>
    <phoneticPr fontId="2"/>
  </si>
  <si>
    <t>Continuously</t>
    <phoneticPr fontId="2"/>
  </si>
  <si>
    <t>times/p</t>
    <phoneticPr fontId="2"/>
  </si>
  <si>
    <t>A drain record is stored in the production management system.</t>
    <phoneticPr fontId="2"/>
  </si>
  <si>
    <t>t/p</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</si>
  <si>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</si>
  <si>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mass or volume/p</t>
    <phoneticPr fontId="2"/>
  </si>
  <si>
    <t>Option B or Option C</t>
    <phoneticPr fontId="2"/>
  </si>
  <si>
    <t>Invoice from fuel supply company or
measured data</t>
    <phoneticPr fontId="2"/>
  </si>
  <si>
    <t>MWh/p</t>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</si>
  <si>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</si>
  <si>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t>IPCC default value provided in table 1.4 of Ch.1 Vol.2 of 2006 IPCC Guidelines on National GHG Inventories. Lower limit value is applied.</t>
    <phoneticPr fontId="2"/>
  </si>
  <si>
    <t>GJ/mass or volume</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</si>
  <si>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Lower value is applied.</t>
    <phoneticPr fontId="2"/>
  </si>
  <si>
    <t>degree 
Celsius</t>
    <phoneticPr fontId="2"/>
  </si>
  <si>
    <t>Temperature difference between the temperature specified in the GMP guideline and the temperature of pure water flowing into the heat exchanger in the first batch after drainage</t>
    <phoneticPr fontId="2"/>
  </si>
  <si>
    <t>Specific gravity of pure water</t>
    <phoneticPr fontId="2"/>
  </si>
  <si>
    <t>kg/L</t>
    <phoneticPr fontId="2"/>
  </si>
  <si>
    <t>Theoretical value.</t>
    <phoneticPr fontId="2"/>
  </si>
  <si>
    <t>Specific heat of water under the project condition</t>
    <phoneticPr fontId="2"/>
  </si>
  <si>
    <t>L/time</t>
    <phoneticPr fontId="2"/>
  </si>
  <si>
    <t>kW</t>
    <phoneticPr fontId="2"/>
  </si>
  <si>
    <t>Table 1-1: Calculation of reference emissions</t>
    <phoneticPr fontId="10"/>
  </si>
  <si>
    <t>Parameters</t>
    <phoneticPr fontId="10"/>
  </si>
  <si>
    <t>i</t>
    <phoneticPr fontId="10"/>
  </si>
  <si>
    <t>Description of data</t>
    <phoneticPr fontId="10"/>
  </si>
  <si>
    <t>Identification number of the project IMP line</t>
    <phoneticPr fontId="10"/>
  </si>
  <si>
    <t>Units</t>
    <phoneticPr fontId="10"/>
  </si>
  <si>
    <t>-</t>
    <phoneticPr fontId="10"/>
  </si>
  <si>
    <t>degree Celsius</t>
    <phoneticPr fontId="2"/>
  </si>
  <si>
    <t>Estimated values</t>
    <phoneticPr fontId="10"/>
  </si>
  <si>
    <t>Total</t>
    <phoneticPr fontId="10"/>
  </si>
  <si>
    <t>k</t>
    <phoneticPr fontId="10"/>
  </si>
  <si>
    <t>Identification number of the boiler supplying steam to the heat exchanger in the project IMP line</t>
    <phoneticPr fontId="10"/>
  </si>
  <si>
    <t>Table 2: Calculation of project emissions</t>
    <phoneticPr fontId="10"/>
  </si>
  <si>
    <t>j</t>
    <phoneticPr fontId="10"/>
  </si>
  <si>
    <t>Identification number of project recovery pump in the project IMP line</t>
    <phoneticPr fontId="10"/>
  </si>
  <si>
    <t>MWh/p</t>
    <phoneticPr fontId="10"/>
  </si>
  <si>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</si>
  <si>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</si>
  <si>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</si>
  <si>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</si>
  <si>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</si>
  <si>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</si>
  <si>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CNG</t>
    <phoneticPr fontId="10"/>
  </si>
  <si>
    <t>3. Calculations of the project emissions</t>
    <phoneticPr fontId="2"/>
  </si>
  <si>
    <r>
      <t xml:space="preserve">Project emissions during the period </t>
    </r>
    <r>
      <rPr>
        <i/>
        <sz val="11"/>
        <color indexed="8"/>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</si>
  <si>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</si>
  <si>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</si>
  <si>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 xml:space="preserve">Project emissions during the period </t>
    </r>
    <r>
      <rPr>
        <i/>
        <sz val="11"/>
        <color indexed="8"/>
        <rFont val="Arial"/>
        <family val="2"/>
      </rPr>
      <t>p</t>
    </r>
    <phoneticPr fontId="10"/>
  </si>
  <si>
    <t>Electricity</t>
    <phoneticPr fontId="10"/>
  </si>
  <si>
    <r>
      <t>Specific heat of water under the project condition
(SH</t>
    </r>
    <r>
      <rPr>
        <vertAlign val="subscript"/>
        <sz val="11"/>
        <color rgb="FF000000"/>
        <rFont val="Arial"/>
        <family val="2"/>
      </rPr>
      <t>PJ</t>
    </r>
    <r>
      <rPr>
        <sz val="11"/>
        <color indexed="8"/>
        <rFont val="Arial"/>
        <family val="2"/>
      </rPr>
      <t>)</t>
    </r>
    <phoneticPr fontId="2"/>
  </si>
  <si>
    <t>times/p</t>
    <phoneticPr fontId="10"/>
  </si>
  <si>
    <t>h/time</t>
    <phoneticPr fontId="2"/>
  </si>
  <si>
    <t>A record of the number of batch processes is stored in the production management system.</t>
    <phoneticPr fontId="2"/>
  </si>
  <si>
    <t xml:space="preserve">Theoretical value provided in table 6 of Cabinet Order No. 357 of 1992, Japan.  </t>
    <phoneticPr fontId="2"/>
  </si>
  <si>
    <r>
      <t>kJ/(kg</t>
    </r>
    <r>
      <rPr>
        <sz val="11"/>
        <color rgb="FF000000"/>
        <rFont val="游ゴシック"/>
        <family val="2"/>
        <charset val="128"/>
      </rPr>
      <t>・</t>
    </r>
    <r>
      <rPr>
        <sz val="11"/>
        <color indexed="8"/>
        <rFont val="Arial"/>
        <family val="2"/>
      </rPr>
      <t>K)</t>
    </r>
    <phoneticPr fontId="2"/>
  </si>
  <si>
    <t>Total number of batch processes implemented in the project IMP line i during the period p</t>
    <phoneticPr fontId="2"/>
  </si>
  <si>
    <t>[For Option B]
Data is collected and recorded from the invoices by the fuel supply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</si>
  <si>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Option B or Option C</t>
  </si>
  <si>
    <t>Continuously</t>
  </si>
  <si>
    <t>MWh/p</t>
  </si>
  <si>
    <t>Option C</t>
  </si>
  <si>
    <t>Monitored data</t>
  </si>
  <si>
    <t>-</t>
  </si>
  <si>
    <t>mass or 
volume/p</t>
  </si>
  <si>
    <t>Invoice or Monitored data</t>
  </si>
  <si>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</si>
  <si>
    <t>Monthly or Continuously</t>
  </si>
  <si>
    <t>Measuring instrument(s) is installed at the point(s) where the amount of electricity generated by the captive power generation system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</si>
  <si>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t>
  </si>
  <si>
    <t>GJ/mass or
volume</t>
  </si>
  <si>
    <t>Specification of the captive power generation system, provided by the manufacturer.</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</si>
  <si>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</si>
  <si>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</si>
  <si>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t>Power generation efficiency of the captive power generation system</t>
    <phoneticPr fontId="2"/>
  </si>
  <si>
    <t>Net calorific value of the fuel consumed by the captive power generation system</t>
    <phoneticPr fontId="2"/>
  </si>
  <si>
    <t>For captive electricity</t>
    <phoneticPr fontId="2"/>
  </si>
  <si>
    <t>For captive electricity
Calculated</t>
    <phoneticPr fontId="2"/>
  </si>
  <si>
    <t>[For captive electricity]
CO2 emission factor for consumed electricity
Option a</t>
    <phoneticPr fontId="2"/>
  </si>
  <si>
    <t>[For captive electricity]
CO2 emission factor for consumed electricity
Option b</t>
    <phoneticPr fontId="2"/>
  </si>
  <si>
    <t>[For captive electricity]
CO2 emission factor for consumed electricity</t>
    <phoneticPr fontId="2"/>
  </si>
  <si>
    <r>
      <t>tCO</t>
    </r>
    <r>
      <rPr>
        <vertAlign val="subscript"/>
        <sz val="11"/>
        <color rgb="FF000000"/>
        <rFont val="Arial"/>
        <family val="2"/>
      </rPr>
      <t>2</t>
    </r>
    <r>
      <rPr>
        <sz val="11"/>
        <color indexed="8"/>
        <rFont val="Arial"/>
        <family val="2"/>
      </rPr>
      <t>/MWh</t>
    </r>
    <phoneticPr fontId="2"/>
  </si>
  <si>
    <r>
      <rPr>
        <b/>
        <sz val="11"/>
        <color rgb="FF000000"/>
        <rFont val="Arial"/>
        <family val="2"/>
      </rPr>
      <t xml:space="preserve">[For Captive electricity]
</t>
    </r>
    <r>
      <rPr>
        <sz val="11"/>
        <color indexed="8"/>
        <rFont val="Arial"/>
        <family val="2"/>
      </rPr>
      <t xml:space="preserve">CO2 emission factor of consumed electricity
</t>
    </r>
    <r>
      <rPr>
        <b/>
        <sz val="11"/>
        <color rgb="FF000000"/>
        <rFont val="Arial"/>
        <family val="2"/>
      </rPr>
      <t>Option c</t>
    </r>
    <phoneticPr fontId="2"/>
  </si>
  <si>
    <t>Monitoring Spreadsheet: JCM_ID_AM028_ver01.0</t>
    <phoneticPr fontId="2"/>
  </si>
  <si>
    <t>Reference Number:</t>
    <phoneticPr fontId="2"/>
  </si>
  <si>
    <r>
      <t xml:space="preserve">Table 1: Parameters to be monitored </t>
    </r>
    <r>
      <rPr>
        <b/>
        <i/>
        <sz val="11"/>
        <color indexed="8"/>
        <rFont val="Arial"/>
        <family val="2"/>
      </rPr>
      <t>ex post</t>
    </r>
    <phoneticPr fontId="2"/>
  </si>
  <si>
    <r>
      <t>N</t>
    </r>
    <r>
      <rPr>
        <vertAlign val="subscript"/>
        <sz val="11"/>
        <rFont val="Arial"/>
        <family val="2"/>
      </rPr>
      <t>PJ,i,p</t>
    </r>
    <phoneticPr fontId="2"/>
  </si>
  <si>
    <r>
      <t xml:space="preserve">Total number of batch processes implemented in the project IMP line </t>
    </r>
    <r>
      <rPr>
        <i/>
        <sz val="11"/>
        <rFont val="Arial"/>
        <family val="2"/>
      </rPr>
      <t>i</t>
    </r>
    <r>
      <rPr>
        <sz val="11"/>
        <rFont val="Arial"/>
        <family val="2"/>
      </rPr>
      <t xml:space="preserve"> during the period </t>
    </r>
    <r>
      <rPr>
        <i/>
        <sz val="11"/>
        <rFont val="Arial"/>
        <family val="2"/>
      </rPr>
      <t>p</t>
    </r>
    <phoneticPr fontId="2"/>
  </si>
  <si>
    <r>
      <t>D</t>
    </r>
    <r>
      <rPr>
        <vertAlign val="subscript"/>
        <sz val="11"/>
        <rFont val="Arial"/>
        <family val="2"/>
      </rPr>
      <t>PJ,i,p</t>
    </r>
    <phoneticPr fontId="2"/>
  </si>
  <si>
    <r>
      <t xml:space="preserve">Total number of hot water drainage from the project IMP line </t>
    </r>
    <r>
      <rPr>
        <i/>
        <sz val="11"/>
        <rFont val="Arial"/>
        <family val="2"/>
      </rPr>
      <t>i</t>
    </r>
    <r>
      <rPr>
        <sz val="11"/>
        <rFont val="Arial"/>
        <family val="2"/>
      </rPr>
      <t xml:space="preserve"> during the period </t>
    </r>
    <r>
      <rPr>
        <i/>
        <sz val="11"/>
        <rFont val="Arial"/>
        <family val="2"/>
      </rPr>
      <t>p</t>
    </r>
    <phoneticPr fontId="2"/>
  </si>
  <si>
    <r>
      <t>QS</t>
    </r>
    <r>
      <rPr>
        <vertAlign val="subscript"/>
        <sz val="11"/>
        <rFont val="Arial"/>
        <family val="2"/>
      </rPr>
      <t>PJ,i,p</t>
    </r>
    <phoneticPr fontId="2"/>
  </si>
  <si>
    <r>
      <t xml:space="preserve">Total quantity of steam supplied to the heat exchanger in the project IMP line </t>
    </r>
    <r>
      <rPr>
        <i/>
        <sz val="11"/>
        <rFont val="Arial"/>
        <family val="2"/>
      </rPr>
      <t>i</t>
    </r>
    <r>
      <rPr>
        <sz val="11"/>
        <rFont val="Arial"/>
        <family val="2"/>
      </rPr>
      <t xml:space="preserve"> during the period </t>
    </r>
    <r>
      <rPr>
        <i/>
        <sz val="11"/>
        <rFont val="Arial"/>
        <family val="2"/>
      </rPr>
      <t>p</t>
    </r>
    <phoneticPr fontId="2"/>
  </si>
  <si>
    <r>
      <t>FC</t>
    </r>
    <r>
      <rPr>
        <vertAlign val="subscript"/>
        <sz val="11"/>
        <rFont val="Arial"/>
        <family val="2"/>
      </rPr>
      <t>PJ,k,p</t>
    </r>
    <phoneticPr fontId="2"/>
  </si>
  <si>
    <r>
      <t xml:space="preserve">Fuel consumption by the boiler </t>
    </r>
    <r>
      <rPr>
        <i/>
        <sz val="11"/>
        <rFont val="Arial"/>
        <family val="2"/>
      </rPr>
      <t>k</t>
    </r>
    <r>
      <rPr>
        <sz val="11"/>
        <rFont val="Arial"/>
        <family val="2"/>
      </rPr>
      <t xml:space="preserve"> during the period </t>
    </r>
    <r>
      <rPr>
        <i/>
        <sz val="11"/>
        <rFont val="Arial"/>
        <family val="2"/>
      </rPr>
      <t>p</t>
    </r>
    <phoneticPr fontId="2"/>
  </si>
  <si>
    <r>
      <t>QS</t>
    </r>
    <r>
      <rPr>
        <vertAlign val="subscript"/>
        <sz val="11"/>
        <rFont val="Arial"/>
        <family val="2"/>
      </rPr>
      <t>PJ,k,p</t>
    </r>
    <phoneticPr fontId="2"/>
  </si>
  <si>
    <r>
      <t xml:space="preserve">Total quantity of steam generated by the boiler </t>
    </r>
    <r>
      <rPr>
        <i/>
        <sz val="11"/>
        <rFont val="Arial"/>
        <family val="2"/>
      </rPr>
      <t>k</t>
    </r>
    <r>
      <rPr>
        <sz val="11"/>
        <rFont val="Arial"/>
        <family val="2"/>
      </rPr>
      <t xml:space="preserve"> during the period </t>
    </r>
    <r>
      <rPr>
        <i/>
        <sz val="11"/>
        <rFont val="Arial"/>
        <family val="2"/>
      </rPr>
      <t>p</t>
    </r>
    <phoneticPr fontId="2"/>
  </si>
  <si>
    <r>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If QS</t>
    </r>
    <r>
      <rPr>
        <vertAlign val="subscript"/>
        <sz val="11"/>
        <rFont val="Arial"/>
        <family val="2"/>
      </rPr>
      <t>PJ,k,p</t>
    </r>
    <r>
      <rPr>
        <sz val="11"/>
        <rFont val="Arial"/>
        <family val="2"/>
      </rPr>
      <t xml:space="preserve"> is not monitored, it is calculated by the following equation.
QS</t>
    </r>
    <r>
      <rPr>
        <vertAlign val="subscript"/>
        <sz val="11"/>
        <rFont val="Arial"/>
        <family val="2"/>
      </rPr>
      <t xml:space="preserve">PJ,k,p </t>
    </r>
    <r>
      <rPr>
        <sz val="11"/>
        <rFont val="Arial"/>
        <family val="2"/>
      </rPr>
      <t>= (FC</t>
    </r>
    <r>
      <rPr>
        <vertAlign val="subscript"/>
        <sz val="11"/>
        <rFont val="Arial"/>
        <family val="2"/>
      </rPr>
      <t xml:space="preserve">PJ,k,p </t>
    </r>
    <r>
      <rPr>
        <sz val="11"/>
        <rFont val="Arial"/>
        <family val="2"/>
      </rPr>
      <t>× NCV</t>
    </r>
    <r>
      <rPr>
        <vertAlign val="subscript"/>
        <sz val="11"/>
        <rFont val="Arial"/>
        <family val="2"/>
      </rPr>
      <t xml:space="preserve">fuel,k </t>
    </r>
    <r>
      <rPr>
        <sz val="11"/>
        <rFont val="Arial"/>
        <family val="2"/>
      </rPr>
      <t>×η</t>
    </r>
    <r>
      <rPr>
        <vertAlign val="subscript"/>
        <sz val="11"/>
        <rFont val="Arial"/>
        <family val="2"/>
      </rPr>
      <t>boiler,k</t>
    </r>
    <r>
      <rPr>
        <sz val="11"/>
        <rFont val="Arial"/>
        <family val="2"/>
      </rPr>
      <t xml:space="preserve"> ×10^3) / (h''</t>
    </r>
    <r>
      <rPr>
        <vertAlign val="subscript"/>
        <sz val="11"/>
        <rFont val="Arial"/>
        <family val="2"/>
      </rPr>
      <t xml:space="preserve">steam </t>
    </r>
    <r>
      <rPr>
        <sz val="11"/>
        <rFont val="Arial"/>
        <family val="2"/>
      </rPr>
      <t>-h'</t>
    </r>
    <r>
      <rPr>
        <vertAlign val="subscript"/>
        <sz val="11"/>
        <rFont val="Arial"/>
        <family val="2"/>
      </rPr>
      <t>water</t>
    </r>
    <r>
      <rPr>
        <sz val="11"/>
        <rFont val="Arial"/>
        <family val="2"/>
      </rPr>
      <t>)
Where:
QS</t>
    </r>
    <r>
      <rPr>
        <vertAlign val="subscript"/>
        <sz val="11"/>
        <rFont val="Arial"/>
        <family val="2"/>
      </rPr>
      <t>PJ,k,p</t>
    </r>
    <r>
      <rPr>
        <sz val="11"/>
        <rFont val="Arial"/>
        <family val="2"/>
      </rPr>
      <t xml:space="preserve">	   Total quantity of steam generated by the boiler k during the period p [t]
FC</t>
    </r>
    <r>
      <rPr>
        <vertAlign val="subscript"/>
        <sz val="11"/>
        <rFont val="Arial"/>
        <family val="2"/>
      </rPr>
      <t>PJ,k,p</t>
    </r>
    <r>
      <rPr>
        <sz val="11"/>
        <rFont val="Arial"/>
        <family val="2"/>
      </rPr>
      <t xml:space="preserve">	   Fuel consumption by the boiler k during the period p [mass or volume]
NCV</t>
    </r>
    <r>
      <rPr>
        <vertAlign val="subscript"/>
        <sz val="11"/>
        <rFont val="Arial"/>
        <family val="2"/>
      </rPr>
      <t xml:space="preserve">fuel,k   </t>
    </r>
    <r>
      <rPr>
        <sz val="11"/>
        <rFont val="Arial"/>
        <family val="2"/>
      </rPr>
      <t>Net calorific value of fuel consumed by the boiler k [GJ/mass or volume]
η</t>
    </r>
    <r>
      <rPr>
        <vertAlign val="subscript"/>
        <sz val="11"/>
        <rFont val="Arial"/>
        <family val="2"/>
      </rPr>
      <t>boiler,k</t>
    </r>
    <r>
      <rPr>
        <sz val="11"/>
        <rFont val="Arial"/>
        <family val="2"/>
      </rPr>
      <t xml:space="preserve">	</t>
    </r>
    <r>
      <rPr>
        <sz val="11"/>
        <rFont val="游ゴシック"/>
        <family val="2"/>
        <charset val="128"/>
      </rPr>
      <t xml:space="preserve">   </t>
    </r>
    <r>
      <rPr>
        <sz val="11"/>
        <rFont val="Arial"/>
        <family val="2"/>
      </rPr>
      <t>The efficiency of the boiler k [dimensionless]
h''</t>
    </r>
    <r>
      <rPr>
        <vertAlign val="subscript"/>
        <sz val="11"/>
        <rFont val="Arial"/>
        <family val="2"/>
      </rPr>
      <t>steam</t>
    </r>
    <r>
      <rPr>
        <sz val="11"/>
        <rFont val="Arial"/>
        <family val="2"/>
      </rPr>
      <t xml:space="preserve">	</t>
    </r>
    <r>
      <rPr>
        <sz val="11"/>
        <rFont val="游ゴシック"/>
        <family val="2"/>
        <charset val="128"/>
      </rPr>
      <t xml:space="preserve">   </t>
    </r>
    <r>
      <rPr>
        <sz val="11"/>
        <rFont val="Arial"/>
        <family val="2"/>
      </rPr>
      <t>Specific enthalpy of produced steam [kJ/kg]
h'</t>
    </r>
    <r>
      <rPr>
        <vertAlign val="subscript"/>
        <sz val="11"/>
        <rFont val="Arial"/>
        <family val="2"/>
      </rPr>
      <t>water</t>
    </r>
    <r>
      <rPr>
        <sz val="11"/>
        <rFont val="Arial"/>
        <family val="2"/>
      </rPr>
      <t xml:space="preserve">	</t>
    </r>
    <r>
      <rPr>
        <sz val="11"/>
        <rFont val="游ゴシック"/>
        <family val="2"/>
        <charset val="128"/>
      </rPr>
      <t xml:space="preserve">   </t>
    </r>
    <r>
      <rPr>
        <sz val="11"/>
        <rFont val="Arial"/>
        <family val="2"/>
      </rPr>
      <t xml:space="preserve">Specific enthalpy of feed water [kJ/kg]
k	</t>
    </r>
    <r>
      <rPr>
        <sz val="11"/>
        <rFont val="游ゴシック"/>
        <family val="2"/>
        <charset val="128"/>
      </rPr>
      <t xml:space="preserve">   </t>
    </r>
    <r>
      <rPr>
        <sz val="11"/>
        <rFont val="Arial"/>
        <family val="2"/>
      </rPr>
      <t>Identification number of the boiler supplying steam to the heat exchanger in the project IMP line</t>
    </r>
    <phoneticPr fontId="2"/>
  </si>
  <si>
    <r>
      <t>EC</t>
    </r>
    <r>
      <rPr>
        <vertAlign val="subscript"/>
        <sz val="11"/>
        <rFont val="Arial"/>
        <family val="2"/>
      </rPr>
      <t>PJ,i,j,p</t>
    </r>
    <phoneticPr fontId="2"/>
  </si>
  <si>
    <r>
      <t>Electricity consumption by the project recovery pump</t>
    </r>
    <r>
      <rPr>
        <i/>
        <sz val="11"/>
        <rFont val="Arial"/>
        <family val="2"/>
      </rPr>
      <t xml:space="preserve"> j </t>
    </r>
    <r>
      <rPr>
        <sz val="11"/>
        <rFont val="Arial"/>
        <family val="2"/>
      </rPr>
      <t>in the project IMP line</t>
    </r>
    <r>
      <rPr>
        <i/>
        <sz val="11"/>
        <rFont val="Arial"/>
        <family val="2"/>
      </rPr>
      <t xml:space="preserve"> i</t>
    </r>
    <r>
      <rPr>
        <sz val="11"/>
        <rFont val="Arial"/>
        <family val="2"/>
      </rPr>
      <t xml:space="preserve"> during the period </t>
    </r>
    <r>
      <rPr>
        <i/>
        <sz val="11"/>
        <rFont val="Arial"/>
        <family val="2"/>
      </rPr>
      <t>p</t>
    </r>
    <phoneticPr fontId="2"/>
  </si>
  <si>
    <r>
      <t>FC</t>
    </r>
    <r>
      <rPr>
        <vertAlign val="subscript"/>
        <sz val="11"/>
        <rFont val="Arial"/>
        <family val="2"/>
      </rPr>
      <t>cap,p</t>
    </r>
    <phoneticPr fontId="2"/>
  </si>
  <si>
    <r>
      <t xml:space="preserve">Amount of fuel consumed by the captive power generation system during the period </t>
    </r>
    <r>
      <rPr>
        <i/>
        <sz val="11"/>
        <rFont val="Arial"/>
        <family val="2"/>
      </rPr>
      <t>p</t>
    </r>
    <phoneticPr fontId="2"/>
  </si>
  <si>
    <r>
      <t>EG</t>
    </r>
    <r>
      <rPr>
        <vertAlign val="subscript"/>
        <sz val="11"/>
        <rFont val="Arial"/>
        <family val="2"/>
      </rPr>
      <t>cap,p</t>
    </r>
    <phoneticPr fontId="2"/>
  </si>
  <si>
    <r>
      <t xml:space="preserve">Amount of electricity generated by the captive power generation system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</si>
  <si>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</si>
  <si>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</si>
  <si>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</si>
  <si>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</si>
  <si>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</si>
  <si>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tCO</t>
    </r>
    <r>
      <rPr>
        <vertAlign val="subscript"/>
        <sz val="11"/>
        <rFont val="Arial"/>
        <family val="2"/>
      </rPr>
      <t>2</t>
    </r>
    <r>
      <rPr>
        <sz val="11"/>
        <rFont val="Arial"/>
        <family val="2"/>
      </rPr>
      <t>/MWh</t>
    </r>
  </si>
  <si>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</si>
  <si>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</si>
  <si>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The power generation efficiency calculated from monitored data of the amount of fuel input for power generation and the amount of electricity generated;
Net calorific value of the fuel consumed by the captive power generation system; and
CO</t>
    </r>
    <r>
      <rPr>
        <vertAlign val="subscript"/>
        <sz val="11"/>
        <rFont val="Arial"/>
        <family val="2"/>
      </rPr>
      <t>2</t>
    </r>
    <r>
      <rPr>
        <sz val="11"/>
        <rFont val="Arial"/>
        <family val="2"/>
      </rPr>
      <t xml:space="preserve"> emission factor for the fuel consumed by the captive power generation system</t>
    </r>
    <phoneticPr fontId="2"/>
  </si>
  <si>
    <r>
      <rPr>
        <b/>
        <sz val="11"/>
        <rFont val="Arial"/>
        <family val="2"/>
      </rPr>
      <t xml:space="preserve">[For Captive electricity]
</t>
    </r>
    <r>
      <rPr>
        <sz val="11"/>
        <rFont val="Arial"/>
        <family val="2"/>
      </rPr>
      <t>CO</t>
    </r>
    <r>
      <rPr>
        <vertAlign val="subscript"/>
        <sz val="11"/>
        <rFont val="Arial"/>
        <family val="2"/>
      </rPr>
      <t>2</t>
    </r>
    <r>
      <rPr>
        <sz val="11"/>
        <rFont val="Arial"/>
        <family val="2"/>
      </rPr>
      <t xml:space="preserve"> emission factor of consumed electricity
</t>
    </r>
    <r>
      <rPr>
        <b/>
        <sz val="11"/>
        <rFont val="Arial"/>
        <family val="2"/>
      </rPr>
      <t>Option c</t>
    </r>
    <phoneticPr fontId="2"/>
  </si>
  <si>
    <r>
      <t>CDM methodological tool “TOOL 05: Baseline, project and/or leakage emissions from electricity consumption and monitoring of electricity generation, version 03.0”
Default value: 1.3 tCO</t>
    </r>
    <r>
      <rPr>
        <vertAlign val="subscript"/>
        <sz val="11"/>
        <rFont val="Arial"/>
        <family val="2"/>
      </rPr>
      <t>2</t>
    </r>
    <r>
      <rPr>
        <sz val="11"/>
        <rFont val="Arial"/>
        <family val="2"/>
      </rPr>
      <t>/MWh</t>
    </r>
    <phoneticPr fontId="2"/>
  </si>
  <si>
    <r>
      <t>EF</t>
    </r>
    <r>
      <rPr>
        <vertAlign val="subscript"/>
        <sz val="11"/>
        <rFont val="Arial"/>
        <family val="2"/>
      </rPr>
      <t>fuel,PJ,k</t>
    </r>
    <phoneticPr fontId="2"/>
  </si>
  <si>
    <r>
      <t>CO</t>
    </r>
    <r>
      <rPr>
        <vertAlign val="subscript"/>
        <sz val="11"/>
        <rFont val="Arial"/>
        <family val="2"/>
      </rPr>
      <t>2</t>
    </r>
    <r>
      <rPr>
        <sz val="11"/>
        <rFont val="Arial"/>
        <family val="2"/>
      </rPr>
      <t xml:space="preserve"> emission factor for fuel consumed by the boiler </t>
    </r>
    <r>
      <rPr>
        <i/>
        <sz val="11"/>
        <rFont val="Arial"/>
        <family val="2"/>
      </rPr>
      <t>k</t>
    </r>
    <phoneticPr fontId="2"/>
  </si>
  <si>
    <r>
      <t>tCO</t>
    </r>
    <r>
      <rPr>
        <vertAlign val="subscript"/>
        <sz val="11"/>
        <rFont val="Arial"/>
        <family val="2"/>
      </rPr>
      <t>2</t>
    </r>
    <r>
      <rPr>
        <sz val="11"/>
        <rFont val="Arial"/>
        <family val="2"/>
      </rPr>
      <t>/GJ</t>
    </r>
    <phoneticPr fontId="2"/>
  </si>
  <si>
    <r>
      <t>NCV</t>
    </r>
    <r>
      <rPr>
        <vertAlign val="subscript"/>
        <sz val="11"/>
        <rFont val="Arial"/>
        <family val="2"/>
      </rPr>
      <t>fuel,k</t>
    </r>
    <phoneticPr fontId="2"/>
  </si>
  <si>
    <r>
      <t xml:space="preserve">Net calorific value of fuel consumed by the boiler </t>
    </r>
    <r>
      <rPr>
        <i/>
        <sz val="11"/>
        <rFont val="Arial"/>
        <family val="2"/>
      </rPr>
      <t>k</t>
    </r>
    <phoneticPr fontId="2"/>
  </si>
  <si>
    <r>
      <rPr>
        <sz val="11"/>
        <rFont val="Calibri"/>
        <family val="2"/>
        <charset val="161"/>
      </rPr>
      <t>Δ</t>
    </r>
    <r>
      <rPr>
        <sz val="11"/>
        <rFont val="Arial"/>
        <family val="2"/>
      </rPr>
      <t>T</t>
    </r>
    <r>
      <rPr>
        <vertAlign val="subscript"/>
        <sz val="11"/>
        <rFont val="Arial"/>
        <family val="2"/>
      </rPr>
      <t>PJ,i</t>
    </r>
    <phoneticPr fontId="2"/>
  </si>
  <si>
    <r>
      <t xml:space="preserve">Temperature difference between the temperature specified in the GMP guideline and the temperature of recovered hot water flowing into the heat exchanger in the project IMP line </t>
    </r>
    <r>
      <rPr>
        <i/>
        <sz val="11"/>
        <rFont val="Arial"/>
        <family val="2"/>
      </rPr>
      <t>i</t>
    </r>
    <phoneticPr fontId="2"/>
  </si>
  <si>
    <r>
      <rPr>
        <sz val="11"/>
        <rFont val="Calibri"/>
        <family val="2"/>
        <charset val="161"/>
      </rPr>
      <t>Δ</t>
    </r>
    <r>
      <rPr>
        <sz val="11"/>
        <rFont val="Arial"/>
        <family val="2"/>
      </rPr>
      <t>T</t>
    </r>
    <r>
      <rPr>
        <vertAlign val="subscript"/>
        <sz val="11"/>
        <rFont val="Arial"/>
        <family val="2"/>
      </rPr>
      <t>PJ,i</t>
    </r>
    <r>
      <rPr>
        <sz val="11"/>
        <rFont val="Arial"/>
        <family val="2"/>
      </rPr>
      <t xml:space="preserve"> is set ex-ante or ex-post by averaging the data monitored for at least 30 batches at recovered hot water tank.</t>
    </r>
    <phoneticPr fontId="2"/>
  </si>
  <si>
    <r>
      <rPr>
        <sz val="11"/>
        <rFont val="Calibri"/>
        <family val="2"/>
        <charset val="161"/>
      </rPr>
      <t>Δ</t>
    </r>
    <r>
      <rPr>
        <sz val="11"/>
        <rFont val="Arial"/>
        <family val="2"/>
      </rPr>
      <t>T</t>
    </r>
    <r>
      <rPr>
        <vertAlign val="subscript"/>
        <sz val="11"/>
        <rFont val="Arial"/>
        <family val="2"/>
      </rPr>
      <t>RE</t>
    </r>
    <phoneticPr fontId="2"/>
  </si>
  <si>
    <r>
      <rPr>
        <sz val="11"/>
        <rFont val="Calibri"/>
        <family val="2"/>
        <charset val="161"/>
      </rPr>
      <t>Δ</t>
    </r>
    <r>
      <rPr>
        <sz val="11"/>
        <rFont val="Arial"/>
        <family val="2"/>
      </rPr>
      <t>T</t>
    </r>
    <r>
      <rPr>
        <vertAlign val="subscript"/>
        <sz val="11"/>
        <rFont val="Arial"/>
        <family val="2"/>
      </rPr>
      <t>RE</t>
    </r>
    <r>
      <rPr>
        <sz val="11"/>
        <rFont val="Arial"/>
        <family val="2"/>
      </rPr>
      <t xml:space="preserve"> is set ex-ante or ex-post by averaging the data monitored for at least 30 days at pure water tank.</t>
    </r>
    <phoneticPr fontId="2"/>
  </si>
  <si>
    <r>
      <t>SG</t>
    </r>
    <r>
      <rPr>
        <vertAlign val="subscript"/>
        <sz val="11"/>
        <rFont val="Arial"/>
        <family val="2"/>
      </rPr>
      <t>PJ</t>
    </r>
    <phoneticPr fontId="2"/>
  </si>
  <si>
    <r>
      <t>SH</t>
    </r>
    <r>
      <rPr>
        <vertAlign val="subscript"/>
        <sz val="11"/>
        <rFont val="Arial"/>
        <family val="2"/>
      </rPr>
      <t>PJ</t>
    </r>
    <phoneticPr fontId="2"/>
  </si>
  <si>
    <r>
      <t>kJ/(kg</t>
    </r>
    <r>
      <rPr>
        <sz val="11"/>
        <rFont val="ＭＳ Ｐゴシック"/>
        <family val="2"/>
        <charset val="128"/>
      </rPr>
      <t>・</t>
    </r>
    <r>
      <rPr>
        <sz val="11"/>
        <rFont val="Arial"/>
        <family val="2"/>
      </rPr>
      <t>K)</t>
    </r>
    <phoneticPr fontId="2"/>
  </si>
  <si>
    <r>
      <t>WI</t>
    </r>
    <r>
      <rPr>
        <vertAlign val="subscript"/>
        <sz val="11"/>
        <rFont val="Arial"/>
        <family val="2"/>
      </rPr>
      <t>PJ,i</t>
    </r>
    <phoneticPr fontId="2"/>
  </si>
  <si>
    <r>
      <t xml:space="preserve">Water quantity per a batch process of autoclave in the project IMP line </t>
    </r>
    <r>
      <rPr>
        <i/>
        <sz val="11"/>
        <rFont val="Arial"/>
        <family val="2"/>
      </rPr>
      <t>i</t>
    </r>
    <phoneticPr fontId="2"/>
  </si>
  <si>
    <r>
      <t xml:space="preserve">Specification of the autoclave in the project IMP line </t>
    </r>
    <r>
      <rPr>
        <i/>
        <sz val="11"/>
        <rFont val="Arial"/>
        <family val="2"/>
      </rPr>
      <t>i</t>
    </r>
    <r>
      <rPr>
        <sz val="11"/>
        <rFont val="Arial"/>
        <family val="2"/>
      </rPr>
      <t>.</t>
    </r>
    <phoneticPr fontId="2"/>
  </si>
  <si>
    <r>
      <t>RPC</t>
    </r>
    <r>
      <rPr>
        <vertAlign val="subscript"/>
        <sz val="11"/>
        <rFont val="Arial"/>
        <family val="2"/>
      </rPr>
      <t>PJ,i,j</t>
    </r>
    <phoneticPr fontId="2"/>
  </si>
  <si>
    <r>
      <t xml:space="preserve">Rated power consumption of the project recovery pump </t>
    </r>
    <r>
      <rPr>
        <i/>
        <sz val="11"/>
        <rFont val="Arial"/>
        <family val="2"/>
      </rPr>
      <t>j</t>
    </r>
    <r>
      <rPr>
        <sz val="11"/>
        <rFont val="Arial"/>
        <family val="2"/>
      </rPr>
      <t xml:space="preserve"> in the project IMP line </t>
    </r>
    <r>
      <rPr>
        <i/>
        <sz val="11"/>
        <rFont val="Arial"/>
        <family val="2"/>
      </rPr>
      <t>i</t>
    </r>
    <phoneticPr fontId="2"/>
  </si>
  <si>
    <r>
      <t xml:space="preserve">Specification of the recovery pump </t>
    </r>
    <r>
      <rPr>
        <i/>
        <sz val="11"/>
        <rFont val="Arial"/>
        <family val="2"/>
      </rPr>
      <t>j</t>
    </r>
    <r>
      <rPr>
        <sz val="11"/>
        <rFont val="Arial"/>
        <family val="2"/>
      </rPr>
      <t xml:space="preserve"> in the project IMP line </t>
    </r>
    <r>
      <rPr>
        <i/>
        <sz val="11"/>
        <rFont val="Arial"/>
        <family val="2"/>
      </rPr>
      <t>i</t>
    </r>
    <r>
      <rPr>
        <sz val="11"/>
        <rFont val="Arial"/>
        <family val="2"/>
      </rPr>
      <t>.</t>
    </r>
    <phoneticPr fontId="2"/>
  </si>
  <si>
    <r>
      <t>OH</t>
    </r>
    <r>
      <rPr>
        <vertAlign val="subscript"/>
        <sz val="11"/>
        <rFont val="Arial"/>
        <family val="2"/>
      </rPr>
      <t>PJ,i,j</t>
    </r>
    <phoneticPr fontId="2"/>
  </si>
  <si>
    <r>
      <t xml:space="preserve">Operating hours per a batch process of the project recovery pump </t>
    </r>
    <r>
      <rPr>
        <i/>
        <sz val="11"/>
        <rFont val="Arial"/>
        <family val="2"/>
      </rPr>
      <t>j</t>
    </r>
    <r>
      <rPr>
        <sz val="11"/>
        <rFont val="Arial"/>
        <family val="2"/>
      </rPr>
      <t xml:space="preserve"> in the project IMP line </t>
    </r>
    <r>
      <rPr>
        <i/>
        <sz val="11"/>
        <rFont val="Arial"/>
        <family val="2"/>
      </rPr>
      <t>i</t>
    </r>
    <r>
      <rPr>
        <sz val="11"/>
        <rFont val="Arial"/>
        <family val="2"/>
      </rPr>
      <t xml:space="preserve"> </t>
    </r>
    <phoneticPr fontId="2"/>
  </si>
  <si>
    <r>
      <t>OH</t>
    </r>
    <r>
      <rPr>
        <vertAlign val="subscript"/>
        <sz val="11"/>
        <rFont val="Arial"/>
        <family val="2"/>
      </rPr>
      <t>PJ,i,j</t>
    </r>
    <r>
      <rPr>
        <sz val="11"/>
        <rFont val="Arial"/>
        <family val="2"/>
      </rPr>
      <t xml:space="preserve"> is set ex-ante or ex-post by averaging the data monitored for at least 30 batches at recovery pump.</t>
    </r>
    <phoneticPr fontId="2"/>
  </si>
  <si>
    <r>
      <t>η</t>
    </r>
    <r>
      <rPr>
        <vertAlign val="subscript"/>
        <sz val="11"/>
        <rFont val="Arial"/>
        <family val="2"/>
      </rPr>
      <t>cap</t>
    </r>
    <phoneticPr fontId="2"/>
  </si>
  <si>
    <r>
      <t>NCV</t>
    </r>
    <r>
      <rPr>
        <vertAlign val="subscript"/>
        <sz val="11"/>
        <rFont val="Arial"/>
        <family val="2"/>
      </rPr>
      <t>fuel,cap</t>
    </r>
    <phoneticPr fontId="2"/>
  </si>
  <si>
    <r>
      <t>EF</t>
    </r>
    <r>
      <rPr>
        <vertAlign val="subscript"/>
        <sz val="11"/>
        <rFont val="Arial"/>
        <family val="2"/>
      </rPr>
      <t>fuel,cap</t>
    </r>
    <phoneticPr fontId="2"/>
  </si>
  <si>
    <r>
      <t>CO</t>
    </r>
    <r>
      <rPr>
        <vertAlign val="subscript"/>
        <sz val="11"/>
        <rFont val="Arabic Typesetting"/>
        <family val="4"/>
      </rPr>
      <t>2</t>
    </r>
    <r>
      <rPr>
        <sz val="11"/>
        <rFont val="Arial"/>
        <family val="2"/>
      </rPr>
      <t xml:space="preserve"> emission factor for the fuel consumed by the captive power generation system</t>
    </r>
    <phoneticPr fontId="2"/>
  </si>
  <si>
    <r>
      <t>tCO</t>
    </r>
    <r>
      <rPr>
        <vertAlign val="subscript"/>
        <sz val="11"/>
        <rFont val="Arial"/>
        <family val="2"/>
      </rPr>
      <t>2</t>
    </r>
    <r>
      <rPr>
        <sz val="11"/>
        <rFont val="Arial"/>
        <family val="2"/>
      </rPr>
      <t>/GJ</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</si>
  <si>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</si>
  <si>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</si>
  <si>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</si>
  <si>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</si>
  <si>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</si>
  <si>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</si>
  <si>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r>
      <t>RE</t>
    </r>
    <r>
      <rPr>
        <vertAlign val="subscript"/>
        <sz val="11"/>
        <rFont val="Arial"/>
        <family val="2"/>
      </rPr>
      <t>i,p</t>
    </r>
    <phoneticPr fontId="2"/>
  </si>
  <si>
    <r>
      <t>Reference emissions by installation of waste hot water recovery system in the project IMP line</t>
    </r>
    <r>
      <rPr>
        <i/>
        <sz val="11"/>
        <rFont val="Arial"/>
        <family val="2"/>
      </rPr>
      <t xml:space="preserve"> i</t>
    </r>
    <r>
      <rPr>
        <sz val="11"/>
        <rFont val="Arial"/>
        <family val="2"/>
      </rPr>
      <t xml:space="preserve"> during the period </t>
    </r>
    <r>
      <rPr>
        <i/>
        <sz val="11"/>
        <rFont val="Arial"/>
        <family val="2"/>
      </rPr>
      <t>p</t>
    </r>
    <phoneticPr fontId="10"/>
  </si>
  <si>
    <r>
      <t>tCO</t>
    </r>
    <r>
      <rPr>
        <vertAlign val="subscript"/>
        <sz val="11"/>
        <rFont val="Arial"/>
        <family val="2"/>
      </rPr>
      <t>2</t>
    </r>
    <r>
      <rPr>
        <sz val="11"/>
        <rFont val="Arial"/>
        <family val="2"/>
      </rPr>
      <t>/p</t>
    </r>
    <phoneticPr fontId="10"/>
  </si>
  <si>
    <r>
      <t>Table 1-2: Calculation of CO</t>
    </r>
    <r>
      <rPr>
        <vertAlign val="subscript"/>
        <sz val="11"/>
        <color theme="1"/>
        <rFont val="Arial"/>
        <family val="2"/>
      </rPr>
      <t>2</t>
    </r>
    <r>
      <rPr>
        <sz val="11"/>
        <color theme="1"/>
        <rFont val="Arial"/>
        <family val="2"/>
      </rPr>
      <t xml:space="preserve"> emissions per weight of supplied steam</t>
    </r>
    <phoneticPr fontId="10"/>
  </si>
  <si>
    <r>
      <t>CO</t>
    </r>
    <r>
      <rPr>
        <vertAlign val="subscript"/>
        <sz val="11"/>
        <rFont val="Arial"/>
        <family val="2"/>
      </rPr>
      <t>2</t>
    </r>
    <r>
      <rPr>
        <sz val="11"/>
        <rFont val="Arial"/>
        <family val="2"/>
      </rPr>
      <t xml:space="preserve"> emission factor for fuel consumed by the boiler k</t>
    </r>
    <phoneticPr fontId="2"/>
  </si>
  <si>
    <r>
      <t>CO</t>
    </r>
    <r>
      <rPr>
        <vertAlign val="subscript"/>
        <sz val="11"/>
        <rFont val="Arial"/>
        <family val="2"/>
      </rPr>
      <t>2</t>
    </r>
    <r>
      <rPr>
        <sz val="11"/>
        <rFont val="Arial"/>
        <family val="2"/>
      </rPr>
      <t xml:space="preserve"> emissions per weight of supplied steam</t>
    </r>
    <phoneticPr fontId="10"/>
  </si>
  <si>
    <r>
      <t>tCO</t>
    </r>
    <r>
      <rPr>
        <vertAlign val="subscript"/>
        <sz val="11"/>
        <rFont val="Arial"/>
        <family val="2"/>
      </rPr>
      <t>2</t>
    </r>
    <r>
      <rPr>
        <sz val="11"/>
        <rFont val="Arial"/>
        <family val="2"/>
      </rPr>
      <t>/t</t>
    </r>
    <phoneticPr fontId="10"/>
  </si>
  <si>
    <r>
      <t>EF</t>
    </r>
    <r>
      <rPr>
        <vertAlign val="subscript"/>
        <sz val="11"/>
        <rFont val="Arial"/>
        <family val="2"/>
      </rPr>
      <t>elec</t>
    </r>
    <phoneticPr fontId="10"/>
  </si>
  <si>
    <r>
      <t>PE</t>
    </r>
    <r>
      <rPr>
        <vertAlign val="subscript"/>
        <sz val="11"/>
        <rFont val="Arial"/>
        <family val="2"/>
      </rPr>
      <t>i,p</t>
    </r>
    <phoneticPr fontId="10"/>
  </si>
  <si>
    <r>
      <t>CO</t>
    </r>
    <r>
      <rPr>
        <vertAlign val="subscript"/>
        <sz val="11"/>
        <rFont val="Arial"/>
        <family val="2"/>
      </rPr>
      <t>2</t>
    </r>
    <r>
      <rPr>
        <sz val="11"/>
        <rFont val="Arial"/>
        <family val="2"/>
      </rPr>
      <t xml:space="preserve"> emission factor for consumed electricity</t>
    </r>
    <phoneticPr fontId="10"/>
  </si>
  <si>
    <r>
      <t>Operating hours per a batch process of the project recovery pump</t>
    </r>
    <r>
      <rPr>
        <i/>
        <sz val="11"/>
        <rFont val="Arial"/>
        <family val="2"/>
      </rPr>
      <t xml:space="preserve"> j</t>
    </r>
    <r>
      <rPr>
        <sz val="11"/>
        <rFont val="Arial"/>
        <family val="2"/>
      </rPr>
      <t xml:space="preserve"> in the project IMP line </t>
    </r>
    <r>
      <rPr>
        <i/>
        <sz val="11"/>
        <rFont val="Arial"/>
        <family val="2"/>
      </rPr>
      <t>i</t>
    </r>
    <r>
      <rPr>
        <sz val="11"/>
        <rFont val="Arial"/>
        <family val="2"/>
      </rPr>
      <t xml:space="preserve"> </t>
    </r>
    <phoneticPr fontId="2"/>
  </si>
  <si>
    <r>
      <t>Project emissions by installation of waste hot water recovery system in the project IMP line</t>
    </r>
    <r>
      <rPr>
        <i/>
        <sz val="11"/>
        <rFont val="Arial"/>
        <family val="2"/>
      </rPr>
      <t xml:space="preserve"> i</t>
    </r>
    <r>
      <rPr>
        <sz val="11"/>
        <rFont val="Arial"/>
        <family val="2"/>
      </rPr>
      <t xml:space="preserve"> during the period </t>
    </r>
    <r>
      <rPr>
        <i/>
        <sz val="11"/>
        <rFont val="Arial"/>
        <family val="2"/>
      </rPr>
      <t>p</t>
    </r>
    <phoneticPr fontId="10"/>
  </si>
  <si>
    <r>
      <t>tCO</t>
    </r>
    <r>
      <rPr>
        <vertAlign val="subscript"/>
        <sz val="11"/>
        <rFont val="Arial"/>
        <family val="2"/>
      </rPr>
      <t>2</t>
    </r>
    <r>
      <rPr>
        <sz val="11"/>
        <rFont val="Arial"/>
        <family val="2"/>
      </rPr>
      <t>/MWh</t>
    </r>
    <phoneticPr fontId="10"/>
  </si>
  <si>
    <t>Input on "MPS(input_separate)"</t>
    <phoneticPr fontId="2"/>
  </si>
  <si>
    <t>-</t>
    <phoneticPr fontId="2"/>
  </si>
  <si>
    <t>N/A</t>
    <phoneticPr fontId="2"/>
  </si>
  <si>
    <t>Monitoring Structure Sheet [Attachment to Project Design Document]</t>
  </si>
  <si>
    <t>Responsible personnel</t>
  </si>
  <si>
    <t>Role</t>
  </si>
  <si>
    <t>Monitoring Report Sheet (Input Sheet) [For Verification]</t>
    <phoneticPr fontId="2"/>
  </si>
  <si>
    <t>Monitoring Report Sheet (Input Separate Sheet) [For Verification]</t>
    <phoneticPr fontId="2"/>
  </si>
  <si>
    <t xml:space="preserve">Monitoring Plan Sheet  (Input Separate Sheet) [Attachment to Project Design Document]  </t>
    <phoneticPr fontId="2"/>
  </si>
  <si>
    <t xml:space="preserve">Monitoring Plan Sheet  (Input Sheet) [Attachment to Project Design Document]  </t>
    <phoneticPr fontId="2"/>
  </si>
  <si>
    <t>Monitoring Report Sheet (Calculation Process Sheet) [For Verification]</t>
    <phoneticPr fontId="2"/>
  </si>
  <si>
    <t>Input on "MRS(input_separate)"</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</si>
  <si>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</si>
  <si>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</si>
  <si>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</si>
  <si>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</si>
  <si>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</si>
  <si>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</si>
  <si>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t>Project-specific parameters fixed ex ante</t>
    <phoneticPr fontId="10"/>
  </si>
  <si>
    <t>Monitored Values</t>
    <phoneticPr fontId="2"/>
  </si>
  <si>
    <t>Estimated/Monitored values</t>
    <phoneticPr fontId="10"/>
  </si>
  <si>
    <t>Monitoring period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</si>
</sst>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0"/>
    <numFmt numFmtId="177" formatCode="#,##0_);[Red]\(#,##0\)"/>
    <numFmt numFmtId="178" formatCode="#,##0.0_);[Red]\(#,##0.0\)"/>
    <numFmt numFmtId="179" formatCode="0.0_);[Red]\(0.0\)"/>
    <numFmt numFmtId="180" formatCode="#,##0.00_);[Red]\(#,##0.00\)"/>
    <numFmt numFmtId="181" formatCode="#,##0.0000000"/>
    <numFmt numFmtId="182" formatCode="#,##0.000_);[Red]\(#,##0.000\)"/>
    <numFmt numFmtId="183" formatCode="#,##0.000000_);[Red]\(#,##0.000000\)"/>
    <numFmt numFmtId="184" formatCode="0.000_ ;[Red]\-0.000\ "/>
    <numFmt numFmtId="185" formatCode="#,##0.000_ ;[Red]\-#,##0.000\ "/>
    <numFmt numFmtId="186" formatCode="#,##0.00_ ;[Red]\-#,##0.00\ "/>
    <numFmt numFmtId="187" formatCode="0.000_ "/>
    <numFmt numFmtId="188" formatCode="#,##0.0_ "/>
    <numFmt numFmtId="189" formatCode="#,##0.000_ "/>
    <numFmt numFmtId="190" formatCode="#,##0.0_ ;[Red]\-#,##0.0\ "/>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sz val="6"/>
      <name val="ＭＳ Ｐゴシック"/>
      <family val="3"/>
      <charset val="128"/>
      <scheme val="minor"/>
    </font>
    <font>
      <i/>
      <sz val="11"/>
      <color indexed="8"/>
      <name val="Arial"/>
      <family val="2"/>
    </font>
    <font>
      <vertAlign val="subscript"/>
      <sz val="11"/>
      <color indexed="8"/>
      <name val="Arial"/>
      <family val="2"/>
    </font>
    <font>
      <vertAlign val="subscript"/>
      <sz val="11"/>
      <name val="Arial"/>
      <family val="2"/>
    </font>
    <font>
      <vertAlign val="subscript"/>
      <sz val="11"/>
      <color rgb="FF000000"/>
      <name val="Arial"/>
      <family val="2"/>
    </font>
    <font>
      <sz val="11"/>
      <color rgb="FF000000"/>
      <name val="游ゴシック"/>
      <family val="2"/>
      <charset val="128"/>
    </font>
    <font>
      <sz val="11"/>
      <color theme="1"/>
      <name val="ＭＳ Ｐゴシック"/>
      <family val="3"/>
      <charset val="128"/>
      <scheme val="minor"/>
    </font>
    <font>
      <b/>
      <sz val="11"/>
      <color rgb="FF000000"/>
      <name val="Arial"/>
      <family val="2"/>
    </font>
    <font>
      <b/>
      <i/>
      <sz val="11"/>
      <color indexed="8"/>
      <name val="Arial"/>
      <family val="2"/>
    </font>
    <font>
      <i/>
      <sz val="11"/>
      <name val="Arial"/>
      <family val="2"/>
    </font>
    <font>
      <sz val="11"/>
      <name val="游ゴシック"/>
      <family val="2"/>
      <charset val="128"/>
    </font>
    <font>
      <b/>
      <sz val="11"/>
      <name val="Arial"/>
      <family val="2"/>
    </font>
    <font>
      <sz val="11"/>
      <name val="Arial"/>
      <family val="2"/>
      <charset val="161"/>
    </font>
    <font>
      <sz val="11"/>
      <name val="Calibri"/>
      <family val="2"/>
      <charset val="161"/>
    </font>
    <font>
      <sz val="11"/>
      <name val="ＭＳ Ｐゴシック"/>
      <family val="2"/>
      <charset val="128"/>
    </font>
    <font>
      <vertAlign val="subscript"/>
      <sz val="11"/>
      <name val="Arabic Typesetting"/>
      <family val="4"/>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1"/>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5"/>
      </patternFill>
    </fill>
    <fill>
      <patternFill patternType="solid">
        <fgColor rgb="FFC5D9F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9" borderId="0" applyNumberFormat="0" applyBorder="0" applyAlignment="0" applyProtection="0">
      <alignment vertical="center"/>
    </xf>
  </cellStyleXfs>
  <cellXfs count="17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7" borderId="6" xfId="0" applyFont="1" applyFill="1" applyBorder="1" applyAlignment="1">
      <alignment horizontal="center" vertical="center"/>
    </xf>
    <xf numFmtId="0" fontId="5" fillId="4" borderId="16" xfId="0" applyFont="1" applyFill="1" applyBorder="1">
      <alignment vertical="center"/>
    </xf>
    <xf numFmtId="0" fontId="3" fillId="4" borderId="17" xfId="0" applyFont="1" applyFill="1" applyBorder="1">
      <alignment vertical="center"/>
    </xf>
    <xf numFmtId="0" fontId="5" fillId="4" borderId="17" xfId="0" applyFont="1" applyFill="1" applyBorder="1">
      <alignment vertical="center"/>
    </xf>
    <xf numFmtId="0" fontId="5" fillId="4" borderId="17"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shrinkToFit="1"/>
    </xf>
    <xf numFmtId="0" fontId="3" fillId="4" borderId="18" xfId="0" applyFont="1" applyFill="1" applyBorder="1">
      <alignment vertical="center"/>
    </xf>
    <xf numFmtId="0" fontId="3" fillId="6" borderId="17" xfId="0" applyFont="1" applyFill="1" applyBorder="1">
      <alignment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Fill="1" applyBorder="1" applyAlignment="1">
      <alignment horizontal="center" vertical="center"/>
    </xf>
    <xf numFmtId="0" fontId="3" fillId="4" borderId="22" xfId="0" applyFont="1" applyFill="1" applyBorder="1">
      <alignment vertical="center"/>
    </xf>
    <xf numFmtId="0" fontId="3" fillId="6" borderId="16" xfId="0" applyFont="1" applyFill="1" applyBorder="1">
      <alignment vertical="center"/>
    </xf>
    <xf numFmtId="0" fontId="3" fillId="0" borderId="17" xfId="0" applyFont="1" applyBorder="1" applyAlignment="1">
      <alignment horizontal="center" vertical="center"/>
    </xf>
    <xf numFmtId="0" fontId="3" fillId="6" borderId="18" xfId="0" applyFont="1" applyFill="1" applyBorder="1">
      <alignment vertical="center"/>
    </xf>
    <xf numFmtId="0" fontId="3" fillId="5" borderId="17" xfId="0" applyFont="1" applyFill="1" applyBorder="1">
      <alignment vertical="center"/>
    </xf>
    <xf numFmtId="0" fontId="3" fillId="6" borderId="16" xfId="0" applyFont="1" applyFill="1" applyBorder="1" applyAlignment="1">
      <alignment vertical="center"/>
    </xf>
    <xf numFmtId="0" fontId="3" fillId="6" borderId="17" xfId="0" applyFont="1" applyFill="1" applyBorder="1" applyAlignment="1">
      <alignment vertical="center"/>
    </xf>
    <xf numFmtId="0" fontId="7" fillId="0" borderId="21" xfId="0" applyFont="1" applyBorder="1" applyAlignment="1">
      <alignment horizontal="center" vertical="center"/>
    </xf>
    <xf numFmtId="0" fontId="7" fillId="0" borderId="17" xfId="0" applyFont="1" applyBorder="1" applyAlignment="1">
      <alignment horizontal="center" vertical="center"/>
    </xf>
    <xf numFmtId="0" fontId="3" fillId="7" borderId="6" xfId="0" applyFont="1" applyFill="1" applyBorder="1" applyAlignment="1">
      <alignment vertical="center" wrapText="1"/>
    </xf>
    <xf numFmtId="0" fontId="3" fillId="7" borderId="6" xfId="0" applyFont="1" applyFill="1" applyBorder="1" applyAlignment="1">
      <alignment horizontal="center" vertical="center" wrapText="1"/>
    </xf>
    <xf numFmtId="0" fontId="3" fillId="0" borderId="0" xfId="0" applyFont="1">
      <alignment vertical="center"/>
    </xf>
    <xf numFmtId="0" fontId="9" fillId="0" borderId="0" xfId="0" applyFont="1" applyAlignment="1" applyProtection="1">
      <alignment horizontal="right" vertical="center"/>
    </xf>
    <xf numFmtId="0" fontId="5" fillId="4" borderId="1"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8" borderId="1" xfId="0" applyFont="1" applyFill="1" applyBorder="1" applyAlignment="1" applyProtection="1">
      <alignment vertical="center" wrapText="1"/>
      <protection locked="0"/>
    </xf>
    <xf numFmtId="0" fontId="7" fillId="5" borderId="1" xfId="0" quotePrefix="1" applyFont="1" applyFill="1" applyBorder="1" applyAlignment="1" applyProtection="1">
      <alignment horizontal="center" vertical="center"/>
    </xf>
    <xf numFmtId="0" fontId="7" fillId="5" borderId="1" xfId="0" applyFont="1" applyFill="1" applyBorder="1" applyAlignment="1" applyProtection="1">
      <alignment horizontal="left" vertical="center"/>
    </xf>
    <xf numFmtId="0" fontId="7" fillId="5" borderId="1" xfId="0" applyFont="1" applyFill="1" applyBorder="1" applyAlignment="1" applyProtection="1">
      <alignment vertical="center" wrapText="1"/>
    </xf>
    <xf numFmtId="0" fontId="7" fillId="0"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5" borderId="1" xfId="0" applyFont="1" applyFill="1" applyBorder="1" applyProtection="1">
      <alignment vertical="center"/>
    </xf>
    <xf numFmtId="0" fontId="7" fillId="2" borderId="1" xfId="0" quotePrefix="1" applyFont="1" applyFill="1" applyBorder="1" applyAlignment="1" applyProtection="1">
      <alignment vertical="center" wrapText="1"/>
      <protection locked="0"/>
    </xf>
    <xf numFmtId="185" fontId="7" fillId="10" borderId="1" xfId="1" applyNumberFormat="1" applyFont="1" applyFill="1" applyBorder="1" applyProtection="1">
      <alignment vertical="center"/>
    </xf>
    <xf numFmtId="177" fontId="7" fillId="0" borderId="6" xfId="0" applyNumberFormat="1" applyFont="1" applyFill="1" applyBorder="1" applyAlignment="1" applyProtection="1">
      <alignment horizontal="right" vertical="center"/>
      <protection locked="0"/>
    </xf>
    <xf numFmtId="178" fontId="7" fillId="0" borderId="6" xfId="0" applyNumberFormat="1" applyFont="1" applyFill="1" applyBorder="1" applyAlignment="1" applyProtection="1">
      <alignment horizontal="right" vertical="center"/>
      <protection locked="0"/>
    </xf>
    <xf numFmtId="0" fontId="7" fillId="5" borderId="3" xfId="0" applyFont="1" applyFill="1" applyBorder="1" applyAlignment="1" applyProtection="1">
      <alignment vertical="center" wrapText="1"/>
    </xf>
    <xf numFmtId="0" fontId="7" fillId="5" borderId="1" xfId="0" applyFont="1" applyFill="1" applyBorder="1" applyAlignment="1" applyProtection="1">
      <alignment horizontal="center" vertical="center" wrapText="1"/>
    </xf>
    <xf numFmtId="184" fontId="7" fillId="10" borderId="6" xfId="0" applyNumberFormat="1" applyFont="1" applyFill="1" applyBorder="1" applyProtection="1">
      <alignment vertical="center"/>
    </xf>
    <xf numFmtId="0" fontId="7" fillId="10" borderId="6" xfId="0" applyFont="1" applyFill="1" applyBorder="1" applyAlignment="1" applyProtection="1">
      <alignment horizontal="right" vertical="center"/>
    </xf>
    <xf numFmtId="0" fontId="3" fillId="0" borderId="0" xfId="0" applyFont="1" applyAlignment="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178" fontId="7" fillId="5" borderId="6" xfId="0" applyNumberFormat="1" applyFont="1" applyFill="1" applyBorder="1" applyAlignment="1" applyProtection="1">
      <alignment horizontal="right" vertical="center"/>
    </xf>
    <xf numFmtId="182" fontId="7" fillId="5" borderId="6" xfId="0" applyNumberFormat="1" applyFont="1" applyFill="1" applyBorder="1" applyAlignment="1" applyProtection="1">
      <alignment horizontal="right" vertical="center"/>
    </xf>
    <xf numFmtId="178" fontId="7" fillId="8" borderId="6" xfId="0" applyNumberFormat="1" applyFont="1" applyFill="1" applyBorder="1" applyAlignment="1" applyProtection="1">
      <alignment horizontal="right" vertical="center"/>
      <protection locked="0"/>
    </xf>
    <xf numFmtId="0" fontId="7" fillId="0" borderId="6" xfId="0" applyFont="1" applyFill="1" applyBorder="1" applyProtection="1">
      <alignment vertical="center"/>
      <protection locked="0"/>
    </xf>
    <xf numFmtId="190" fontId="3" fillId="0" borderId="20" xfId="0" applyNumberFormat="1" applyFont="1" applyBorder="1">
      <alignment vertical="center"/>
    </xf>
    <xf numFmtId="190" fontId="5" fillId="4" borderId="22" xfId="0" applyNumberFormat="1" applyFont="1" applyFill="1" applyBorder="1">
      <alignment vertical="center"/>
    </xf>
    <xf numFmtId="190" fontId="7" fillId="0" borderId="20" xfId="0" applyNumberFormat="1" applyFont="1" applyBorder="1" applyAlignment="1">
      <alignment vertical="center"/>
    </xf>
    <xf numFmtId="190" fontId="7" fillId="0" borderId="18" xfId="0" applyNumberFormat="1" applyFont="1" applyFill="1" applyBorder="1">
      <alignment vertical="center"/>
    </xf>
    <xf numFmtId="190" fontId="5" fillId="4" borderId="16" xfId="0" applyNumberFormat="1" applyFont="1" applyFill="1" applyBorder="1">
      <alignment vertical="center"/>
    </xf>
    <xf numFmtId="190" fontId="7" fillId="0" borderId="20" xfId="0" applyNumberFormat="1" applyFont="1" applyBorder="1">
      <alignment vertical="center"/>
    </xf>
    <xf numFmtId="0" fontId="3" fillId="0" borderId="0" xfId="0" applyFo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38" fontId="7" fillId="5" borderId="1" xfId="1" applyFont="1" applyFill="1" applyBorder="1" applyAlignment="1" applyProtection="1">
      <alignment horizontal="right" vertical="center"/>
    </xf>
    <xf numFmtId="176" fontId="7" fillId="5" borderId="1" xfId="0" applyNumberFormat="1" applyFont="1" applyFill="1" applyBorder="1" applyAlignment="1" applyProtection="1">
      <alignment horizontal="right" vertical="center"/>
    </xf>
    <xf numFmtId="0" fontId="22" fillId="5" borderId="1" xfId="0" applyFont="1" applyFill="1" applyBorder="1" applyProtection="1">
      <alignment vertical="center"/>
    </xf>
    <xf numFmtId="0" fontId="9" fillId="0" borderId="0" xfId="0" applyFont="1" applyProtection="1">
      <alignmen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9"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7" fillId="8" borderId="1" xfId="0" quotePrefix="1" applyFont="1" applyFill="1" applyBorder="1" applyAlignment="1" applyProtection="1">
      <alignment vertical="center" wrapText="1"/>
      <protection locked="0"/>
    </xf>
    <xf numFmtId="186" fontId="7" fillId="8" borderId="1" xfId="1" applyNumberFormat="1" applyFont="1" applyFill="1" applyBorder="1" applyAlignment="1" applyProtection="1">
      <alignment horizontal="right" vertical="center"/>
      <protection locked="0"/>
    </xf>
    <xf numFmtId="187" fontId="7" fillId="0" borderId="23" xfId="0" applyNumberFormat="1" applyFont="1" applyBorder="1" applyAlignment="1" applyProtection="1">
      <alignment vertical="center"/>
      <protection locked="0"/>
    </xf>
    <xf numFmtId="188" fontId="7" fillId="8" borderId="1" xfId="0"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87" fontId="7" fillId="0" borderId="1" xfId="0" applyNumberFormat="1" applyFont="1" applyFill="1" applyBorder="1" applyProtection="1">
      <alignment vertical="center"/>
      <protection locked="0"/>
    </xf>
    <xf numFmtId="179" fontId="7" fillId="8" borderId="1" xfId="0" applyNumberFormat="1" applyFont="1" applyFill="1" applyBorder="1" applyAlignment="1" applyProtection="1">
      <alignment horizontal="right" vertical="center"/>
      <protection locked="0"/>
    </xf>
    <xf numFmtId="189" fontId="7" fillId="8" borderId="1" xfId="0" applyNumberFormat="1" applyFont="1" applyFill="1" applyBorder="1" applyAlignment="1" applyProtection="1">
      <alignment horizontal="right" vertical="center"/>
      <protection locked="0"/>
    </xf>
    <xf numFmtId="0" fontId="9" fillId="8" borderId="0" xfId="0" applyFont="1" applyFill="1" applyProtection="1">
      <alignment vertical="center"/>
    </xf>
    <xf numFmtId="0" fontId="9" fillId="8" borderId="0" xfId="0" applyFont="1" applyFill="1" applyAlignment="1" applyProtection="1">
      <alignment horizontal="right" vertical="center"/>
    </xf>
    <xf numFmtId="0" fontId="30" fillId="4" borderId="6" xfId="0" applyFont="1" applyFill="1" applyBorder="1" applyProtection="1">
      <alignment vertical="center"/>
    </xf>
    <xf numFmtId="0" fontId="5" fillId="4" borderId="9" xfId="0" applyFont="1" applyFill="1" applyBorder="1" applyAlignment="1" applyProtection="1">
      <alignment vertical="center" wrapText="1"/>
    </xf>
    <xf numFmtId="0" fontId="32" fillId="4" borderId="6" xfId="0" applyFont="1" applyFill="1" applyBorder="1" applyAlignment="1" applyProtection="1">
      <alignment horizontal="center" vertical="center" wrapText="1"/>
    </xf>
    <xf numFmtId="0" fontId="30" fillId="8" borderId="0" xfId="0" applyFont="1" applyFill="1" applyProtection="1">
      <alignment vertical="center"/>
    </xf>
    <xf numFmtId="0" fontId="34" fillId="4" borderId="6" xfId="0" applyFont="1" applyFill="1" applyBorder="1" applyAlignment="1" applyProtection="1">
      <alignment vertical="center" wrapText="1"/>
    </xf>
    <xf numFmtId="0" fontId="19" fillId="5" borderId="6"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7" fillId="5" borderId="6" xfId="0" applyFont="1" applyFill="1" applyBorder="1" applyAlignment="1" applyProtection="1">
      <alignment vertical="center" wrapText="1"/>
    </xf>
    <xf numFmtId="0" fontId="7" fillId="5" borderId="6" xfId="0" applyFont="1" applyFill="1" applyBorder="1" applyAlignment="1" applyProtection="1">
      <alignment horizontal="left" vertical="center" wrapText="1"/>
    </xf>
    <xf numFmtId="0" fontId="7" fillId="5" borderId="6" xfId="0" applyFont="1" applyFill="1" applyBorder="1" applyAlignment="1" applyProtection="1">
      <alignment horizontal="center" vertical="center" wrapText="1"/>
    </xf>
    <xf numFmtId="179" fontId="7" fillId="5" borderId="6" xfId="1" applyNumberFormat="1" applyFont="1" applyFill="1" applyBorder="1" applyAlignment="1" applyProtection="1">
      <alignment horizontal="right" vertical="center"/>
    </xf>
    <xf numFmtId="190" fontId="7" fillId="5" borderId="6" xfId="1" applyNumberFormat="1" applyFont="1" applyFill="1" applyBorder="1" applyAlignment="1" applyProtection="1">
      <alignment horizontal="right" vertical="center"/>
    </xf>
    <xf numFmtId="3" fontId="9" fillId="8" borderId="0" xfId="0" applyNumberFormat="1" applyFont="1" applyFill="1" applyProtection="1">
      <alignment vertical="center"/>
    </xf>
    <xf numFmtId="181" fontId="9" fillId="8" borderId="0" xfId="0" applyNumberFormat="1" applyFont="1" applyFill="1" applyProtection="1">
      <alignment vertical="center"/>
    </xf>
    <xf numFmtId="0" fontId="7" fillId="5" borderId="6" xfId="0" applyFont="1" applyFill="1" applyBorder="1" applyAlignment="1" applyProtection="1">
      <alignment horizontal="right" vertical="center"/>
    </xf>
    <xf numFmtId="178" fontId="7" fillId="5" borderId="6" xfId="1" applyNumberFormat="1" applyFont="1" applyFill="1" applyBorder="1" applyAlignment="1" applyProtection="1">
      <alignment horizontal="right" vertical="center"/>
    </xf>
    <xf numFmtId="0" fontId="32" fillId="4" borderId="13" xfId="0" applyFont="1" applyFill="1" applyBorder="1" applyAlignment="1" applyProtection="1">
      <alignment horizontal="center" vertical="center" wrapText="1"/>
    </xf>
    <xf numFmtId="183" fontId="7" fillId="5" borderId="6" xfId="1" applyNumberFormat="1" applyFont="1" applyFill="1" applyBorder="1" applyAlignment="1" applyProtection="1">
      <alignment horizontal="right" vertical="center"/>
    </xf>
    <xf numFmtId="0" fontId="7" fillId="5" borderId="7" xfId="0" applyFont="1" applyFill="1" applyBorder="1" applyAlignment="1" applyProtection="1">
      <alignment horizontal="center" vertical="center" wrapText="1"/>
    </xf>
    <xf numFmtId="0" fontId="7" fillId="5" borderId="7" xfId="0" applyFont="1" applyFill="1" applyBorder="1" applyAlignment="1" applyProtection="1">
      <alignment vertical="center" wrapText="1"/>
    </xf>
    <xf numFmtId="182" fontId="7" fillId="5" borderId="6" xfId="1" applyNumberFormat="1" applyFont="1" applyFill="1" applyBorder="1" applyAlignment="1" applyProtection="1">
      <alignment horizontal="right" vertical="center"/>
    </xf>
    <xf numFmtId="178" fontId="9" fillId="8" borderId="0" xfId="0" applyNumberFormat="1" applyFont="1" applyFill="1" applyProtection="1">
      <alignment vertical="center"/>
    </xf>
    <xf numFmtId="178" fontId="7" fillId="8" borderId="6" xfId="1" applyNumberFormat="1" applyFont="1" applyFill="1" applyBorder="1" applyAlignment="1" applyProtection="1">
      <alignment horizontal="right" vertical="center"/>
      <protection locked="0"/>
    </xf>
    <xf numFmtId="182" fontId="7" fillId="8" borderId="6" xfId="1" applyNumberFormat="1" applyFont="1" applyFill="1" applyBorder="1" applyAlignment="1" applyProtection="1">
      <alignment horizontal="right" vertical="center"/>
      <protection locked="0"/>
    </xf>
    <xf numFmtId="180" fontId="7" fillId="8" borderId="6" xfId="1" applyNumberFormat="1" applyFont="1" applyFill="1" applyBorder="1" applyAlignment="1" applyProtection="1">
      <alignment horizontal="right" vertical="center"/>
      <protection locked="0"/>
    </xf>
    <xf numFmtId="0" fontId="0" fillId="0" borderId="0" xfId="0" applyProtection="1">
      <alignment vertical="center"/>
    </xf>
    <xf numFmtId="0" fontId="5" fillId="4"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8" fillId="3" borderId="0" xfId="0" applyFont="1" applyFill="1">
      <alignment vertical="center"/>
    </xf>
    <xf numFmtId="0" fontId="7" fillId="0" borderId="1" xfId="0" quotePrefix="1" applyFont="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185" fontId="7" fillId="5" borderId="1" xfId="1" applyNumberFormat="1" applyFont="1" applyFill="1" applyBorder="1" applyProtection="1">
      <alignment vertical="center"/>
    </xf>
    <xf numFmtId="188" fontId="7" fillId="5" borderId="1" xfId="0" applyNumberFormat="1" applyFont="1" applyFill="1" applyBorder="1" applyProtection="1">
      <alignment vertical="center"/>
    </xf>
    <xf numFmtId="179" fontId="7" fillId="5" borderId="1" xfId="0" applyNumberFormat="1" applyFont="1" applyFill="1" applyBorder="1" applyProtection="1">
      <alignment vertical="center"/>
    </xf>
    <xf numFmtId="187" fontId="7" fillId="5" borderId="1" xfId="0" applyNumberFormat="1" applyFont="1" applyFill="1" applyBorder="1" applyProtection="1">
      <alignment vertical="center"/>
    </xf>
    <xf numFmtId="179" fontId="7" fillId="5" borderId="1" xfId="0" applyNumberFormat="1" applyFont="1" applyFill="1" applyBorder="1" applyAlignment="1" applyProtection="1">
      <alignment horizontal="right" vertical="center"/>
    </xf>
    <xf numFmtId="189" fontId="7" fillId="5" borderId="1" xfId="0" applyNumberFormat="1" applyFont="1" applyFill="1" applyBorder="1" applyAlignment="1" applyProtection="1">
      <alignment horizontal="right" vertical="center"/>
    </xf>
    <xf numFmtId="180" fontId="7" fillId="5" borderId="6" xfId="1" applyNumberFormat="1" applyFont="1" applyFill="1" applyBorder="1" applyAlignment="1" applyProtection="1">
      <alignment horizontal="right" vertical="center"/>
    </xf>
    <xf numFmtId="0" fontId="7" fillId="5" borderId="6" xfId="0" applyFont="1" applyFill="1" applyBorder="1" applyProtection="1">
      <alignment vertical="center"/>
    </xf>
    <xf numFmtId="177" fontId="7" fillId="5" borderId="6" xfId="0" applyNumberFormat="1" applyFont="1" applyFill="1" applyBorder="1" applyAlignment="1" applyProtection="1">
      <alignment horizontal="right" vertical="center"/>
    </xf>
    <xf numFmtId="0" fontId="5" fillId="4"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7" fillId="5"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7" fillId="5" borderId="23"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5" fillId="4" borderId="3" xfId="0" applyFont="1" applyFill="1" applyBorder="1" applyAlignment="1" applyProtection="1">
      <alignment horizontal="center" vertical="center"/>
    </xf>
    <xf numFmtId="38" fontId="28" fillId="2" borderId="4" xfId="1" applyFont="1" applyFill="1" applyBorder="1" applyAlignment="1" applyProtection="1">
      <alignment horizontal="right" vertical="center"/>
    </xf>
    <xf numFmtId="38" fontId="28" fillId="2" borderId="5" xfId="1" applyFont="1" applyFill="1" applyBorder="1" applyAlignment="1" applyProtection="1">
      <alignment horizontal="right" vertical="center"/>
    </xf>
    <xf numFmtId="0" fontId="34" fillId="4" borderId="10" xfId="0" applyFont="1" applyFill="1" applyBorder="1" applyAlignment="1" applyProtection="1">
      <alignment horizontal="left" vertical="top" wrapText="1"/>
    </xf>
    <xf numFmtId="0" fontId="34" fillId="4" borderId="12" xfId="0" applyFont="1" applyFill="1" applyBorder="1" applyAlignment="1" applyProtection="1">
      <alignment horizontal="left" vertical="top" wrapText="1"/>
    </xf>
    <xf numFmtId="0" fontId="34" fillId="4" borderId="11" xfId="0" applyFont="1" applyFill="1" applyBorder="1" applyAlignment="1" applyProtection="1">
      <alignment horizontal="left" vertical="top" wrapText="1"/>
    </xf>
    <xf numFmtId="0" fontId="5" fillId="4" borderId="7"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4" borderId="15"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8" fillId="3" borderId="0" xfId="0" applyFont="1" applyFill="1" applyAlignment="1">
      <alignment vertical="center"/>
    </xf>
    <xf numFmtId="0" fontId="8" fillId="3" borderId="0" xfId="0" applyFont="1" applyFill="1" applyAlignment="1" applyProtection="1">
      <alignment horizontal="left" vertical="center"/>
    </xf>
    <xf numFmtId="0" fontId="7" fillId="5" borderId="23" xfId="0" applyFont="1" applyFill="1" applyBorder="1" applyAlignment="1" applyProtection="1">
      <alignment horizontal="left" vertical="center"/>
    </xf>
    <xf numFmtId="0" fontId="7" fillId="5" borderId="2" xfId="0" applyFont="1" applyFill="1" applyBorder="1" applyAlignment="1" applyProtection="1">
      <alignment horizontal="left"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7" fillId="5" borderId="23" xfId="0" applyFont="1" applyFill="1" applyBorder="1" applyProtection="1">
      <alignment vertical="center"/>
    </xf>
    <xf numFmtId="0" fontId="7" fillId="5" borderId="2" xfId="0" applyFont="1" applyFill="1" applyBorder="1" applyProtection="1">
      <alignment vertical="center"/>
    </xf>
    <xf numFmtId="0" fontId="22" fillId="5" borderId="23" xfId="0" applyFont="1" applyFill="1" applyBorder="1" applyProtection="1">
      <alignment vertical="center"/>
    </xf>
    <xf numFmtId="0" fontId="22" fillId="5" borderId="2" xfId="0" applyFont="1" applyFill="1" applyBorder="1" applyProtection="1">
      <alignment vertical="center"/>
    </xf>
    <xf numFmtId="0" fontId="5" fillId="4" borderId="23"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7" fillId="5" borderId="24" xfId="0" applyFont="1" applyFill="1" applyBorder="1" applyAlignment="1" applyProtection="1">
      <alignment horizontal="left" vertical="center" wrapText="1"/>
    </xf>
    <xf numFmtId="0" fontId="8" fillId="3" borderId="0" xfId="0" applyFont="1" applyFill="1">
      <alignmen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45"/>
  <sheetViews>
    <sheetView showGridLines="0" tabSelected="1" view="pageBreakPreview" zoomScale="70" zoomScaleNormal="57" zoomScaleSheetLayoutView="70" workbookViewId="0"/>
  </sheetViews>
  <sheetFormatPr defaultColWidth="9" defaultRowHeight="14.25" x14ac:dyDescent="0.15"/>
  <cols>
    <col min="1" max="1" width="3.625" style="66" customWidth="1"/>
    <col min="2" max="3" width="17.625" style="66" customWidth="1"/>
    <col min="4" max="4" width="32.25" style="66" customWidth="1"/>
    <col min="5" max="5" width="20.625" style="66" customWidth="1"/>
    <col min="6" max="7" width="17.625" style="66" customWidth="1"/>
    <col min="8" max="8" width="21.375" style="66" customWidth="1"/>
    <col min="9" max="9" width="110.875" style="66" customWidth="1"/>
    <col min="10" max="10" width="17.625" style="66" customWidth="1"/>
    <col min="11" max="11" width="20.625" style="66" customWidth="1"/>
    <col min="12" max="16384" width="9" style="66"/>
  </cols>
  <sheetData>
    <row r="1" spans="1:11" x14ac:dyDescent="0.15">
      <c r="K1" s="34" t="s">
        <v>117</v>
      </c>
    </row>
    <row r="2" spans="1:11" ht="18" customHeight="1" x14ac:dyDescent="0.15">
      <c r="K2" s="34" t="s">
        <v>118</v>
      </c>
    </row>
    <row r="3" spans="1:11" ht="27.75" customHeight="1" x14ac:dyDescent="0.15">
      <c r="A3" s="54" t="s">
        <v>203</v>
      </c>
      <c r="B3" s="55"/>
      <c r="C3" s="55"/>
      <c r="D3" s="55"/>
      <c r="E3" s="55"/>
      <c r="F3" s="55"/>
      <c r="G3" s="55"/>
      <c r="H3" s="55"/>
      <c r="I3" s="55"/>
      <c r="J3" s="55"/>
      <c r="K3" s="67"/>
    </row>
    <row r="5" spans="1:11" ht="18.75" customHeight="1" x14ac:dyDescent="0.15">
      <c r="A5" s="68" t="s">
        <v>119</v>
      </c>
      <c r="B5" s="68"/>
    </row>
    <row r="6" spans="1:11" ht="18.75" customHeight="1" x14ac:dyDescent="0.15">
      <c r="A6" s="68"/>
      <c r="B6" s="69" t="s">
        <v>7</v>
      </c>
      <c r="C6" s="69" t="s">
        <v>8</v>
      </c>
      <c r="D6" s="69" t="s">
        <v>9</v>
      </c>
      <c r="E6" s="69" t="s">
        <v>10</v>
      </c>
      <c r="F6" s="69" t="s">
        <v>11</v>
      </c>
      <c r="G6" s="69" t="s">
        <v>12</v>
      </c>
      <c r="H6" s="69" t="s">
        <v>13</v>
      </c>
      <c r="I6" s="69" t="s">
        <v>14</v>
      </c>
      <c r="J6" s="69" t="s">
        <v>15</v>
      </c>
      <c r="K6" s="69" t="s">
        <v>16</v>
      </c>
    </row>
    <row r="7" spans="1:11" s="70" customFormat="1" ht="39" customHeight="1" x14ac:dyDescent="0.15">
      <c r="B7" s="69" t="s">
        <v>17</v>
      </c>
      <c r="C7" s="69" t="s">
        <v>18</v>
      </c>
      <c r="D7" s="69" t="s">
        <v>19</v>
      </c>
      <c r="E7" s="69" t="s">
        <v>20</v>
      </c>
      <c r="F7" s="69" t="s">
        <v>1</v>
      </c>
      <c r="G7" s="69" t="s">
        <v>21</v>
      </c>
      <c r="H7" s="69" t="s">
        <v>22</v>
      </c>
      <c r="I7" s="69" t="s">
        <v>23</v>
      </c>
      <c r="J7" s="69" t="s">
        <v>24</v>
      </c>
      <c r="K7" s="69" t="s">
        <v>25</v>
      </c>
    </row>
    <row r="8" spans="1:11" ht="50.1" customHeight="1" x14ac:dyDescent="0.15">
      <c r="B8" s="38">
        <v>1</v>
      </c>
      <c r="C8" s="44" t="s">
        <v>120</v>
      </c>
      <c r="D8" s="40" t="s">
        <v>121</v>
      </c>
      <c r="E8" s="71" t="s">
        <v>195</v>
      </c>
      <c r="F8" s="44" t="s">
        <v>35</v>
      </c>
      <c r="G8" s="36" t="s">
        <v>30</v>
      </c>
      <c r="H8" s="36" t="s">
        <v>33</v>
      </c>
      <c r="I8" s="82" t="s">
        <v>87</v>
      </c>
      <c r="J8" s="43" t="s">
        <v>34</v>
      </c>
      <c r="K8" s="43" t="s">
        <v>194</v>
      </c>
    </row>
    <row r="9" spans="1:11" ht="50.1" customHeight="1" x14ac:dyDescent="0.15">
      <c r="B9" s="38">
        <v>2</v>
      </c>
      <c r="C9" s="44" t="s">
        <v>122</v>
      </c>
      <c r="D9" s="40" t="s">
        <v>123</v>
      </c>
      <c r="E9" s="71" t="s">
        <v>195</v>
      </c>
      <c r="F9" s="44" t="s">
        <v>35</v>
      </c>
      <c r="G9" s="36" t="s">
        <v>30</v>
      </c>
      <c r="H9" s="36" t="s">
        <v>33</v>
      </c>
      <c r="I9" s="82" t="s">
        <v>36</v>
      </c>
      <c r="J9" s="43" t="s">
        <v>34</v>
      </c>
      <c r="K9" s="43" t="s">
        <v>194</v>
      </c>
    </row>
    <row r="10" spans="1:11" ht="99.95" customHeight="1" x14ac:dyDescent="0.15">
      <c r="B10" s="38">
        <v>3</v>
      </c>
      <c r="C10" s="44" t="s">
        <v>124</v>
      </c>
      <c r="D10" s="40" t="s">
        <v>125</v>
      </c>
      <c r="E10" s="71" t="s">
        <v>195</v>
      </c>
      <c r="F10" s="44" t="s">
        <v>37</v>
      </c>
      <c r="G10" s="36" t="s">
        <v>30</v>
      </c>
      <c r="H10" s="36" t="s">
        <v>33</v>
      </c>
      <c r="I10" s="43" t="s">
        <v>38</v>
      </c>
      <c r="J10" s="43" t="s">
        <v>34</v>
      </c>
      <c r="K10" s="43" t="s">
        <v>194</v>
      </c>
    </row>
    <row r="11" spans="1:11" ht="150" customHeight="1" x14ac:dyDescent="0.15">
      <c r="B11" s="38">
        <v>4</v>
      </c>
      <c r="C11" s="44" t="s">
        <v>126</v>
      </c>
      <c r="D11" s="40" t="s">
        <v>127</v>
      </c>
      <c r="E11" s="71" t="s">
        <v>195</v>
      </c>
      <c r="F11" s="40" t="s">
        <v>39</v>
      </c>
      <c r="G11" s="36" t="s">
        <v>40</v>
      </c>
      <c r="H11" s="36" t="s">
        <v>41</v>
      </c>
      <c r="I11" s="37" t="s">
        <v>91</v>
      </c>
      <c r="J11" s="43" t="s">
        <v>34</v>
      </c>
      <c r="K11" s="43" t="s">
        <v>194</v>
      </c>
    </row>
    <row r="12" spans="1:11" ht="330.75" customHeight="1" x14ac:dyDescent="0.15">
      <c r="B12" s="38">
        <v>5</v>
      </c>
      <c r="C12" s="44" t="s">
        <v>128</v>
      </c>
      <c r="D12" s="40" t="s">
        <v>129</v>
      </c>
      <c r="E12" s="71" t="s">
        <v>195</v>
      </c>
      <c r="F12" s="44" t="s">
        <v>37</v>
      </c>
      <c r="G12" s="36" t="s">
        <v>30</v>
      </c>
      <c r="H12" s="36" t="s">
        <v>33</v>
      </c>
      <c r="I12" s="37" t="s">
        <v>130</v>
      </c>
      <c r="J12" s="43" t="s">
        <v>34</v>
      </c>
      <c r="K12" s="43" t="s">
        <v>194</v>
      </c>
    </row>
    <row r="13" spans="1:11" ht="99.95" customHeight="1" x14ac:dyDescent="0.15">
      <c r="B13" s="38">
        <v>6</v>
      </c>
      <c r="C13" s="44" t="s">
        <v>131</v>
      </c>
      <c r="D13" s="40" t="s">
        <v>132</v>
      </c>
      <c r="E13" s="71" t="s">
        <v>195</v>
      </c>
      <c r="F13" s="44" t="s">
        <v>42</v>
      </c>
      <c r="G13" s="36" t="s">
        <v>30</v>
      </c>
      <c r="H13" s="36" t="s">
        <v>33</v>
      </c>
      <c r="I13" s="43" t="s">
        <v>38</v>
      </c>
      <c r="J13" s="43" t="s">
        <v>34</v>
      </c>
      <c r="K13" s="43" t="s">
        <v>194</v>
      </c>
    </row>
    <row r="14" spans="1:11" ht="150" customHeight="1" x14ac:dyDescent="0.15">
      <c r="B14" s="38">
        <v>7</v>
      </c>
      <c r="C14" s="39" t="s">
        <v>133</v>
      </c>
      <c r="D14" s="40" t="s">
        <v>134</v>
      </c>
      <c r="E14" s="83"/>
      <c r="F14" s="40" t="s">
        <v>98</v>
      </c>
      <c r="G14" s="41" t="s">
        <v>92</v>
      </c>
      <c r="H14" s="41" t="s">
        <v>99</v>
      </c>
      <c r="I14" s="36" t="s">
        <v>100</v>
      </c>
      <c r="J14" s="42" t="s">
        <v>101</v>
      </c>
      <c r="K14" s="43" t="s">
        <v>110</v>
      </c>
    </row>
    <row r="15" spans="1:11" ht="150" customHeight="1" x14ac:dyDescent="0.15">
      <c r="B15" s="38">
        <v>8</v>
      </c>
      <c r="C15" s="39" t="s">
        <v>135</v>
      </c>
      <c r="D15" s="40" t="s">
        <v>136</v>
      </c>
      <c r="E15" s="83"/>
      <c r="F15" s="44" t="s">
        <v>94</v>
      </c>
      <c r="G15" s="41" t="s">
        <v>95</v>
      </c>
      <c r="H15" s="41" t="s">
        <v>96</v>
      </c>
      <c r="I15" s="45" t="s">
        <v>102</v>
      </c>
      <c r="J15" s="42" t="s">
        <v>93</v>
      </c>
      <c r="K15" s="43" t="s">
        <v>110</v>
      </c>
    </row>
    <row r="16" spans="1:11" ht="8.25" customHeight="1" x14ac:dyDescent="0.15"/>
    <row r="17" spans="1:12" ht="20.100000000000001" customHeight="1" x14ac:dyDescent="0.15">
      <c r="A17" s="68" t="s">
        <v>137</v>
      </c>
    </row>
    <row r="18" spans="1:12" ht="20.100000000000001" customHeight="1" x14ac:dyDescent="0.15">
      <c r="B18" s="69" t="s">
        <v>7</v>
      </c>
      <c r="C18" s="134" t="s">
        <v>8</v>
      </c>
      <c r="D18" s="134"/>
      <c r="E18" s="69" t="s">
        <v>9</v>
      </c>
      <c r="F18" s="69" t="s">
        <v>10</v>
      </c>
      <c r="G18" s="134" t="s">
        <v>11</v>
      </c>
      <c r="H18" s="134"/>
      <c r="I18" s="134"/>
      <c r="J18" s="134" t="s">
        <v>12</v>
      </c>
      <c r="K18" s="134"/>
    </row>
    <row r="19" spans="1:12" ht="39" customHeight="1" x14ac:dyDescent="0.15">
      <c r="B19" s="69" t="s">
        <v>18</v>
      </c>
      <c r="C19" s="134" t="s">
        <v>19</v>
      </c>
      <c r="D19" s="134"/>
      <c r="E19" s="69" t="s">
        <v>20</v>
      </c>
      <c r="F19" s="69" t="s">
        <v>1</v>
      </c>
      <c r="G19" s="134" t="s">
        <v>22</v>
      </c>
      <c r="H19" s="134"/>
      <c r="I19" s="134"/>
      <c r="J19" s="134" t="s">
        <v>25</v>
      </c>
      <c r="K19" s="134"/>
    </row>
    <row r="20" spans="1:12" ht="99.95" customHeight="1" x14ac:dyDescent="0.15">
      <c r="B20" s="44" t="s">
        <v>138</v>
      </c>
      <c r="C20" s="136" t="s">
        <v>139</v>
      </c>
      <c r="D20" s="136"/>
      <c r="E20" s="87"/>
      <c r="F20" s="40" t="s">
        <v>140</v>
      </c>
      <c r="G20" s="137" t="s">
        <v>43</v>
      </c>
      <c r="H20" s="137"/>
      <c r="I20" s="137"/>
      <c r="J20" s="135"/>
      <c r="K20" s="135"/>
    </row>
    <row r="21" spans="1:12" ht="50.1" customHeight="1" x14ac:dyDescent="0.15">
      <c r="B21" s="39" t="s">
        <v>138</v>
      </c>
      <c r="C21" s="140" t="s">
        <v>141</v>
      </c>
      <c r="D21" s="140"/>
      <c r="E21" s="46">
        <f>IF(ISERROR(3.6*(100/E33)*E35),0,3.6*(100/E33)*E35)</f>
        <v>0</v>
      </c>
      <c r="F21" s="40" t="s">
        <v>142</v>
      </c>
      <c r="G21" s="141" t="s">
        <v>143</v>
      </c>
      <c r="H21" s="141"/>
      <c r="I21" s="141"/>
      <c r="J21" s="137" t="s">
        <v>111</v>
      </c>
      <c r="K21" s="137"/>
    </row>
    <row r="22" spans="1:12" ht="50.1" customHeight="1" x14ac:dyDescent="0.15">
      <c r="B22" s="39" t="s">
        <v>138</v>
      </c>
      <c r="C22" s="140" t="s">
        <v>144</v>
      </c>
      <c r="D22" s="140"/>
      <c r="E22" s="46">
        <f>IF(ISERROR(E14*E34*E35/E15),0,E14*E34*E35/E15)</f>
        <v>0</v>
      </c>
      <c r="F22" s="40" t="s">
        <v>142</v>
      </c>
      <c r="G22" s="141" t="s">
        <v>145</v>
      </c>
      <c r="H22" s="141"/>
      <c r="I22" s="141"/>
      <c r="J22" s="137" t="s">
        <v>111</v>
      </c>
      <c r="K22" s="137"/>
    </row>
    <row r="23" spans="1:12" ht="50.1" customHeight="1" x14ac:dyDescent="0.15">
      <c r="B23" s="39" t="s">
        <v>138</v>
      </c>
      <c r="C23" s="136" t="s">
        <v>146</v>
      </c>
      <c r="D23" s="136"/>
      <c r="E23" s="84"/>
      <c r="F23" s="39" t="s">
        <v>140</v>
      </c>
      <c r="G23" s="138" t="s">
        <v>147</v>
      </c>
      <c r="H23" s="142"/>
      <c r="I23" s="139"/>
      <c r="J23" s="137" t="s">
        <v>110</v>
      </c>
      <c r="K23" s="137"/>
    </row>
    <row r="24" spans="1:12" ht="50.1" customHeight="1" x14ac:dyDescent="0.15">
      <c r="B24" s="44" t="s">
        <v>148</v>
      </c>
      <c r="C24" s="136" t="s">
        <v>149</v>
      </c>
      <c r="D24" s="136"/>
      <c r="E24" s="72" t="s">
        <v>195</v>
      </c>
      <c r="F24" s="40" t="s">
        <v>150</v>
      </c>
      <c r="G24" s="137" t="s">
        <v>44</v>
      </c>
      <c r="H24" s="137"/>
      <c r="I24" s="137"/>
      <c r="J24" s="138" t="s">
        <v>194</v>
      </c>
      <c r="K24" s="139"/>
    </row>
    <row r="25" spans="1:12" ht="99.95" customHeight="1" x14ac:dyDescent="0.15">
      <c r="B25" s="44" t="s">
        <v>151</v>
      </c>
      <c r="C25" s="136" t="s">
        <v>152</v>
      </c>
      <c r="D25" s="136"/>
      <c r="E25" s="72" t="s">
        <v>195</v>
      </c>
      <c r="F25" s="40" t="s">
        <v>45</v>
      </c>
      <c r="G25" s="137" t="s">
        <v>46</v>
      </c>
      <c r="H25" s="137"/>
      <c r="I25" s="137"/>
      <c r="J25" s="138" t="s">
        <v>194</v>
      </c>
      <c r="K25" s="139"/>
    </row>
    <row r="26" spans="1:12" ht="99.95" customHeight="1" x14ac:dyDescent="0.15">
      <c r="B26" s="73" t="s">
        <v>153</v>
      </c>
      <c r="C26" s="136" t="s">
        <v>154</v>
      </c>
      <c r="D26" s="136"/>
      <c r="E26" s="72" t="s">
        <v>195</v>
      </c>
      <c r="F26" s="40" t="s">
        <v>47</v>
      </c>
      <c r="G26" s="143" t="s">
        <v>155</v>
      </c>
      <c r="H26" s="137"/>
      <c r="I26" s="137"/>
      <c r="J26" s="138" t="s">
        <v>194</v>
      </c>
      <c r="K26" s="139"/>
    </row>
    <row r="27" spans="1:12" ht="99.95" customHeight="1" x14ac:dyDescent="0.15">
      <c r="B27" s="73" t="s">
        <v>156</v>
      </c>
      <c r="C27" s="136" t="s">
        <v>48</v>
      </c>
      <c r="D27" s="136"/>
      <c r="E27" s="85"/>
      <c r="F27" s="40" t="s">
        <v>47</v>
      </c>
      <c r="G27" s="143" t="s">
        <v>157</v>
      </c>
      <c r="H27" s="137"/>
      <c r="I27" s="137"/>
      <c r="J27" s="137"/>
      <c r="K27" s="137"/>
    </row>
    <row r="28" spans="1:12" ht="50.1" customHeight="1" x14ac:dyDescent="0.15">
      <c r="B28" s="44" t="s">
        <v>158</v>
      </c>
      <c r="C28" s="136" t="s">
        <v>49</v>
      </c>
      <c r="D28" s="136"/>
      <c r="E28" s="86"/>
      <c r="F28" s="40" t="s">
        <v>50</v>
      </c>
      <c r="G28" s="137" t="s">
        <v>51</v>
      </c>
      <c r="H28" s="137"/>
      <c r="I28" s="137"/>
      <c r="J28" s="135"/>
      <c r="K28" s="135"/>
    </row>
    <row r="29" spans="1:12" ht="50.1" customHeight="1" x14ac:dyDescent="0.15">
      <c r="B29" s="44" t="s">
        <v>159</v>
      </c>
      <c r="C29" s="136" t="s">
        <v>52</v>
      </c>
      <c r="D29" s="136"/>
      <c r="E29" s="87"/>
      <c r="F29" s="40" t="s">
        <v>160</v>
      </c>
      <c r="G29" s="137" t="s">
        <v>88</v>
      </c>
      <c r="H29" s="137"/>
      <c r="I29" s="137"/>
      <c r="J29" s="135"/>
      <c r="K29" s="135"/>
    </row>
    <row r="30" spans="1:12" ht="50.1" customHeight="1" x14ac:dyDescent="0.15">
      <c r="B30" s="44" t="s">
        <v>161</v>
      </c>
      <c r="C30" s="136" t="s">
        <v>162</v>
      </c>
      <c r="D30" s="136"/>
      <c r="E30" s="72" t="s">
        <v>195</v>
      </c>
      <c r="F30" s="40" t="s">
        <v>53</v>
      </c>
      <c r="G30" s="137" t="s">
        <v>163</v>
      </c>
      <c r="H30" s="137"/>
      <c r="I30" s="137"/>
      <c r="J30" s="138" t="s">
        <v>194</v>
      </c>
      <c r="K30" s="139"/>
    </row>
    <row r="31" spans="1:12" ht="50.1" customHeight="1" x14ac:dyDescent="0.15">
      <c r="B31" s="44" t="s">
        <v>164</v>
      </c>
      <c r="C31" s="136" t="s">
        <v>165</v>
      </c>
      <c r="D31" s="136"/>
      <c r="E31" s="72" t="s">
        <v>195</v>
      </c>
      <c r="F31" s="40" t="s">
        <v>54</v>
      </c>
      <c r="G31" s="137" t="s">
        <v>166</v>
      </c>
      <c r="H31" s="137"/>
      <c r="I31" s="137"/>
      <c r="J31" s="138" t="s">
        <v>194</v>
      </c>
      <c r="K31" s="139"/>
    </row>
    <row r="32" spans="1:12" ht="50.1" customHeight="1" x14ac:dyDescent="0.15">
      <c r="B32" s="44" t="s">
        <v>167</v>
      </c>
      <c r="C32" s="136" t="s">
        <v>168</v>
      </c>
      <c r="D32" s="136"/>
      <c r="E32" s="72" t="s">
        <v>195</v>
      </c>
      <c r="F32" s="40" t="s">
        <v>86</v>
      </c>
      <c r="G32" s="137" t="s">
        <v>169</v>
      </c>
      <c r="H32" s="137"/>
      <c r="I32" s="137"/>
      <c r="J32" s="138" t="s">
        <v>194</v>
      </c>
      <c r="K32" s="139"/>
      <c r="L32" s="74"/>
    </row>
    <row r="33" spans="1:11" ht="50.1" customHeight="1" x14ac:dyDescent="0.15">
      <c r="B33" s="39" t="s">
        <v>170</v>
      </c>
      <c r="C33" s="145" t="s">
        <v>108</v>
      </c>
      <c r="D33" s="146"/>
      <c r="E33" s="88"/>
      <c r="F33" s="40" t="s">
        <v>103</v>
      </c>
      <c r="G33" s="138" t="s">
        <v>105</v>
      </c>
      <c r="H33" s="142"/>
      <c r="I33" s="139"/>
      <c r="J33" s="138" t="s">
        <v>110</v>
      </c>
      <c r="K33" s="139"/>
    </row>
    <row r="34" spans="1:11" ht="99.95" customHeight="1" x14ac:dyDescent="0.15">
      <c r="B34" s="39" t="s">
        <v>171</v>
      </c>
      <c r="C34" s="145" t="s">
        <v>109</v>
      </c>
      <c r="D34" s="146"/>
      <c r="E34" s="89"/>
      <c r="F34" s="40" t="s">
        <v>104</v>
      </c>
      <c r="G34" s="138" t="s">
        <v>106</v>
      </c>
      <c r="H34" s="142"/>
      <c r="I34" s="139"/>
      <c r="J34" s="138" t="s">
        <v>110</v>
      </c>
      <c r="K34" s="139"/>
    </row>
    <row r="35" spans="1:11" ht="99.95" customHeight="1" x14ac:dyDescent="0.15">
      <c r="B35" s="39" t="s">
        <v>172</v>
      </c>
      <c r="C35" s="145" t="s">
        <v>173</v>
      </c>
      <c r="D35" s="146"/>
      <c r="E35" s="89"/>
      <c r="F35" s="40" t="s">
        <v>174</v>
      </c>
      <c r="G35" s="138" t="s">
        <v>107</v>
      </c>
      <c r="H35" s="142"/>
      <c r="I35" s="139"/>
      <c r="J35" s="138" t="s">
        <v>110</v>
      </c>
      <c r="K35" s="139"/>
    </row>
    <row r="36" spans="1:11" ht="6.75" customHeight="1" x14ac:dyDescent="0.15">
      <c r="B36" s="75"/>
    </row>
    <row r="37" spans="1:11" ht="18.75" customHeight="1" x14ac:dyDescent="0.15">
      <c r="A37" s="75" t="s">
        <v>175</v>
      </c>
      <c r="B37" s="75"/>
    </row>
    <row r="38" spans="1:11" ht="18.75" customHeight="1" thickBot="1" x14ac:dyDescent="0.2">
      <c r="B38" s="147" t="s">
        <v>176</v>
      </c>
      <c r="C38" s="147"/>
      <c r="D38" s="76" t="s">
        <v>1</v>
      </c>
    </row>
    <row r="39" spans="1:11" ht="19.5" thickBot="1" x14ac:dyDescent="0.2">
      <c r="B39" s="148">
        <f>ROUNDDOWN('MPS(calc_process)'!G6, 0)</f>
        <v>0</v>
      </c>
      <c r="C39" s="149"/>
      <c r="D39" s="77" t="s">
        <v>177</v>
      </c>
    </row>
    <row r="40" spans="1:11" x14ac:dyDescent="0.15">
      <c r="B40" s="78"/>
      <c r="C40" s="78"/>
      <c r="F40" s="79"/>
      <c r="G40" s="79"/>
    </row>
    <row r="41" spans="1:11" ht="20.100000000000001" customHeight="1" x14ac:dyDescent="0.15">
      <c r="A41" s="68" t="s">
        <v>6</v>
      </c>
    </row>
    <row r="42" spans="1:11" ht="18.75" customHeight="1" x14ac:dyDescent="0.15">
      <c r="B42" s="80" t="s">
        <v>27</v>
      </c>
      <c r="C42" s="144" t="s">
        <v>28</v>
      </c>
      <c r="D42" s="144"/>
      <c r="E42" s="144"/>
      <c r="F42" s="144"/>
      <c r="G42" s="144"/>
      <c r="H42" s="144"/>
      <c r="I42" s="144"/>
      <c r="J42" s="81"/>
    </row>
    <row r="43" spans="1:11" ht="18" customHeight="1" x14ac:dyDescent="0.15">
      <c r="B43" s="80" t="s">
        <v>26</v>
      </c>
      <c r="C43" s="144" t="s">
        <v>29</v>
      </c>
      <c r="D43" s="144"/>
      <c r="E43" s="144"/>
      <c r="F43" s="144"/>
      <c r="G43" s="144"/>
      <c r="H43" s="144"/>
      <c r="I43" s="144"/>
      <c r="J43" s="81"/>
    </row>
    <row r="44" spans="1:11" ht="18" customHeight="1" x14ac:dyDescent="0.15">
      <c r="B44" s="80" t="s">
        <v>30</v>
      </c>
      <c r="C44" s="144" t="s">
        <v>31</v>
      </c>
      <c r="D44" s="144"/>
      <c r="E44" s="144"/>
      <c r="F44" s="144"/>
      <c r="G44" s="144"/>
      <c r="H44" s="144"/>
      <c r="I44" s="144"/>
      <c r="J44" s="81"/>
    </row>
    <row r="45" spans="1:11" ht="18" customHeight="1" x14ac:dyDescent="0.15"/>
  </sheetData>
  <sheetProtection password="C7C3" sheet="1" objects="1" scenarios="1" formatCells="0" formatRows="0"/>
  <mergeCells count="59">
    <mergeCell ref="C21:D21"/>
    <mergeCell ref="G21:I21"/>
    <mergeCell ref="C34:D34"/>
    <mergeCell ref="G34:I34"/>
    <mergeCell ref="J34:K34"/>
    <mergeCell ref="C33:D33"/>
    <mergeCell ref="J33:K33"/>
    <mergeCell ref="G33:I33"/>
    <mergeCell ref="J32:K32"/>
    <mergeCell ref="C31:D31"/>
    <mergeCell ref="G31:I31"/>
    <mergeCell ref="J31:K31"/>
    <mergeCell ref="J26:K26"/>
    <mergeCell ref="C27:D27"/>
    <mergeCell ref="G27:I27"/>
    <mergeCell ref="J27:K27"/>
    <mergeCell ref="C42:I42"/>
    <mergeCell ref="C43:I43"/>
    <mergeCell ref="C44:I44"/>
    <mergeCell ref="C32:D32"/>
    <mergeCell ref="G32:I32"/>
    <mergeCell ref="C35:D35"/>
    <mergeCell ref="G35:I35"/>
    <mergeCell ref="B38:C38"/>
    <mergeCell ref="B39:C39"/>
    <mergeCell ref="J35:K35"/>
    <mergeCell ref="J29:K29"/>
    <mergeCell ref="C30:D30"/>
    <mergeCell ref="G30:I30"/>
    <mergeCell ref="J30:K30"/>
    <mergeCell ref="C29:D29"/>
    <mergeCell ref="G29:I29"/>
    <mergeCell ref="C28:D28"/>
    <mergeCell ref="G28:I28"/>
    <mergeCell ref="J28:K28"/>
    <mergeCell ref="C26:D26"/>
    <mergeCell ref="G26:I26"/>
    <mergeCell ref="J20:K20"/>
    <mergeCell ref="C24:D24"/>
    <mergeCell ref="G24:I24"/>
    <mergeCell ref="J24:K24"/>
    <mergeCell ref="C25:D25"/>
    <mergeCell ref="G25:I25"/>
    <mergeCell ref="J25:K25"/>
    <mergeCell ref="C20:D20"/>
    <mergeCell ref="G20:I20"/>
    <mergeCell ref="C22:D22"/>
    <mergeCell ref="G22:I22"/>
    <mergeCell ref="J22:K22"/>
    <mergeCell ref="J21:K21"/>
    <mergeCell ref="G23:I23"/>
    <mergeCell ref="C23:D23"/>
    <mergeCell ref="J23:K23"/>
    <mergeCell ref="J18:K18"/>
    <mergeCell ref="J19:K19"/>
    <mergeCell ref="G18:I18"/>
    <mergeCell ref="G19:I19"/>
    <mergeCell ref="C18:D18"/>
    <mergeCell ref="C19:D19"/>
  </mergeCells>
  <phoneticPr fontId="2"/>
  <dataValidations count="1">
    <dataValidation type="list" allowBlank="1" showInputMessage="1" showErrorMessage="1" sqref="E23" xr:uid="{00000000-0002-0000-0000-000000000000}">
      <formula1>"1.3,"</formula1>
    </dataValidation>
  </dataValidations>
  <pageMargins left="0.70866141732283472" right="0.70866141732283472" top="0.74803149606299213" bottom="0.74803149606299213" header="0.31496062992125984" footer="0.31496062992125984"/>
  <pageSetup paperSize="9" scale="2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O87"/>
  <sheetViews>
    <sheetView view="pageBreakPreview" zoomScale="60" zoomScaleNormal="40" workbookViewId="0"/>
  </sheetViews>
  <sheetFormatPr defaultColWidth="14.375" defaultRowHeight="14.25" x14ac:dyDescent="0.15"/>
  <cols>
    <col min="1" max="1" width="21" style="90" customWidth="1"/>
    <col min="2" max="12" width="30.875" style="90" customWidth="1"/>
    <col min="13" max="21" width="21" style="90" customWidth="1"/>
    <col min="22" max="16384" width="14.375" style="90"/>
  </cols>
  <sheetData>
    <row r="1" spans="1:12" x14ac:dyDescent="0.15">
      <c r="L1" s="91" t="str">
        <f>'MPS(input)'!K1</f>
        <v>Monitoring Spreadsheet: JCM_ID_AM028_ver01.0</v>
      </c>
    </row>
    <row r="2" spans="1:12" x14ac:dyDescent="0.15">
      <c r="L2" s="91" t="str">
        <f>'MPS(input)'!K2</f>
        <v>Reference Number:</v>
      </c>
    </row>
    <row r="3" spans="1:12" ht="27" customHeight="1" x14ac:dyDescent="0.15">
      <c r="A3" s="54" t="s">
        <v>202</v>
      </c>
      <c r="B3" s="54"/>
      <c r="C3" s="54"/>
      <c r="D3" s="54"/>
      <c r="E3" s="54"/>
      <c r="F3" s="54"/>
      <c r="G3" s="54"/>
      <c r="H3" s="54"/>
      <c r="I3" s="54"/>
      <c r="J3" s="54"/>
      <c r="K3" s="54"/>
      <c r="L3" s="54"/>
    </row>
    <row r="4" spans="1:12" x14ac:dyDescent="0.15">
      <c r="L4" s="91"/>
    </row>
    <row r="5" spans="1:12" ht="18" customHeight="1" x14ac:dyDescent="0.15">
      <c r="A5" s="90" t="s">
        <v>55</v>
      </c>
      <c r="L5" s="91"/>
    </row>
    <row r="6" spans="1:12" s="95" customFormat="1" ht="63.6" customHeight="1" x14ac:dyDescent="0.15">
      <c r="A6" s="92"/>
      <c r="B6" s="93"/>
      <c r="C6" s="153" t="s">
        <v>178</v>
      </c>
      <c r="D6" s="154"/>
      <c r="E6" s="155"/>
      <c r="F6" s="153" t="s">
        <v>179</v>
      </c>
      <c r="G6" s="154"/>
      <c r="H6" s="154"/>
      <c r="I6" s="154"/>
      <c r="J6" s="155"/>
      <c r="K6" s="94" t="s">
        <v>180</v>
      </c>
    </row>
    <row r="7" spans="1:12" ht="18.95" customHeight="1" x14ac:dyDescent="0.15">
      <c r="A7" s="96" t="s">
        <v>56</v>
      </c>
      <c r="B7" s="97" t="s">
        <v>57</v>
      </c>
      <c r="C7" s="98" t="s">
        <v>120</v>
      </c>
      <c r="D7" s="98" t="s">
        <v>122</v>
      </c>
      <c r="E7" s="98" t="s">
        <v>124</v>
      </c>
      <c r="F7" s="99" t="s">
        <v>153</v>
      </c>
      <c r="G7" s="99" t="s">
        <v>156</v>
      </c>
      <c r="H7" s="98" t="s">
        <v>158</v>
      </c>
      <c r="I7" s="98" t="s">
        <v>159</v>
      </c>
      <c r="J7" s="98" t="s">
        <v>161</v>
      </c>
      <c r="K7" s="100" t="s">
        <v>181</v>
      </c>
    </row>
    <row r="8" spans="1:12" ht="99.95" customHeight="1" x14ac:dyDescent="0.15">
      <c r="A8" s="96" t="s">
        <v>58</v>
      </c>
      <c r="B8" s="101" t="s">
        <v>59</v>
      </c>
      <c r="C8" s="40" t="s">
        <v>90</v>
      </c>
      <c r="D8" s="40" t="s">
        <v>123</v>
      </c>
      <c r="E8" s="40" t="s">
        <v>125</v>
      </c>
      <c r="F8" s="40" t="s">
        <v>154</v>
      </c>
      <c r="G8" s="40" t="s">
        <v>48</v>
      </c>
      <c r="H8" s="40" t="s">
        <v>49</v>
      </c>
      <c r="I8" s="40" t="s">
        <v>52</v>
      </c>
      <c r="J8" s="40" t="s">
        <v>162</v>
      </c>
      <c r="K8" s="102" t="s">
        <v>182</v>
      </c>
    </row>
    <row r="9" spans="1:12" ht="18.75" x14ac:dyDescent="0.15">
      <c r="A9" s="96" t="s">
        <v>60</v>
      </c>
      <c r="B9" s="103" t="s">
        <v>61</v>
      </c>
      <c r="C9" s="98" t="s">
        <v>35</v>
      </c>
      <c r="D9" s="98" t="s">
        <v>35</v>
      </c>
      <c r="E9" s="98" t="s">
        <v>37</v>
      </c>
      <c r="F9" s="50" t="s">
        <v>62</v>
      </c>
      <c r="G9" s="50" t="s">
        <v>62</v>
      </c>
      <c r="H9" s="50" t="s">
        <v>50</v>
      </c>
      <c r="I9" s="50" t="s">
        <v>160</v>
      </c>
      <c r="J9" s="50" t="s">
        <v>53</v>
      </c>
      <c r="K9" s="103" t="s">
        <v>183</v>
      </c>
    </row>
    <row r="10" spans="1:12" ht="14.25" customHeight="1" x14ac:dyDescent="0.15">
      <c r="A10" s="150" t="s">
        <v>63</v>
      </c>
      <c r="B10" s="59"/>
      <c r="C10" s="47"/>
      <c r="D10" s="47"/>
      <c r="E10" s="58"/>
      <c r="F10" s="116"/>
      <c r="G10" s="104">
        <f>'MPS(input)'!$E$27</f>
        <v>0</v>
      </c>
      <c r="H10" s="56">
        <f>'MPS(input)'!$E$28</f>
        <v>0</v>
      </c>
      <c r="I10" s="57">
        <f>'MPS(input)'!$E$29</f>
        <v>0</v>
      </c>
      <c r="J10" s="48"/>
      <c r="K10" s="105">
        <f>IFERROR(E10*J10*(C10-D10)*H10*I10*F10/1000/1000/(J10*(C10-D10)*H10*I10*F10/1000/1000+J10*D10*H10*I10*G10/1000/1000)*(G10/F10-1)*$G$57,0)</f>
        <v>0</v>
      </c>
      <c r="L10" s="106"/>
    </row>
    <row r="11" spans="1:12" x14ac:dyDescent="0.15">
      <c r="A11" s="151"/>
      <c r="B11" s="59"/>
      <c r="C11" s="47"/>
      <c r="D11" s="47"/>
      <c r="E11" s="58"/>
      <c r="F11" s="116"/>
      <c r="G11" s="104">
        <f>'MPS(input)'!$E$27</f>
        <v>0</v>
      </c>
      <c r="H11" s="56">
        <f>'MPS(input)'!$E$28</f>
        <v>0</v>
      </c>
      <c r="I11" s="57">
        <f>'MPS(input)'!$E$29</f>
        <v>0</v>
      </c>
      <c r="J11" s="48"/>
      <c r="K11" s="105">
        <f t="shared" ref="K11:K29" si="0">IFERROR(E11*J11*(C11-D11)*H11*I11*F11/1000/1000/(J11*(C11-D11)*H11*I11*F11/1000/1000+J11*D11*H11*I11*G11/1000/1000)*(G11/F11-1)*$G$57,0)</f>
        <v>0</v>
      </c>
      <c r="L11" s="107"/>
    </row>
    <row r="12" spans="1:12" x14ac:dyDescent="0.15">
      <c r="A12" s="151"/>
      <c r="B12" s="59"/>
      <c r="C12" s="47"/>
      <c r="D12" s="47"/>
      <c r="E12" s="58"/>
      <c r="F12" s="116"/>
      <c r="G12" s="104">
        <f>'MPS(input)'!$E$27</f>
        <v>0</v>
      </c>
      <c r="H12" s="56">
        <f>'MPS(input)'!$E$28</f>
        <v>0</v>
      </c>
      <c r="I12" s="57">
        <f>'MPS(input)'!$E$29</f>
        <v>0</v>
      </c>
      <c r="J12" s="48"/>
      <c r="K12" s="105">
        <f t="shared" si="0"/>
        <v>0</v>
      </c>
    </row>
    <row r="13" spans="1:12" x14ac:dyDescent="0.15">
      <c r="A13" s="151"/>
      <c r="B13" s="59"/>
      <c r="C13" s="47"/>
      <c r="D13" s="47"/>
      <c r="E13" s="58"/>
      <c r="F13" s="116"/>
      <c r="G13" s="104">
        <f>'MPS(input)'!$E$27</f>
        <v>0</v>
      </c>
      <c r="H13" s="56">
        <f>'MPS(input)'!$E$28</f>
        <v>0</v>
      </c>
      <c r="I13" s="57">
        <f>'MPS(input)'!$E$29</f>
        <v>0</v>
      </c>
      <c r="J13" s="48"/>
      <c r="K13" s="105">
        <f t="shared" si="0"/>
        <v>0</v>
      </c>
    </row>
    <row r="14" spans="1:12" x14ac:dyDescent="0.15">
      <c r="A14" s="151"/>
      <c r="B14" s="59"/>
      <c r="C14" s="47"/>
      <c r="D14" s="47"/>
      <c r="E14" s="58"/>
      <c r="F14" s="116"/>
      <c r="G14" s="104">
        <f>'MPS(input)'!$E$27</f>
        <v>0</v>
      </c>
      <c r="H14" s="56">
        <f>'MPS(input)'!$E$28</f>
        <v>0</v>
      </c>
      <c r="I14" s="57">
        <f>'MPS(input)'!$E$29</f>
        <v>0</v>
      </c>
      <c r="J14" s="48"/>
      <c r="K14" s="105">
        <f t="shared" si="0"/>
        <v>0</v>
      </c>
    </row>
    <row r="15" spans="1:12" x14ac:dyDescent="0.15">
      <c r="A15" s="151"/>
      <c r="B15" s="59"/>
      <c r="C15" s="47"/>
      <c r="D15" s="47"/>
      <c r="E15" s="58"/>
      <c r="F15" s="116"/>
      <c r="G15" s="104">
        <f>'MPS(input)'!$E$27</f>
        <v>0</v>
      </c>
      <c r="H15" s="56">
        <f>'MPS(input)'!$E$28</f>
        <v>0</v>
      </c>
      <c r="I15" s="57">
        <f>'MPS(input)'!$E$29</f>
        <v>0</v>
      </c>
      <c r="J15" s="48"/>
      <c r="K15" s="105">
        <f t="shared" si="0"/>
        <v>0</v>
      </c>
    </row>
    <row r="16" spans="1:12" x14ac:dyDescent="0.15">
      <c r="A16" s="151"/>
      <c r="B16" s="59"/>
      <c r="C16" s="47"/>
      <c r="D16" s="47"/>
      <c r="E16" s="58"/>
      <c r="F16" s="116"/>
      <c r="G16" s="104">
        <f>'MPS(input)'!$E$27</f>
        <v>0</v>
      </c>
      <c r="H16" s="56">
        <f>'MPS(input)'!$E$28</f>
        <v>0</v>
      </c>
      <c r="I16" s="57">
        <f>'MPS(input)'!$E$29</f>
        <v>0</v>
      </c>
      <c r="J16" s="48"/>
      <c r="K16" s="105">
        <f t="shared" si="0"/>
        <v>0</v>
      </c>
    </row>
    <row r="17" spans="1:11" x14ac:dyDescent="0.15">
      <c r="A17" s="151"/>
      <c r="B17" s="59"/>
      <c r="C17" s="47"/>
      <c r="D17" s="47"/>
      <c r="E17" s="58"/>
      <c r="F17" s="116"/>
      <c r="G17" s="104">
        <f>'MPS(input)'!$E$27</f>
        <v>0</v>
      </c>
      <c r="H17" s="56">
        <f>'MPS(input)'!$E$28</f>
        <v>0</v>
      </c>
      <c r="I17" s="57">
        <f>'MPS(input)'!$E$29</f>
        <v>0</v>
      </c>
      <c r="J17" s="48"/>
      <c r="K17" s="105">
        <f t="shared" si="0"/>
        <v>0</v>
      </c>
    </row>
    <row r="18" spans="1:11" x14ac:dyDescent="0.15">
      <c r="A18" s="151"/>
      <c r="B18" s="59"/>
      <c r="C18" s="47"/>
      <c r="D18" s="47"/>
      <c r="E18" s="58"/>
      <c r="F18" s="116"/>
      <c r="G18" s="104">
        <f>'MPS(input)'!$E$27</f>
        <v>0</v>
      </c>
      <c r="H18" s="56">
        <f>'MPS(input)'!$E$28</f>
        <v>0</v>
      </c>
      <c r="I18" s="57">
        <f>'MPS(input)'!$E$29</f>
        <v>0</v>
      </c>
      <c r="J18" s="48"/>
      <c r="K18" s="105">
        <f t="shared" si="0"/>
        <v>0</v>
      </c>
    </row>
    <row r="19" spans="1:11" x14ac:dyDescent="0.15">
      <c r="A19" s="151"/>
      <c r="B19" s="59"/>
      <c r="C19" s="47"/>
      <c r="D19" s="47"/>
      <c r="E19" s="58"/>
      <c r="F19" s="116"/>
      <c r="G19" s="104">
        <f>'MPS(input)'!$E$27</f>
        <v>0</v>
      </c>
      <c r="H19" s="56">
        <f>'MPS(input)'!$E$28</f>
        <v>0</v>
      </c>
      <c r="I19" s="57">
        <f>'MPS(input)'!$E$29</f>
        <v>0</v>
      </c>
      <c r="J19" s="48"/>
      <c r="K19" s="105">
        <f t="shared" si="0"/>
        <v>0</v>
      </c>
    </row>
    <row r="20" spans="1:11" x14ac:dyDescent="0.15">
      <c r="A20" s="151"/>
      <c r="B20" s="59"/>
      <c r="C20" s="47"/>
      <c r="D20" s="47"/>
      <c r="E20" s="58"/>
      <c r="F20" s="116"/>
      <c r="G20" s="104">
        <f>'MPS(input)'!$E$27</f>
        <v>0</v>
      </c>
      <c r="H20" s="56">
        <f>'MPS(input)'!$E$28</f>
        <v>0</v>
      </c>
      <c r="I20" s="57">
        <f>'MPS(input)'!$E$29</f>
        <v>0</v>
      </c>
      <c r="J20" s="48"/>
      <c r="K20" s="105">
        <f t="shared" si="0"/>
        <v>0</v>
      </c>
    </row>
    <row r="21" spans="1:11" x14ac:dyDescent="0.15">
      <c r="A21" s="151"/>
      <c r="B21" s="59"/>
      <c r="C21" s="47"/>
      <c r="D21" s="47"/>
      <c r="E21" s="58"/>
      <c r="F21" s="116"/>
      <c r="G21" s="104">
        <f>'MPS(input)'!$E$27</f>
        <v>0</v>
      </c>
      <c r="H21" s="56">
        <f>'MPS(input)'!$E$28</f>
        <v>0</v>
      </c>
      <c r="I21" s="57">
        <f>'MPS(input)'!$E$29</f>
        <v>0</v>
      </c>
      <c r="J21" s="48"/>
      <c r="K21" s="105">
        <f t="shared" si="0"/>
        <v>0</v>
      </c>
    </row>
    <row r="22" spans="1:11" x14ac:dyDescent="0.15">
      <c r="A22" s="151"/>
      <c r="B22" s="59"/>
      <c r="C22" s="47"/>
      <c r="D22" s="47"/>
      <c r="E22" s="58"/>
      <c r="F22" s="116"/>
      <c r="G22" s="104">
        <f>'MPS(input)'!$E$27</f>
        <v>0</v>
      </c>
      <c r="H22" s="56">
        <f>'MPS(input)'!$E$28</f>
        <v>0</v>
      </c>
      <c r="I22" s="57">
        <f>'MPS(input)'!$E$29</f>
        <v>0</v>
      </c>
      <c r="J22" s="48"/>
      <c r="K22" s="105">
        <f>IFERROR(E22*J22*(C22-D22)*H22*I22*F22/1000/1000/(J22*(C22-D22)*H22*I22*F22/1000/1000+J22*D22*H22*I22*G22/1000/1000)*(G22/F22-1)*$G$57,0)</f>
        <v>0</v>
      </c>
    </row>
    <row r="23" spans="1:11" x14ac:dyDescent="0.15">
      <c r="A23" s="151"/>
      <c r="B23" s="59"/>
      <c r="C23" s="47"/>
      <c r="D23" s="47"/>
      <c r="E23" s="58"/>
      <c r="F23" s="116"/>
      <c r="G23" s="104">
        <f>'MPS(input)'!$E$27</f>
        <v>0</v>
      </c>
      <c r="H23" s="56">
        <f>'MPS(input)'!$E$28</f>
        <v>0</v>
      </c>
      <c r="I23" s="57">
        <f>'MPS(input)'!$E$29</f>
        <v>0</v>
      </c>
      <c r="J23" s="48"/>
      <c r="K23" s="105">
        <f t="shared" si="0"/>
        <v>0</v>
      </c>
    </row>
    <row r="24" spans="1:11" x14ac:dyDescent="0.15">
      <c r="A24" s="151"/>
      <c r="B24" s="59"/>
      <c r="C24" s="47"/>
      <c r="D24" s="47"/>
      <c r="E24" s="58"/>
      <c r="F24" s="116"/>
      <c r="G24" s="104">
        <f>'MPS(input)'!$E$27</f>
        <v>0</v>
      </c>
      <c r="H24" s="56">
        <f>'MPS(input)'!$E$28</f>
        <v>0</v>
      </c>
      <c r="I24" s="57">
        <f>'MPS(input)'!$E$29</f>
        <v>0</v>
      </c>
      <c r="J24" s="48"/>
      <c r="K24" s="105">
        <f t="shared" si="0"/>
        <v>0</v>
      </c>
    </row>
    <row r="25" spans="1:11" x14ac:dyDescent="0.15">
      <c r="A25" s="151"/>
      <c r="B25" s="59"/>
      <c r="C25" s="47"/>
      <c r="D25" s="47"/>
      <c r="E25" s="58"/>
      <c r="F25" s="116"/>
      <c r="G25" s="104">
        <f>'MPS(input)'!$E$27</f>
        <v>0</v>
      </c>
      <c r="H25" s="56">
        <f>'MPS(input)'!$E$28</f>
        <v>0</v>
      </c>
      <c r="I25" s="57">
        <f>'MPS(input)'!$E$29</f>
        <v>0</v>
      </c>
      <c r="J25" s="48"/>
      <c r="K25" s="105">
        <f t="shared" si="0"/>
        <v>0</v>
      </c>
    </row>
    <row r="26" spans="1:11" x14ac:dyDescent="0.15">
      <c r="A26" s="151"/>
      <c r="B26" s="59"/>
      <c r="C26" s="47"/>
      <c r="D26" s="47"/>
      <c r="E26" s="58"/>
      <c r="F26" s="116"/>
      <c r="G26" s="104">
        <f>'MPS(input)'!$E$27</f>
        <v>0</v>
      </c>
      <c r="H26" s="56">
        <f>'MPS(input)'!$E$28</f>
        <v>0</v>
      </c>
      <c r="I26" s="57">
        <f>'MPS(input)'!$E$29</f>
        <v>0</v>
      </c>
      <c r="J26" s="48"/>
      <c r="K26" s="105">
        <f t="shared" si="0"/>
        <v>0</v>
      </c>
    </row>
    <row r="27" spans="1:11" x14ac:dyDescent="0.15">
      <c r="A27" s="151"/>
      <c r="B27" s="59"/>
      <c r="C27" s="47"/>
      <c r="D27" s="47"/>
      <c r="E27" s="58"/>
      <c r="F27" s="116"/>
      <c r="G27" s="104">
        <f>'MPS(input)'!$E$27</f>
        <v>0</v>
      </c>
      <c r="H27" s="56">
        <f>'MPS(input)'!$E$28</f>
        <v>0</v>
      </c>
      <c r="I27" s="57">
        <f>'MPS(input)'!$E$29</f>
        <v>0</v>
      </c>
      <c r="J27" s="48"/>
      <c r="K27" s="105">
        <f t="shared" si="0"/>
        <v>0</v>
      </c>
    </row>
    <row r="28" spans="1:11" x14ac:dyDescent="0.15">
      <c r="A28" s="151"/>
      <c r="B28" s="59"/>
      <c r="C28" s="47"/>
      <c r="D28" s="47"/>
      <c r="E28" s="58"/>
      <c r="F28" s="116"/>
      <c r="G28" s="104">
        <f>'MPS(input)'!$E$27</f>
        <v>0</v>
      </c>
      <c r="H28" s="56">
        <f>'MPS(input)'!$E$28</f>
        <v>0</v>
      </c>
      <c r="I28" s="57">
        <f>'MPS(input)'!$E$29</f>
        <v>0</v>
      </c>
      <c r="J28" s="48"/>
      <c r="K28" s="105">
        <f t="shared" si="0"/>
        <v>0</v>
      </c>
    </row>
    <row r="29" spans="1:11" x14ac:dyDescent="0.15">
      <c r="A29" s="151"/>
      <c r="B29" s="59"/>
      <c r="C29" s="47"/>
      <c r="D29" s="47"/>
      <c r="E29" s="58"/>
      <c r="F29" s="116"/>
      <c r="G29" s="104">
        <f>'MPS(input)'!$E$27</f>
        <v>0</v>
      </c>
      <c r="H29" s="56">
        <f>'MPS(input)'!$E$28</f>
        <v>0</v>
      </c>
      <c r="I29" s="57">
        <f>'MPS(input)'!$E$29</f>
        <v>0</v>
      </c>
      <c r="J29" s="48"/>
      <c r="K29" s="105">
        <f t="shared" si="0"/>
        <v>0</v>
      </c>
    </row>
    <row r="30" spans="1:11" ht="14.25" customHeight="1" x14ac:dyDescent="0.15">
      <c r="A30" s="152"/>
      <c r="B30" s="108" t="s">
        <v>64</v>
      </c>
      <c r="C30" s="56"/>
      <c r="D30" s="56"/>
      <c r="E30" s="56"/>
      <c r="F30" s="109"/>
      <c r="G30" s="109"/>
      <c r="H30" s="56"/>
      <c r="I30" s="56"/>
      <c r="J30" s="56"/>
      <c r="K30" s="105">
        <f>SUM(K10:K29)</f>
        <v>0</v>
      </c>
    </row>
    <row r="32" spans="1:11" ht="18.75" x14ac:dyDescent="0.15">
      <c r="A32" s="90" t="s">
        <v>184</v>
      </c>
    </row>
    <row r="33" spans="1:13" s="95" customFormat="1" ht="63.6" customHeight="1" x14ac:dyDescent="0.15">
      <c r="A33" s="92"/>
      <c r="B33" s="93"/>
      <c r="C33" s="153" t="s">
        <v>178</v>
      </c>
      <c r="D33" s="155"/>
      <c r="E33" s="156" t="s">
        <v>179</v>
      </c>
      <c r="F33" s="157"/>
      <c r="G33" s="110" t="s">
        <v>180</v>
      </c>
    </row>
    <row r="34" spans="1:13" ht="18.95" customHeight="1" x14ac:dyDescent="0.15">
      <c r="A34" s="96" t="s">
        <v>56</v>
      </c>
      <c r="B34" s="97" t="s">
        <v>65</v>
      </c>
      <c r="C34" s="98" t="s">
        <v>126</v>
      </c>
      <c r="D34" s="98" t="s">
        <v>128</v>
      </c>
      <c r="E34" s="98" t="s">
        <v>148</v>
      </c>
      <c r="F34" s="98" t="s">
        <v>151</v>
      </c>
      <c r="G34" s="100" t="s">
        <v>61</v>
      </c>
      <c r="H34" s="95"/>
      <c r="I34" s="95"/>
      <c r="J34" s="95"/>
      <c r="K34" s="95"/>
      <c r="L34" s="95"/>
      <c r="M34" s="95"/>
    </row>
    <row r="35" spans="1:13" ht="99.95" customHeight="1" x14ac:dyDescent="0.15">
      <c r="A35" s="96" t="s">
        <v>58</v>
      </c>
      <c r="B35" s="101" t="s">
        <v>66</v>
      </c>
      <c r="C35" s="40" t="s">
        <v>127</v>
      </c>
      <c r="D35" s="40" t="s">
        <v>129</v>
      </c>
      <c r="E35" s="40" t="s">
        <v>185</v>
      </c>
      <c r="F35" s="40" t="s">
        <v>152</v>
      </c>
      <c r="G35" s="102" t="s">
        <v>186</v>
      </c>
      <c r="H35" s="95"/>
      <c r="I35" s="95"/>
      <c r="J35" s="95"/>
      <c r="K35" s="95"/>
      <c r="L35" s="95"/>
      <c r="M35" s="95"/>
    </row>
    <row r="36" spans="1:13" ht="18.75" x14ac:dyDescent="0.15">
      <c r="A36" s="96" t="s">
        <v>60</v>
      </c>
      <c r="B36" s="103" t="s">
        <v>61</v>
      </c>
      <c r="C36" s="50" t="s">
        <v>39</v>
      </c>
      <c r="D36" s="98" t="s">
        <v>37</v>
      </c>
      <c r="E36" s="50" t="s">
        <v>150</v>
      </c>
      <c r="F36" s="50" t="s">
        <v>45</v>
      </c>
      <c r="G36" s="103" t="s">
        <v>187</v>
      </c>
      <c r="H36" s="95"/>
      <c r="I36" s="95"/>
      <c r="J36" s="95"/>
      <c r="K36" s="95"/>
      <c r="L36" s="95"/>
      <c r="M36" s="95"/>
    </row>
    <row r="37" spans="1:13" ht="14.25" customHeight="1" x14ac:dyDescent="0.15">
      <c r="A37" s="150" t="s">
        <v>63</v>
      </c>
      <c r="B37" s="47"/>
      <c r="C37" s="58"/>
      <c r="D37" s="58"/>
      <c r="E37" s="117"/>
      <c r="F37" s="117"/>
      <c r="G37" s="104" t="s">
        <v>61</v>
      </c>
    </row>
    <row r="38" spans="1:13" x14ac:dyDescent="0.15">
      <c r="A38" s="151"/>
      <c r="B38" s="47"/>
      <c r="C38" s="58"/>
      <c r="D38" s="58"/>
      <c r="E38" s="117"/>
      <c r="F38" s="117"/>
      <c r="G38" s="104" t="s">
        <v>61</v>
      </c>
    </row>
    <row r="39" spans="1:13" x14ac:dyDescent="0.15">
      <c r="A39" s="151"/>
      <c r="B39" s="47"/>
      <c r="C39" s="58"/>
      <c r="D39" s="58"/>
      <c r="E39" s="117"/>
      <c r="F39" s="117"/>
      <c r="G39" s="104" t="s">
        <v>61</v>
      </c>
    </row>
    <row r="40" spans="1:13" x14ac:dyDescent="0.15">
      <c r="A40" s="151"/>
      <c r="B40" s="47"/>
      <c r="C40" s="58"/>
      <c r="D40" s="58"/>
      <c r="E40" s="117"/>
      <c r="F40" s="117"/>
      <c r="G40" s="104" t="s">
        <v>61</v>
      </c>
    </row>
    <row r="41" spans="1:13" x14ac:dyDescent="0.15">
      <c r="A41" s="151"/>
      <c r="B41" s="47"/>
      <c r="C41" s="58"/>
      <c r="D41" s="58"/>
      <c r="E41" s="117"/>
      <c r="F41" s="117"/>
      <c r="G41" s="104" t="s">
        <v>61</v>
      </c>
    </row>
    <row r="42" spans="1:13" x14ac:dyDescent="0.15">
      <c r="A42" s="151"/>
      <c r="B42" s="47"/>
      <c r="C42" s="58"/>
      <c r="D42" s="58"/>
      <c r="E42" s="117"/>
      <c r="F42" s="117"/>
      <c r="G42" s="104" t="s">
        <v>61</v>
      </c>
    </row>
    <row r="43" spans="1:13" x14ac:dyDescent="0.15">
      <c r="A43" s="151"/>
      <c r="B43" s="47"/>
      <c r="C43" s="58"/>
      <c r="D43" s="58"/>
      <c r="E43" s="117"/>
      <c r="F43" s="117"/>
      <c r="G43" s="104" t="s">
        <v>61</v>
      </c>
    </row>
    <row r="44" spans="1:13" x14ac:dyDescent="0.15">
      <c r="A44" s="151"/>
      <c r="B44" s="47"/>
      <c r="C44" s="58"/>
      <c r="D44" s="58"/>
      <c r="E44" s="117"/>
      <c r="F44" s="117"/>
      <c r="G44" s="104" t="s">
        <v>61</v>
      </c>
    </row>
    <row r="45" spans="1:13" x14ac:dyDescent="0.15">
      <c r="A45" s="151"/>
      <c r="B45" s="47"/>
      <c r="C45" s="58"/>
      <c r="D45" s="58"/>
      <c r="E45" s="117"/>
      <c r="F45" s="117"/>
      <c r="G45" s="104" t="s">
        <v>61</v>
      </c>
    </row>
    <row r="46" spans="1:13" x14ac:dyDescent="0.15">
      <c r="A46" s="151"/>
      <c r="B46" s="47"/>
      <c r="C46" s="58"/>
      <c r="D46" s="58"/>
      <c r="E46" s="117"/>
      <c r="F46" s="117"/>
      <c r="G46" s="104" t="s">
        <v>61</v>
      </c>
    </row>
    <row r="47" spans="1:13" x14ac:dyDescent="0.15">
      <c r="A47" s="151"/>
      <c r="B47" s="47"/>
      <c r="C47" s="58"/>
      <c r="D47" s="58"/>
      <c r="E47" s="117"/>
      <c r="F47" s="117"/>
      <c r="G47" s="104" t="s">
        <v>61</v>
      </c>
    </row>
    <row r="48" spans="1:13" x14ac:dyDescent="0.15">
      <c r="A48" s="151"/>
      <c r="B48" s="47"/>
      <c r="C48" s="58"/>
      <c r="D48" s="58"/>
      <c r="E48" s="117"/>
      <c r="F48" s="117"/>
      <c r="G48" s="104" t="s">
        <v>61</v>
      </c>
    </row>
    <row r="49" spans="1:15" x14ac:dyDescent="0.15">
      <c r="A49" s="151"/>
      <c r="B49" s="47"/>
      <c r="C49" s="58"/>
      <c r="D49" s="58"/>
      <c r="E49" s="117"/>
      <c r="F49" s="117"/>
      <c r="G49" s="104" t="s">
        <v>61</v>
      </c>
    </row>
    <row r="50" spans="1:15" x14ac:dyDescent="0.15">
      <c r="A50" s="151"/>
      <c r="B50" s="47"/>
      <c r="C50" s="58"/>
      <c r="D50" s="58"/>
      <c r="E50" s="117"/>
      <c r="F50" s="117"/>
      <c r="G50" s="104" t="s">
        <v>61</v>
      </c>
    </row>
    <row r="51" spans="1:15" x14ac:dyDescent="0.15">
      <c r="A51" s="151"/>
      <c r="B51" s="47"/>
      <c r="C51" s="58"/>
      <c r="D51" s="58"/>
      <c r="E51" s="117"/>
      <c r="F51" s="117"/>
      <c r="G51" s="104" t="s">
        <v>61</v>
      </c>
    </row>
    <row r="52" spans="1:15" x14ac:dyDescent="0.15">
      <c r="A52" s="151"/>
      <c r="B52" s="47"/>
      <c r="C52" s="58"/>
      <c r="D52" s="58"/>
      <c r="E52" s="117"/>
      <c r="F52" s="117"/>
      <c r="G52" s="104" t="s">
        <v>61</v>
      </c>
    </row>
    <row r="53" spans="1:15" x14ac:dyDescent="0.15">
      <c r="A53" s="151"/>
      <c r="B53" s="47"/>
      <c r="C53" s="58"/>
      <c r="D53" s="58"/>
      <c r="E53" s="117"/>
      <c r="F53" s="117"/>
      <c r="G53" s="104" t="s">
        <v>61</v>
      </c>
    </row>
    <row r="54" spans="1:15" x14ac:dyDescent="0.15">
      <c r="A54" s="151"/>
      <c r="B54" s="47"/>
      <c r="C54" s="58"/>
      <c r="D54" s="58"/>
      <c r="E54" s="117"/>
      <c r="F54" s="117"/>
      <c r="G54" s="104" t="s">
        <v>61</v>
      </c>
    </row>
    <row r="55" spans="1:15" x14ac:dyDescent="0.15">
      <c r="A55" s="151"/>
      <c r="B55" s="47"/>
      <c r="C55" s="58"/>
      <c r="D55" s="58"/>
      <c r="E55" s="117"/>
      <c r="F55" s="117"/>
      <c r="G55" s="104" t="s">
        <v>61</v>
      </c>
    </row>
    <row r="56" spans="1:15" x14ac:dyDescent="0.15">
      <c r="A56" s="151"/>
      <c r="B56" s="47"/>
      <c r="C56" s="58"/>
      <c r="D56" s="58"/>
      <c r="E56" s="117"/>
      <c r="F56" s="117"/>
      <c r="G56" s="104" t="s">
        <v>61</v>
      </c>
    </row>
    <row r="57" spans="1:15" ht="14.25" customHeight="1" x14ac:dyDescent="0.15">
      <c r="A57" s="152"/>
      <c r="B57" s="56"/>
      <c r="C57" s="56" t="s">
        <v>61</v>
      </c>
      <c r="D57" s="56">
        <f>SUM(D37:D56)</f>
        <v>0</v>
      </c>
      <c r="E57" s="56" t="s">
        <v>61</v>
      </c>
      <c r="F57" s="56" t="s">
        <v>61</v>
      </c>
      <c r="G57" s="111">
        <f>IF(D57=0,0,SUMPRODUCT(C37:C56,E37:E56,F37:F56)/D57)</f>
        <v>0</v>
      </c>
    </row>
    <row r="59" spans="1:15" x14ac:dyDescent="0.15">
      <c r="A59" s="90" t="s">
        <v>67</v>
      </c>
    </row>
    <row r="60" spans="1:15" s="95" customFormat="1" ht="63.6" customHeight="1" x14ac:dyDescent="0.15">
      <c r="A60" s="92"/>
      <c r="B60" s="93"/>
      <c r="C60" s="93"/>
      <c r="D60" s="153" t="s">
        <v>178</v>
      </c>
      <c r="E60" s="155"/>
      <c r="F60" s="156" t="s">
        <v>179</v>
      </c>
      <c r="G60" s="158"/>
      <c r="H60" s="158"/>
      <c r="I60" s="158"/>
      <c r="J60" s="158"/>
      <c r="K60" s="157"/>
      <c r="L60" s="110" t="s">
        <v>180</v>
      </c>
      <c r="N60" s="90"/>
      <c r="O60" s="90"/>
    </row>
    <row r="61" spans="1:15" ht="18.95" customHeight="1" x14ac:dyDescent="0.15">
      <c r="A61" s="96" t="s">
        <v>56</v>
      </c>
      <c r="B61" s="100" t="s">
        <v>57</v>
      </c>
      <c r="C61" s="100" t="s">
        <v>68</v>
      </c>
      <c r="D61" s="98" t="s">
        <v>131</v>
      </c>
      <c r="E61" s="98" t="s">
        <v>120</v>
      </c>
      <c r="F61" s="112" t="s">
        <v>188</v>
      </c>
      <c r="G61" s="112" t="s">
        <v>188</v>
      </c>
      <c r="H61" s="112" t="s">
        <v>188</v>
      </c>
      <c r="I61" s="112" t="s">
        <v>188</v>
      </c>
      <c r="J61" s="98" t="s">
        <v>164</v>
      </c>
      <c r="K61" s="98" t="s">
        <v>167</v>
      </c>
      <c r="L61" s="100" t="s">
        <v>189</v>
      </c>
    </row>
    <row r="62" spans="1:15" ht="99.95" customHeight="1" x14ac:dyDescent="0.15">
      <c r="A62" s="96" t="s">
        <v>58</v>
      </c>
      <c r="B62" s="101" t="s">
        <v>59</v>
      </c>
      <c r="C62" s="101" t="s">
        <v>69</v>
      </c>
      <c r="D62" s="40" t="s">
        <v>132</v>
      </c>
      <c r="E62" s="40" t="s">
        <v>121</v>
      </c>
      <c r="F62" s="113" t="s">
        <v>190</v>
      </c>
      <c r="G62" s="49" t="s">
        <v>112</v>
      </c>
      <c r="H62" s="49" t="s">
        <v>113</v>
      </c>
      <c r="I62" s="49" t="s">
        <v>114</v>
      </c>
      <c r="J62" s="40" t="s">
        <v>165</v>
      </c>
      <c r="K62" s="40" t="s">
        <v>191</v>
      </c>
      <c r="L62" s="102" t="s">
        <v>192</v>
      </c>
    </row>
    <row r="63" spans="1:15" ht="15.95" customHeight="1" x14ac:dyDescent="0.15">
      <c r="A63" s="96" t="s">
        <v>60</v>
      </c>
      <c r="B63" s="103" t="s">
        <v>61</v>
      </c>
      <c r="C63" s="103" t="s">
        <v>61</v>
      </c>
      <c r="D63" s="100" t="s">
        <v>70</v>
      </c>
      <c r="E63" s="100" t="s">
        <v>85</v>
      </c>
      <c r="F63" s="100" t="s">
        <v>193</v>
      </c>
      <c r="G63" s="50" t="s">
        <v>140</v>
      </c>
      <c r="H63" s="50" t="s">
        <v>140</v>
      </c>
      <c r="I63" s="50" t="s">
        <v>140</v>
      </c>
      <c r="J63" s="50" t="s">
        <v>54</v>
      </c>
      <c r="K63" s="50" t="s">
        <v>86</v>
      </c>
      <c r="L63" s="103" t="s">
        <v>183</v>
      </c>
    </row>
    <row r="64" spans="1:15" ht="14.25" customHeight="1" x14ac:dyDescent="0.15">
      <c r="A64" s="150" t="s">
        <v>63</v>
      </c>
      <c r="B64" s="47"/>
      <c r="C64" s="47"/>
      <c r="D64" s="48"/>
      <c r="E64" s="47"/>
      <c r="F64" s="114">
        <f>'MPS(input)'!$E$20</f>
        <v>0</v>
      </c>
      <c r="G64" s="51">
        <f>'MPS(input)'!$E$21</f>
        <v>0</v>
      </c>
      <c r="H64" s="51">
        <f>'MPS(input)'!$E$22</f>
        <v>0</v>
      </c>
      <c r="I64" s="51">
        <f>'MPS(input)'!$E$23</f>
        <v>0</v>
      </c>
      <c r="J64" s="116"/>
      <c r="K64" s="118"/>
      <c r="L64" s="105">
        <f>IF(D64=0,J64/1000*E64*K64*LARGE(F64:I64,1),D64*LARGE(F64:I64,1))</f>
        <v>0</v>
      </c>
    </row>
    <row r="65" spans="1:12" x14ac:dyDescent="0.15">
      <c r="A65" s="151"/>
      <c r="B65" s="47"/>
      <c r="C65" s="47"/>
      <c r="D65" s="48"/>
      <c r="E65" s="47"/>
      <c r="F65" s="114">
        <f>'MPS(input)'!$E$20</f>
        <v>0</v>
      </c>
      <c r="G65" s="51">
        <f>'MPS(input)'!$E$21</f>
        <v>0</v>
      </c>
      <c r="H65" s="51">
        <f>'MPS(input)'!$E$22</f>
        <v>0</v>
      </c>
      <c r="I65" s="51">
        <f>'MPS(input)'!$E$23</f>
        <v>0</v>
      </c>
      <c r="J65" s="116"/>
      <c r="K65" s="118"/>
      <c r="L65" s="105">
        <f t="shared" ref="L65:L83" si="1">IF(D65=0,J65/1000*E65*K65*LARGE(F65:I65,1),D65*LARGE(F65:I65,1))</f>
        <v>0</v>
      </c>
    </row>
    <row r="66" spans="1:12" x14ac:dyDescent="0.15">
      <c r="A66" s="151"/>
      <c r="B66" s="47"/>
      <c r="C66" s="47"/>
      <c r="D66" s="48"/>
      <c r="E66" s="47"/>
      <c r="F66" s="114">
        <f>'MPS(input)'!$E$20</f>
        <v>0</v>
      </c>
      <c r="G66" s="51">
        <f>'MPS(input)'!$E$21</f>
        <v>0</v>
      </c>
      <c r="H66" s="51">
        <f>'MPS(input)'!$E$22</f>
        <v>0</v>
      </c>
      <c r="I66" s="51">
        <f>'MPS(input)'!$E$23</f>
        <v>0</v>
      </c>
      <c r="J66" s="116"/>
      <c r="K66" s="118"/>
      <c r="L66" s="105">
        <f t="shared" si="1"/>
        <v>0</v>
      </c>
    </row>
    <row r="67" spans="1:12" x14ac:dyDescent="0.15">
      <c r="A67" s="151"/>
      <c r="B67" s="47"/>
      <c r="C67" s="47"/>
      <c r="D67" s="48"/>
      <c r="E67" s="47"/>
      <c r="F67" s="114">
        <f>'MPS(input)'!$E$20</f>
        <v>0</v>
      </c>
      <c r="G67" s="51">
        <f>'MPS(input)'!$E$21</f>
        <v>0</v>
      </c>
      <c r="H67" s="51">
        <f>'MPS(input)'!$E$22</f>
        <v>0</v>
      </c>
      <c r="I67" s="51">
        <f>'MPS(input)'!$E$23</f>
        <v>0</v>
      </c>
      <c r="J67" s="116"/>
      <c r="K67" s="118"/>
      <c r="L67" s="105">
        <f t="shared" si="1"/>
        <v>0</v>
      </c>
    </row>
    <row r="68" spans="1:12" x14ac:dyDescent="0.15">
      <c r="A68" s="151"/>
      <c r="B68" s="47"/>
      <c r="C68" s="47"/>
      <c r="D68" s="48"/>
      <c r="E68" s="47"/>
      <c r="F68" s="114">
        <f>'MPS(input)'!$E$20</f>
        <v>0</v>
      </c>
      <c r="G68" s="51">
        <f>'MPS(input)'!$E$21</f>
        <v>0</v>
      </c>
      <c r="H68" s="51">
        <f>'MPS(input)'!$E$22</f>
        <v>0</v>
      </c>
      <c r="I68" s="51">
        <f>'MPS(input)'!$E$23</f>
        <v>0</v>
      </c>
      <c r="J68" s="116"/>
      <c r="K68" s="118"/>
      <c r="L68" s="105">
        <f t="shared" si="1"/>
        <v>0</v>
      </c>
    </row>
    <row r="69" spans="1:12" x14ac:dyDescent="0.15">
      <c r="A69" s="151"/>
      <c r="B69" s="47"/>
      <c r="C69" s="47"/>
      <c r="D69" s="48"/>
      <c r="E69" s="47"/>
      <c r="F69" s="114">
        <f>'MPS(input)'!$E$20</f>
        <v>0</v>
      </c>
      <c r="G69" s="51">
        <f>'MPS(input)'!$E$21</f>
        <v>0</v>
      </c>
      <c r="H69" s="51">
        <f>'MPS(input)'!$E$22</f>
        <v>0</v>
      </c>
      <c r="I69" s="51">
        <f>'MPS(input)'!$E$23</f>
        <v>0</v>
      </c>
      <c r="J69" s="116"/>
      <c r="K69" s="118"/>
      <c r="L69" s="105">
        <f t="shared" si="1"/>
        <v>0</v>
      </c>
    </row>
    <row r="70" spans="1:12" x14ac:dyDescent="0.15">
      <c r="A70" s="151"/>
      <c r="B70" s="47"/>
      <c r="C70" s="47"/>
      <c r="D70" s="48"/>
      <c r="E70" s="47"/>
      <c r="F70" s="114">
        <f>'MPS(input)'!$E$20</f>
        <v>0</v>
      </c>
      <c r="G70" s="51">
        <f>'MPS(input)'!$E$21</f>
        <v>0</v>
      </c>
      <c r="H70" s="51">
        <f>'MPS(input)'!$E$22</f>
        <v>0</v>
      </c>
      <c r="I70" s="51">
        <f>'MPS(input)'!$E$23</f>
        <v>0</v>
      </c>
      <c r="J70" s="116"/>
      <c r="K70" s="118"/>
      <c r="L70" s="105">
        <f t="shared" si="1"/>
        <v>0</v>
      </c>
    </row>
    <row r="71" spans="1:12" x14ac:dyDescent="0.15">
      <c r="A71" s="151"/>
      <c r="B71" s="47"/>
      <c r="C71" s="47"/>
      <c r="D71" s="48"/>
      <c r="E71" s="47"/>
      <c r="F71" s="114">
        <f>'MPS(input)'!$E$20</f>
        <v>0</v>
      </c>
      <c r="G71" s="51">
        <f>'MPS(input)'!$E$21</f>
        <v>0</v>
      </c>
      <c r="H71" s="51">
        <f>'MPS(input)'!$E$22</f>
        <v>0</v>
      </c>
      <c r="I71" s="51">
        <f>'MPS(input)'!$E$23</f>
        <v>0</v>
      </c>
      <c r="J71" s="116"/>
      <c r="K71" s="118"/>
      <c r="L71" s="105">
        <f t="shared" si="1"/>
        <v>0</v>
      </c>
    </row>
    <row r="72" spans="1:12" x14ac:dyDescent="0.15">
      <c r="A72" s="151"/>
      <c r="B72" s="47"/>
      <c r="C72" s="47"/>
      <c r="D72" s="48"/>
      <c r="E72" s="47"/>
      <c r="F72" s="114">
        <f>'MPS(input)'!$E$20</f>
        <v>0</v>
      </c>
      <c r="G72" s="51">
        <f>'MPS(input)'!$E$21</f>
        <v>0</v>
      </c>
      <c r="H72" s="51">
        <f>'MPS(input)'!$E$22</f>
        <v>0</v>
      </c>
      <c r="I72" s="51">
        <f>'MPS(input)'!$E$23</f>
        <v>0</v>
      </c>
      <c r="J72" s="116"/>
      <c r="K72" s="118"/>
      <c r="L72" s="105">
        <f t="shared" si="1"/>
        <v>0</v>
      </c>
    </row>
    <row r="73" spans="1:12" x14ac:dyDescent="0.15">
      <c r="A73" s="151"/>
      <c r="B73" s="47"/>
      <c r="C73" s="47"/>
      <c r="D73" s="48"/>
      <c r="E73" s="47"/>
      <c r="F73" s="114">
        <f>'MPS(input)'!$E$20</f>
        <v>0</v>
      </c>
      <c r="G73" s="51">
        <f>'MPS(input)'!$E$21</f>
        <v>0</v>
      </c>
      <c r="H73" s="51">
        <f>'MPS(input)'!$E$22</f>
        <v>0</v>
      </c>
      <c r="I73" s="51">
        <f>'MPS(input)'!$E$23</f>
        <v>0</v>
      </c>
      <c r="J73" s="116"/>
      <c r="K73" s="118"/>
      <c r="L73" s="105">
        <f t="shared" si="1"/>
        <v>0</v>
      </c>
    </row>
    <row r="74" spans="1:12" x14ac:dyDescent="0.15">
      <c r="A74" s="151"/>
      <c r="B74" s="47"/>
      <c r="C74" s="47"/>
      <c r="D74" s="48"/>
      <c r="E74" s="47"/>
      <c r="F74" s="114">
        <f>'MPS(input)'!$E$20</f>
        <v>0</v>
      </c>
      <c r="G74" s="51">
        <f>'MPS(input)'!$E$21</f>
        <v>0</v>
      </c>
      <c r="H74" s="51">
        <f>'MPS(input)'!$E$22</f>
        <v>0</v>
      </c>
      <c r="I74" s="51">
        <f>'MPS(input)'!$E$23</f>
        <v>0</v>
      </c>
      <c r="J74" s="116"/>
      <c r="K74" s="118"/>
      <c r="L74" s="105">
        <f t="shared" si="1"/>
        <v>0</v>
      </c>
    </row>
    <row r="75" spans="1:12" x14ac:dyDescent="0.15">
      <c r="A75" s="151"/>
      <c r="B75" s="47"/>
      <c r="C75" s="47"/>
      <c r="D75" s="48"/>
      <c r="E75" s="47"/>
      <c r="F75" s="114">
        <f>'MPS(input)'!$E$20</f>
        <v>0</v>
      </c>
      <c r="G75" s="51">
        <f>'MPS(input)'!$E$21</f>
        <v>0</v>
      </c>
      <c r="H75" s="51">
        <f>'MPS(input)'!$E$22</f>
        <v>0</v>
      </c>
      <c r="I75" s="51">
        <f>'MPS(input)'!$E$23</f>
        <v>0</v>
      </c>
      <c r="J75" s="116"/>
      <c r="K75" s="118"/>
      <c r="L75" s="105">
        <f t="shared" si="1"/>
        <v>0</v>
      </c>
    </row>
    <row r="76" spans="1:12" x14ac:dyDescent="0.15">
      <c r="A76" s="151"/>
      <c r="B76" s="47"/>
      <c r="C76" s="47"/>
      <c r="D76" s="48"/>
      <c r="E76" s="47"/>
      <c r="F76" s="114">
        <f>'MPS(input)'!$E$20</f>
        <v>0</v>
      </c>
      <c r="G76" s="51">
        <f>'MPS(input)'!$E$21</f>
        <v>0</v>
      </c>
      <c r="H76" s="51">
        <f>'MPS(input)'!$E$22</f>
        <v>0</v>
      </c>
      <c r="I76" s="51">
        <f>'MPS(input)'!$E$23</f>
        <v>0</v>
      </c>
      <c r="J76" s="116"/>
      <c r="K76" s="118"/>
      <c r="L76" s="105">
        <f t="shared" si="1"/>
        <v>0</v>
      </c>
    </row>
    <row r="77" spans="1:12" x14ac:dyDescent="0.15">
      <c r="A77" s="151"/>
      <c r="B77" s="47"/>
      <c r="C77" s="47"/>
      <c r="D77" s="48"/>
      <c r="E77" s="47"/>
      <c r="F77" s="114">
        <f>'MPS(input)'!$E$20</f>
        <v>0</v>
      </c>
      <c r="G77" s="51">
        <f>'MPS(input)'!$E$21</f>
        <v>0</v>
      </c>
      <c r="H77" s="51">
        <f>'MPS(input)'!$E$22</f>
        <v>0</v>
      </c>
      <c r="I77" s="51">
        <f>'MPS(input)'!$E$23</f>
        <v>0</v>
      </c>
      <c r="J77" s="116"/>
      <c r="K77" s="118"/>
      <c r="L77" s="105">
        <f t="shared" si="1"/>
        <v>0</v>
      </c>
    </row>
    <row r="78" spans="1:12" x14ac:dyDescent="0.15">
      <c r="A78" s="151"/>
      <c r="B78" s="47"/>
      <c r="C78" s="47"/>
      <c r="D78" s="48"/>
      <c r="E78" s="47"/>
      <c r="F78" s="114">
        <f>'MPS(input)'!$E$20</f>
        <v>0</v>
      </c>
      <c r="G78" s="51">
        <f>'MPS(input)'!$E$21</f>
        <v>0</v>
      </c>
      <c r="H78" s="51">
        <f>'MPS(input)'!$E$22</f>
        <v>0</v>
      </c>
      <c r="I78" s="51">
        <f>'MPS(input)'!$E$23</f>
        <v>0</v>
      </c>
      <c r="J78" s="116"/>
      <c r="K78" s="118"/>
      <c r="L78" s="105">
        <f t="shared" si="1"/>
        <v>0</v>
      </c>
    </row>
    <row r="79" spans="1:12" x14ac:dyDescent="0.15">
      <c r="A79" s="151"/>
      <c r="B79" s="47"/>
      <c r="C79" s="47"/>
      <c r="D79" s="48"/>
      <c r="E79" s="47"/>
      <c r="F79" s="114">
        <f>'MPS(input)'!$E$20</f>
        <v>0</v>
      </c>
      <c r="G79" s="51">
        <f>'MPS(input)'!$E$21</f>
        <v>0</v>
      </c>
      <c r="H79" s="51">
        <f>'MPS(input)'!$E$22</f>
        <v>0</v>
      </c>
      <c r="I79" s="51">
        <f>'MPS(input)'!$E$23</f>
        <v>0</v>
      </c>
      <c r="J79" s="116"/>
      <c r="K79" s="118"/>
      <c r="L79" s="105">
        <f t="shared" si="1"/>
        <v>0</v>
      </c>
    </row>
    <row r="80" spans="1:12" x14ac:dyDescent="0.15">
      <c r="A80" s="151"/>
      <c r="B80" s="47"/>
      <c r="C80" s="47"/>
      <c r="D80" s="48"/>
      <c r="E80" s="47"/>
      <c r="F80" s="114">
        <f>'MPS(input)'!$E$20</f>
        <v>0</v>
      </c>
      <c r="G80" s="51">
        <f>'MPS(input)'!$E$21</f>
        <v>0</v>
      </c>
      <c r="H80" s="51">
        <f>'MPS(input)'!$E$22</f>
        <v>0</v>
      </c>
      <c r="I80" s="51">
        <f>'MPS(input)'!$E$23</f>
        <v>0</v>
      </c>
      <c r="J80" s="116"/>
      <c r="K80" s="118"/>
      <c r="L80" s="105">
        <f t="shared" si="1"/>
        <v>0</v>
      </c>
    </row>
    <row r="81" spans="1:12" x14ac:dyDescent="0.15">
      <c r="A81" s="151"/>
      <c r="B81" s="47"/>
      <c r="C81" s="47"/>
      <c r="D81" s="48"/>
      <c r="E81" s="47"/>
      <c r="F81" s="114">
        <f>'MPS(input)'!$E$20</f>
        <v>0</v>
      </c>
      <c r="G81" s="51">
        <f>'MPS(input)'!$E$21</f>
        <v>0</v>
      </c>
      <c r="H81" s="51">
        <f>'MPS(input)'!$E$22</f>
        <v>0</v>
      </c>
      <c r="I81" s="51">
        <f>'MPS(input)'!$E$23</f>
        <v>0</v>
      </c>
      <c r="J81" s="116"/>
      <c r="K81" s="118"/>
      <c r="L81" s="105">
        <f t="shared" si="1"/>
        <v>0</v>
      </c>
    </row>
    <row r="82" spans="1:12" x14ac:dyDescent="0.15">
      <c r="A82" s="151"/>
      <c r="B82" s="47"/>
      <c r="C82" s="47"/>
      <c r="D82" s="48"/>
      <c r="E82" s="47"/>
      <c r="F82" s="114">
        <f>'MPS(input)'!$E$20</f>
        <v>0</v>
      </c>
      <c r="G82" s="51">
        <f>'MPS(input)'!$E$21</f>
        <v>0</v>
      </c>
      <c r="H82" s="51">
        <f>'MPS(input)'!$E$22</f>
        <v>0</v>
      </c>
      <c r="I82" s="51">
        <f>'MPS(input)'!$E$23</f>
        <v>0</v>
      </c>
      <c r="J82" s="116"/>
      <c r="K82" s="118"/>
      <c r="L82" s="105">
        <f t="shared" si="1"/>
        <v>0</v>
      </c>
    </row>
    <row r="83" spans="1:12" x14ac:dyDescent="0.15">
      <c r="A83" s="151"/>
      <c r="B83" s="47"/>
      <c r="C83" s="47"/>
      <c r="D83" s="48"/>
      <c r="E83" s="47"/>
      <c r="F83" s="114">
        <f>'MPS(input)'!$E$20</f>
        <v>0</v>
      </c>
      <c r="G83" s="51">
        <f>'MPS(input)'!$E$21</f>
        <v>0</v>
      </c>
      <c r="H83" s="51">
        <f>'MPS(input)'!$E$22</f>
        <v>0</v>
      </c>
      <c r="I83" s="51">
        <f>'MPS(input)'!$E$23</f>
        <v>0</v>
      </c>
      <c r="J83" s="116"/>
      <c r="K83" s="118"/>
      <c r="L83" s="105">
        <f t="shared" si="1"/>
        <v>0</v>
      </c>
    </row>
    <row r="84" spans="1:12" ht="14.25" customHeight="1" x14ac:dyDescent="0.15">
      <c r="A84" s="152"/>
      <c r="B84" s="56"/>
      <c r="C84" s="56"/>
      <c r="D84" s="56"/>
      <c r="E84" s="56"/>
      <c r="F84" s="56"/>
      <c r="G84" s="52" t="s">
        <v>97</v>
      </c>
      <c r="H84" s="52" t="s">
        <v>97</v>
      </c>
      <c r="I84" s="52" t="s">
        <v>97</v>
      </c>
      <c r="J84" s="109"/>
      <c r="K84" s="109"/>
      <c r="L84" s="105">
        <f>SUM(L64:L83)</f>
        <v>0</v>
      </c>
    </row>
    <row r="87" spans="1:12" x14ac:dyDescent="0.15">
      <c r="I87" s="115"/>
    </row>
  </sheetData>
  <sheetProtection password="C7C3" sheet="1" objects="1" scenarios="1" formatCells="0" formatRows="0"/>
  <mergeCells count="9">
    <mergeCell ref="A64:A84"/>
    <mergeCell ref="C6:E6"/>
    <mergeCell ref="A10:A30"/>
    <mergeCell ref="C33:D33"/>
    <mergeCell ref="A37:A57"/>
    <mergeCell ref="E33:F33"/>
    <mergeCell ref="D60:E60"/>
    <mergeCell ref="F6:J6"/>
    <mergeCell ref="F60:K60"/>
  </mergeCells>
  <phoneticPr fontId="2"/>
  <pageMargins left="0.7" right="0.7" top="0.75" bottom="0.75" header="0.3" footer="0.3"/>
  <pageSetup paperSize="9" scale="24"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5"/>
    <col min="10" max="16384" width="9" style="1"/>
  </cols>
  <sheetData>
    <row r="1" spans="1:9" s="33" customFormat="1" x14ac:dyDescent="0.15">
      <c r="I1" s="53" t="str">
        <f>'MPS(input)'!K1</f>
        <v>Monitoring Spreadsheet: JCM_ID_AM028_ver01.0</v>
      </c>
    </row>
    <row r="2" spans="1:9" ht="18" customHeight="1" x14ac:dyDescent="0.15">
      <c r="I2" s="53" t="str">
        <f>'MPS(input)'!K2</f>
        <v>Reference Number:</v>
      </c>
    </row>
    <row r="3" spans="1:9" ht="27.75" customHeight="1" x14ac:dyDescent="0.15">
      <c r="A3" s="159" t="s">
        <v>32</v>
      </c>
      <c r="B3" s="159"/>
      <c r="C3" s="159"/>
      <c r="D3" s="159"/>
      <c r="E3" s="159"/>
      <c r="F3" s="159"/>
      <c r="G3" s="159"/>
      <c r="H3" s="159"/>
      <c r="I3" s="159"/>
    </row>
    <row r="4" spans="1:9" ht="11.25" customHeight="1" x14ac:dyDescent="0.15"/>
    <row r="5" spans="1:9" ht="18.75" customHeight="1" thickBot="1" x14ac:dyDescent="0.2">
      <c r="A5" s="11" t="s">
        <v>2</v>
      </c>
      <c r="B5" s="12"/>
      <c r="C5" s="12"/>
      <c r="D5" s="12"/>
      <c r="E5" s="13"/>
      <c r="F5" s="14" t="s">
        <v>3</v>
      </c>
      <c r="G5" s="15" t="s">
        <v>0</v>
      </c>
      <c r="H5" s="14" t="s">
        <v>1</v>
      </c>
      <c r="I5" s="16" t="s">
        <v>4</v>
      </c>
    </row>
    <row r="6" spans="1:9" ht="18.75" customHeight="1" thickBot="1" x14ac:dyDescent="0.2">
      <c r="A6" s="17"/>
      <c r="B6" s="18" t="s">
        <v>71</v>
      </c>
      <c r="C6" s="18"/>
      <c r="D6" s="18"/>
      <c r="E6" s="18"/>
      <c r="F6" s="19" t="s">
        <v>196</v>
      </c>
      <c r="G6" s="60">
        <f>G8-G11</f>
        <v>0</v>
      </c>
      <c r="H6" s="20" t="s">
        <v>72</v>
      </c>
      <c r="I6" s="21" t="s">
        <v>73</v>
      </c>
    </row>
    <row r="7" spans="1:9" ht="18.75" customHeight="1" thickBot="1" x14ac:dyDescent="0.2">
      <c r="A7" s="11" t="s">
        <v>74</v>
      </c>
      <c r="B7" s="13"/>
      <c r="C7" s="12"/>
      <c r="D7" s="14"/>
      <c r="E7" s="14"/>
      <c r="F7" s="14"/>
      <c r="G7" s="61"/>
      <c r="H7" s="13"/>
      <c r="I7" s="14"/>
    </row>
    <row r="8" spans="1:9" ht="18.75" customHeight="1" thickBot="1" x14ac:dyDescent="0.2">
      <c r="A8" s="22"/>
      <c r="B8" s="23" t="s">
        <v>75</v>
      </c>
      <c r="C8" s="18"/>
      <c r="D8" s="18"/>
      <c r="E8" s="18"/>
      <c r="F8" s="19" t="s">
        <v>196</v>
      </c>
      <c r="G8" s="62">
        <f>G9</f>
        <v>0</v>
      </c>
      <c r="H8" s="20" t="s">
        <v>72</v>
      </c>
      <c r="I8" s="24" t="s">
        <v>76</v>
      </c>
    </row>
    <row r="9" spans="1:9" ht="18.75" customHeight="1" x14ac:dyDescent="0.15">
      <c r="A9" s="17"/>
      <c r="B9" s="25"/>
      <c r="C9" s="26" t="s">
        <v>75</v>
      </c>
      <c r="D9" s="26"/>
      <c r="E9" s="26"/>
      <c r="F9" s="24" t="s">
        <v>77</v>
      </c>
      <c r="G9" s="63">
        <f>'MPS(input_separate)'!K30</f>
        <v>0</v>
      </c>
      <c r="H9" s="24" t="s">
        <v>72</v>
      </c>
      <c r="I9" s="24" t="s">
        <v>76</v>
      </c>
    </row>
    <row r="10" spans="1:9" ht="18.75" customHeight="1" thickBot="1" x14ac:dyDescent="0.2">
      <c r="A10" s="11" t="s">
        <v>78</v>
      </c>
      <c r="B10" s="12"/>
      <c r="C10" s="12"/>
      <c r="D10" s="12"/>
      <c r="E10" s="13"/>
      <c r="F10" s="14"/>
      <c r="G10" s="64"/>
      <c r="H10" s="13"/>
      <c r="I10" s="14"/>
    </row>
    <row r="11" spans="1:9" ht="18.75" customHeight="1" thickBot="1" x14ac:dyDescent="0.2">
      <c r="A11" s="22"/>
      <c r="B11" s="27" t="s">
        <v>79</v>
      </c>
      <c r="C11" s="28"/>
      <c r="D11" s="28"/>
      <c r="E11" s="28"/>
      <c r="F11" s="19" t="s">
        <v>196</v>
      </c>
      <c r="G11" s="65">
        <f>G12</f>
        <v>0</v>
      </c>
      <c r="H11" s="29" t="s">
        <v>80</v>
      </c>
      <c r="I11" s="30" t="s">
        <v>81</v>
      </c>
    </row>
    <row r="12" spans="1:9" ht="18.75" customHeight="1" x14ac:dyDescent="0.15">
      <c r="A12" s="17"/>
      <c r="B12" s="25"/>
      <c r="C12" s="26" t="s">
        <v>82</v>
      </c>
      <c r="D12" s="26"/>
      <c r="E12" s="26"/>
      <c r="F12" s="24" t="s">
        <v>83</v>
      </c>
      <c r="G12" s="63">
        <f>'MPS(input_separate)'!L84</f>
        <v>0</v>
      </c>
      <c r="H12" s="30" t="s">
        <v>80</v>
      </c>
      <c r="I12" s="30" t="s">
        <v>81</v>
      </c>
    </row>
    <row r="13" spans="1:9" x14ac:dyDescent="0.15">
      <c r="A13" s="2"/>
      <c r="B13" s="2"/>
      <c r="C13" s="7"/>
      <c r="D13" s="2"/>
      <c r="E13" s="7"/>
      <c r="F13" s="9"/>
      <c r="G13" s="8"/>
      <c r="H13" s="8"/>
      <c r="I13" s="6"/>
    </row>
    <row r="14" spans="1:9" ht="21.75" customHeight="1" x14ac:dyDescent="0.15">
      <c r="E14" s="2" t="s">
        <v>5</v>
      </c>
      <c r="F14" s="4"/>
    </row>
    <row r="15" spans="1:9" ht="47.1" customHeight="1" x14ac:dyDescent="0.15">
      <c r="E15" s="31" t="s">
        <v>84</v>
      </c>
      <c r="F15" s="10">
        <v>4.1840000000000002</v>
      </c>
      <c r="G15" s="32" t="s">
        <v>89</v>
      </c>
      <c r="H15" s="3"/>
    </row>
    <row r="16" spans="1:9" s="5" customFormat="1" ht="44.25" x14ac:dyDescent="0.15">
      <c r="E16" s="31" t="s">
        <v>116</v>
      </c>
      <c r="F16" s="10">
        <v>1.3</v>
      </c>
      <c r="G16" s="10" t="s">
        <v>115</v>
      </c>
      <c r="H16" s="2"/>
    </row>
  </sheetData>
  <sheetProtection password="C7C3" sheet="1" objects="1" scenarios="1"/>
  <mergeCells count="1">
    <mergeCell ref="A3:I3"/>
  </mergeCells>
  <phoneticPr fontId="2"/>
  <dataValidations count="1">
    <dataValidation type="list" allowBlank="1" showInputMessage="1" showErrorMessage="1" sqref="F20"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3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95B3-748E-4421-84BE-535C7370BE1A}">
  <sheetPr>
    <tabColor theme="3" tint="0.39997558519241921"/>
  </sheetPr>
  <dimension ref="A1:C12"/>
  <sheetViews>
    <sheetView showGridLines="0" view="pageBreakPreview" zoomScale="70" zoomScaleNormal="80" zoomScaleSheetLayoutView="70" workbookViewId="0"/>
  </sheetViews>
  <sheetFormatPr defaultColWidth="9" defaultRowHeight="13.5" x14ac:dyDescent="0.15"/>
  <cols>
    <col min="1" max="1" width="3.625" style="119" customWidth="1"/>
    <col min="2" max="2" width="36.375" style="119" customWidth="1"/>
    <col min="3" max="3" width="49.125" style="119" customWidth="1"/>
    <col min="4" max="16384" width="9" style="119"/>
  </cols>
  <sheetData>
    <row r="1" spans="1:3" ht="18" customHeight="1" x14ac:dyDescent="0.15">
      <c r="C1" s="34" t="str">
        <f>'MPS(input)'!K1</f>
        <v>Monitoring Spreadsheet: JCM_ID_AM028_ver01.0</v>
      </c>
    </row>
    <row r="2" spans="1:3" ht="18" customHeight="1" x14ac:dyDescent="0.15">
      <c r="C2" s="34" t="str">
        <f>'MPS(input)'!K2</f>
        <v>Reference Number:</v>
      </c>
    </row>
    <row r="3" spans="1:3" ht="24.75" customHeight="1" x14ac:dyDescent="0.15">
      <c r="A3" s="160" t="s">
        <v>197</v>
      </c>
      <c r="B3" s="160"/>
      <c r="C3" s="160"/>
    </row>
    <row r="5" spans="1:3" ht="21" customHeight="1" x14ac:dyDescent="0.15">
      <c r="B5" s="120" t="s">
        <v>198</v>
      </c>
      <c r="C5" s="120" t="s">
        <v>199</v>
      </c>
    </row>
    <row r="6" spans="1:3" ht="54.75" customHeight="1" x14ac:dyDescent="0.15">
      <c r="B6" s="121"/>
      <c r="C6" s="121"/>
    </row>
    <row r="7" spans="1:3" ht="54.75" customHeight="1" x14ac:dyDescent="0.15">
      <c r="B7" s="121"/>
      <c r="C7" s="121"/>
    </row>
    <row r="8" spans="1:3" ht="54.75" customHeight="1" x14ac:dyDescent="0.15">
      <c r="B8" s="121"/>
      <c r="C8" s="121"/>
    </row>
    <row r="9" spans="1:3" ht="54.75" customHeight="1" x14ac:dyDescent="0.15">
      <c r="B9" s="121"/>
      <c r="C9" s="121"/>
    </row>
    <row r="10" spans="1:3" ht="54.75" customHeight="1" x14ac:dyDescent="0.15">
      <c r="B10" s="121"/>
      <c r="C10" s="121"/>
    </row>
    <row r="11" spans="1:3" ht="54.75" customHeight="1" x14ac:dyDescent="0.15">
      <c r="B11" s="121"/>
      <c r="C11" s="121"/>
    </row>
    <row r="12" spans="1:3" ht="54.75" customHeight="1" x14ac:dyDescent="0.15">
      <c r="B12" s="121"/>
      <c r="C12" s="121"/>
    </row>
  </sheetData>
  <sheetProtection password="C7C3" sheet="1" formatCells="0" formatRows="0" insertRows="0"/>
  <mergeCells count="1">
    <mergeCell ref="A3:C3"/>
  </mergeCells>
  <phoneticPr fontId="1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A37E-E07D-4E2C-A4C1-A5B414B4FADE}">
  <sheetPr>
    <tabColor theme="5" tint="0.39997558519241921"/>
    <pageSetUpPr fitToPage="1"/>
  </sheetPr>
  <dimension ref="A1:M45"/>
  <sheetViews>
    <sheetView showGridLines="0" view="pageBreakPreview" zoomScale="70" zoomScaleNormal="57" zoomScaleSheetLayoutView="70" workbookViewId="0"/>
  </sheetViews>
  <sheetFormatPr defaultColWidth="9" defaultRowHeight="14.25" x14ac:dyDescent="0.15"/>
  <cols>
    <col min="1" max="1" width="3.625" style="66" customWidth="1"/>
    <col min="2" max="2" width="20.625" style="66" customWidth="1"/>
    <col min="3" max="4" width="17.625" style="66" customWidth="1"/>
    <col min="5" max="5" width="32.25" style="66" customWidth="1"/>
    <col min="6" max="6" width="20.625" style="66" customWidth="1"/>
    <col min="7" max="8" width="17.625" style="66" customWidth="1"/>
    <col min="9" max="9" width="21.375" style="66" customWidth="1"/>
    <col min="10" max="10" width="110.875" style="66" customWidth="1"/>
    <col min="11" max="11" width="17.625" style="66" customWidth="1"/>
    <col min="12" max="12" width="20.625" style="66" customWidth="1"/>
    <col min="13" max="16384" width="9" style="66"/>
  </cols>
  <sheetData>
    <row r="1" spans="1:12" x14ac:dyDescent="0.15">
      <c r="L1" s="34" t="str">
        <f>'MPS(input)'!K1</f>
        <v>Monitoring Spreadsheet: JCM_ID_AM028_ver01.0</v>
      </c>
    </row>
    <row r="2" spans="1:12" ht="18" customHeight="1" x14ac:dyDescent="0.15">
      <c r="L2" s="34" t="str">
        <f>'MPS(input)'!K2</f>
        <v>Reference Number:</v>
      </c>
    </row>
    <row r="3" spans="1:12" ht="27.75" customHeight="1" x14ac:dyDescent="0.15">
      <c r="A3" s="122" t="s">
        <v>200</v>
      </c>
      <c r="B3" s="122"/>
      <c r="C3" s="55"/>
      <c r="D3" s="55"/>
      <c r="E3" s="55"/>
      <c r="F3" s="55"/>
      <c r="G3" s="55"/>
      <c r="H3" s="55"/>
      <c r="I3" s="55"/>
      <c r="J3" s="55"/>
      <c r="K3" s="55"/>
      <c r="L3" s="67"/>
    </row>
    <row r="5" spans="1:12" ht="18.75" customHeight="1" x14ac:dyDescent="0.15">
      <c r="A5" s="68" t="s">
        <v>206</v>
      </c>
      <c r="B5" s="68"/>
      <c r="C5" s="68"/>
    </row>
    <row r="6" spans="1:12" ht="18.75" customHeight="1" x14ac:dyDescent="0.15">
      <c r="A6" s="68"/>
      <c r="B6" s="69" t="s">
        <v>7</v>
      </c>
      <c r="C6" s="69" t="s">
        <v>7</v>
      </c>
      <c r="D6" s="69" t="s">
        <v>8</v>
      </c>
      <c r="E6" s="69" t="s">
        <v>9</v>
      </c>
      <c r="F6" s="69" t="s">
        <v>10</v>
      </c>
      <c r="G6" s="69" t="s">
        <v>11</v>
      </c>
      <c r="H6" s="69" t="s">
        <v>12</v>
      </c>
      <c r="I6" s="69" t="s">
        <v>13</v>
      </c>
      <c r="J6" s="69" t="s">
        <v>14</v>
      </c>
      <c r="K6" s="69" t="s">
        <v>15</v>
      </c>
      <c r="L6" s="69" t="s">
        <v>16</v>
      </c>
    </row>
    <row r="7" spans="1:12" s="70" customFormat="1" ht="39" customHeight="1" x14ac:dyDescent="0.15">
      <c r="B7" s="35" t="s">
        <v>215</v>
      </c>
      <c r="C7" s="69" t="s">
        <v>17</v>
      </c>
      <c r="D7" s="69" t="s">
        <v>18</v>
      </c>
      <c r="E7" s="69" t="s">
        <v>19</v>
      </c>
      <c r="F7" s="69" t="s">
        <v>213</v>
      </c>
      <c r="G7" s="69" t="s">
        <v>1</v>
      </c>
      <c r="H7" s="69" t="s">
        <v>21</v>
      </c>
      <c r="I7" s="69" t="s">
        <v>22</v>
      </c>
      <c r="J7" s="69" t="s">
        <v>23</v>
      </c>
      <c r="K7" s="69" t="s">
        <v>24</v>
      </c>
      <c r="L7" s="69" t="s">
        <v>25</v>
      </c>
    </row>
    <row r="8" spans="1:12" ht="50.1" customHeight="1" x14ac:dyDescent="0.15">
      <c r="B8" s="123"/>
      <c r="C8" s="38">
        <v>1</v>
      </c>
      <c r="D8" s="44" t="s">
        <v>120</v>
      </c>
      <c r="E8" s="40" t="s">
        <v>121</v>
      </c>
      <c r="F8" s="71" t="s">
        <v>195</v>
      </c>
      <c r="G8" s="44" t="s">
        <v>35</v>
      </c>
      <c r="H8" s="36" t="s">
        <v>30</v>
      </c>
      <c r="I8" s="36" t="s">
        <v>33</v>
      </c>
      <c r="J8" s="82" t="s">
        <v>87</v>
      </c>
      <c r="K8" s="43" t="s">
        <v>34</v>
      </c>
      <c r="L8" s="43" t="s">
        <v>205</v>
      </c>
    </row>
    <row r="9" spans="1:12" ht="50.1" customHeight="1" x14ac:dyDescent="0.15">
      <c r="B9" s="123"/>
      <c r="C9" s="38">
        <v>2</v>
      </c>
      <c r="D9" s="44" t="s">
        <v>122</v>
      </c>
      <c r="E9" s="40" t="s">
        <v>123</v>
      </c>
      <c r="F9" s="71" t="s">
        <v>195</v>
      </c>
      <c r="G9" s="44" t="s">
        <v>35</v>
      </c>
      <c r="H9" s="36" t="s">
        <v>30</v>
      </c>
      <c r="I9" s="36" t="s">
        <v>33</v>
      </c>
      <c r="J9" s="82" t="s">
        <v>36</v>
      </c>
      <c r="K9" s="43" t="s">
        <v>34</v>
      </c>
      <c r="L9" s="43" t="s">
        <v>205</v>
      </c>
    </row>
    <row r="10" spans="1:12" ht="99.95" customHeight="1" x14ac:dyDescent="0.15">
      <c r="B10" s="123"/>
      <c r="C10" s="38">
        <v>3</v>
      </c>
      <c r="D10" s="44" t="s">
        <v>124</v>
      </c>
      <c r="E10" s="40" t="s">
        <v>125</v>
      </c>
      <c r="F10" s="71" t="s">
        <v>195</v>
      </c>
      <c r="G10" s="44" t="s">
        <v>37</v>
      </c>
      <c r="H10" s="36" t="s">
        <v>30</v>
      </c>
      <c r="I10" s="36" t="s">
        <v>33</v>
      </c>
      <c r="J10" s="43" t="s">
        <v>38</v>
      </c>
      <c r="K10" s="43" t="s">
        <v>34</v>
      </c>
      <c r="L10" s="43" t="s">
        <v>205</v>
      </c>
    </row>
    <row r="11" spans="1:12" ht="150" customHeight="1" x14ac:dyDescent="0.15">
      <c r="B11" s="123"/>
      <c r="C11" s="38">
        <v>4</v>
      </c>
      <c r="D11" s="44" t="s">
        <v>126</v>
      </c>
      <c r="E11" s="40" t="s">
        <v>127</v>
      </c>
      <c r="F11" s="71" t="s">
        <v>195</v>
      </c>
      <c r="G11" s="40" t="s">
        <v>39</v>
      </c>
      <c r="H11" s="36" t="s">
        <v>40</v>
      </c>
      <c r="I11" s="36" t="s">
        <v>41</v>
      </c>
      <c r="J11" s="37" t="s">
        <v>91</v>
      </c>
      <c r="K11" s="43" t="s">
        <v>34</v>
      </c>
      <c r="L11" s="43" t="s">
        <v>205</v>
      </c>
    </row>
    <row r="12" spans="1:12" ht="330.75" customHeight="1" x14ac:dyDescent="0.15">
      <c r="B12" s="123"/>
      <c r="C12" s="38">
        <v>5</v>
      </c>
      <c r="D12" s="44" t="s">
        <v>128</v>
      </c>
      <c r="E12" s="40" t="s">
        <v>129</v>
      </c>
      <c r="F12" s="71" t="s">
        <v>195</v>
      </c>
      <c r="G12" s="44" t="s">
        <v>37</v>
      </c>
      <c r="H12" s="36" t="s">
        <v>30</v>
      </c>
      <c r="I12" s="36" t="s">
        <v>33</v>
      </c>
      <c r="J12" s="37" t="s">
        <v>130</v>
      </c>
      <c r="K12" s="43" t="s">
        <v>34</v>
      </c>
      <c r="L12" s="43" t="s">
        <v>205</v>
      </c>
    </row>
    <row r="13" spans="1:12" ht="99.95" customHeight="1" x14ac:dyDescent="0.15">
      <c r="B13" s="123"/>
      <c r="C13" s="38">
        <v>6</v>
      </c>
      <c r="D13" s="44" t="s">
        <v>131</v>
      </c>
      <c r="E13" s="40" t="s">
        <v>132</v>
      </c>
      <c r="F13" s="71" t="s">
        <v>195</v>
      </c>
      <c r="G13" s="44" t="s">
        <v>42</v>
      </c>
      <c r="H13" s="36" t="s">
        <v>30</v>
      </c>
      <c r="I13" s="36" t="s">
        <v>33</v>
      </c>
      <c r="J13" s="43" t="s">
        <v>38</v>
      </c>
      <c r="K13" s="43" t="s">
        <v>34</v>
      </c>
      <c r="L13" s="43" t="s">
        <v>205</v>
      </c>
    </row>
    <row r="14" spans="1:12" ht="150" customHeight="1" x14ac:dyDescent="0.15">
      <c r="B14" s="123"/>
      <c r="C14" s="38">
        <v>7</v>
      </c>
      <c r="D14" s="39" t="s">
        <v>133</v>
      </c>
      <c r="E14" s="40" t="s">
        <v>134</v>
      </c>
      <c r="F14" s="83"/>
      <c r="G14" s="40" t="s">
        <v>98</v>
      </c>
      <c r="H14" s="41" t="s">
        <v>92</v>
      </c>
      <c r="I14" s="41" t="s">
        <v>99</v>
      </c>
      <c r="J14" s="36" t="s">
        <v>100</v>
      </c>
      <c r="K14" s="42" t="s">
        <v>101</v>
      </c>
      <c r="L14" s="43" t="s">
        <v>110</v>
      </c>
    </row>
    <row r="15" spans="1:12" ht="150" customHeight="1" x14ac:dyDescent="0.15">
      <c r="B15" s="123"/>
      <c r="C15" s="38">
        <v>8</v>
      </c>
      <c r="D15" s="39" t="s">
        <v>135</v>
      </c>
      <c r="E15" s="40" t="s">
        <v>136</v>
      </c>
      <c r="F15" s="83"/>
      <c r="G15" s="44" t="s">
        <v>94</v>
      </c>
      <c r="H15" s="41" t="s">
        <v>95</v>
      </c>
      <c r="I15" s="41" t="s">
        <v>96</v>
      </c>
      <c r="J15" s="45" t="s">
        <v>102</v>
      </c>
      <c r="K15" s="42" t="s">
        <v>93</v>
      </c>
      <c r="L15" s="43" t="s">
        <v>110</v>
      </c>
    </row>
    <row r="16" spans="1:12" ht="8.25" customHeight="1" x14ac:dyDescent="0.15"/>
    <row r="17" spans="1:13" ht="20.100000000000001" customHeight="1" x14ac:dyDescent="0.15">
      <c r="A17" s="68" t="s">
        <v>207</v>
      </c>
      <c r="B17" s="68"/>
    </row>
    <row r="18" spans="1:13" ht="20.100000000000001" customHeight="1" x14ac:dyDescent="0.15">
      <c r="B18" s="170" t="s">
        <v>7</v>
      </c>
      <c r="C18" s="171"/>
      <c r="D18" s="134" t="s">
        <v>8</v>
      </c>
      <c r="E18" s="134"/>
      <c r="F18" s="69" t="s">
        <v>9</v>
      </c>
      <c r="G18" s="69" t="s">
        <v>10</v>
      </c>
      <c r="H18" s="134" t="s">
        <v>11</v>
      </c>
      <c r="I18" s="134"/>
      <c r="J18" s="134"/>
      <c r="K18" s="134" t="s">
        <v>12</v>
      </c>
      <c r="L18" s="134"/>
    </row>
    <row r="19" spans="1:13" ht="39" customHeight="1" x14ac:dyDescent="0.15">
      <c r="B19" s="170" t="s">
        <v>18</v>
      </c>
      <c r="C19" s="171"/>
      <c r="D19" s="134" t="s">
        <v>19</v>
      </c>
      <c r="E19" s="134"/>
      <c r="F19" s="69" t="s">
        <v>20</v>
      </c>
      <c r="G19" s="69" t="s">
        <v>1</v>
      </c>
      <c r="H19" s="134" t="s">
        <v>22</v>
      </c>
      <c r="I19" s="134"/>
      <c r="J19" s="134"/>
      <c r="K19" s="134" t="s">
        <v>25</v>
      </c>
      <c r="L19" s="134"/>
    </row>
    <row r="20" spans="1:13" ht="99.95" customHeight="1" x14ac:dyDescent="0.15">
      <c r="B20" s="166" t="s">
        <v>138</v>
      </c>
      <c r="C20" s="167"/>
      <c r="D20" s="136" t="s">
        <v>139</v>
      </c>
      <c r="E20" s="136"/>
      <c r="F20" s="128" t="str">
        <f>IF('MPS(input)'!E20="","",'MPS(input)'!E20)</f>
        <v/>
      </c>
      <c r="G20" s="40" t="s">
        <v>140</v>
      </c>
      <c r="H20" s="145" t="str">
        <f>IF('MPS(input)'!G20="","",'MPS(input)'!G20)</f>
        <v>[Grid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v>
      </c>
      <c r="I20" s="172"/>
      <c r="J20" s="146"/>
      <c r="K20" s="145" t="str">
        <f>IF('MPS(input)'!J20="","",'MPS(input)'!J20)</f>
        <v/>
      </c>
      <c r="L20" s="146"/>
    </row>
    <row r="21" spans="1:13" ht="50.1" customHeight="1" x14ac:dyDescent="0.15">
      <c r="B21" s="161" t="s">
        <v>138</v>
      </c>
      <c r="C21" s="162"/>
      <c r="D21" s="140" t="s">
        <v>141</v>
      </c>
      <c r="E21" s="140"/>
      <c r="F21" s="125">
        <f>IF(ISERROR(3.6*(100/F33)*F35),0,3.6*(100/F33)*F35)</f>
        <v>0</v>
      </c>
      <c r="G21" s="40" t="s">
        <v>142</v>
      </c>
      <c r="H21" s="145" t="str">
        <f>IF('MPS(input)'!G21="","",'MPS(input)'!G21)</f>
        <v>Power generation efficiency obtained from manufacturer's specification; and
CO2 emission factor for the fuel consumed by the captive power generation system</v>
      </c>
      <c r="I21" s="172"/>
      <c r="J21" s="146"/>
      <c r="K21" s="145" t="str">
        <f>IF('MPS(input)'!J21="","",'MPS(input)'!J21)</f>
        <v>For captive electricity
Calculated</v>
      </c>
      <c r="L21" s="146"/>
    </row>
    <row r="22" spans="1:13" ht="50.1" customHeight="1" x14ac:dyDescent="0.15">
      <c r="B22" s="161" t="s">
        <v>138</v>
      </c>
      <c r="C22" s="162"/>
      <c r="D22" s="140" t="s">
        <v>144</v>
      </c>
      <c r="E22" s="140"/>
      <c r="F22" s="125">
        <f>IF(ISERROR(F14*F34*F35/F15),0,F14*F34*F35/F15)</f>
        <v>0</v>
      </c>
      <c r="G22" s="40" t="s">
        <v>142</v>
      </c>
      <c r="H22" s="145" t="str">
        <f>IF('MPS(input)'!G22="","",'MPS(input)'!G22)</f>
        <v>The power generation efficiency calculated from monitored data of the amount of fuel input for power generation and the amount of electricity generated;
Net calorific value of the fuel consumed by the captive power generation system; and
CO2 emission factor for the fuel consumed by the captive power generation system</v>
      </c>
      <c r="I22" s="172"/>
      <c r="J22" s="146"/>
      <c r="K22" s="145" t="str">
        <f>IF('MPS(input)'!J22="","",'MPS(input)'!J22)</f>
        <v>For captive electricity
Calculated</v>
      </c>
      <c r="L22" s="146"/>
    </row>
    <row r="23" spans="1:13" ht="50.1" customHeight="1" x14ac:dyDescent="0.15">
      <c r="B23" s="161" t="s">
        <v>138</v>
      </c>
      <c r="C23" s="162"/>
      <c r="D23" s="136" t="s">
        <v>146</v>
      </c>
      <c r="E23" s="136"/>
      <c r="F23" s="128" t="str">
        <f>IF('MPS(input)'!E23="","",'MPS(input)'!E23)</f>
        <v/>
      </c>
      <c r="G23" s="39" t="s">
        <v>140</v>
      </c>
      <c r="H23" s="145" t="str">
        <f>IF('MPS(input)'!G23="","",'MPS(input)'!G23)</f>
        <v>CDM methodological tool “TOOL 05: Baseline, project and/or leakage emissions from electricity consumption and monitoring of electricity generation, version 03.0”
Default value: 1.3 tCO2/MWh</v>
      </c>
      <c r="I23" s="172"/>
      <c r="J23" s="146"/>
      <c r="K23" s="145" t="str">
        <f>IF('MPS(input)'!J23="","",'MPS(input)'!J23)</f>
        <v>For captive electricity</v>
      </c>
      <c r="L23" s="146"/>
    </row>
    <row r="24" spans="1:13" ht="50.1" customHeight="1" x14ac:dyDescent="0.15">
      <c r="B24" s="166" t="s">
        <v>148</v>
      </c>
      <c r="C24" s="167"/>
      <c r="D24" s="136" t="s">
        <v>149</v>
      </c>
      <c r="E24" s="136"/>
      <c r="F24" s="72" t="s">
        <v>195</v>
      </c>
      <c r="G24" s="40" t="s">
        <v>150</v>
      </c>
      <c r="H24" s="145" t="str">
        <f>IF('MPS(input)'!G24="","",'MPS(input)'!G24)</f>
        <v>IPCC default value provided in table 1.4 of Ch.1 Vol.2 of 2006 IPCC Guidelines on National GHG Inventories. Lower limit value is applied.</v>
      </c>
      <c r="I24" s="172"/>
      <c r="J24" s="146"/>
      <c r="K24" s="145" t="str">
        <f>IF('MPS(input)'!J24="","",'MPS(input)'!J24)</f>
        <v>Input on "MPS(input_separate)"</v>
      </c>
      <c r="L24" s="146"/>
    </row>
    <row r="25" spans="1:13" ht="99.95" customHeight="1" x14ac:dyDescent="0.15">
      <c r="B25" s="166" t="s">
        <v>151</v>
      </c>
      <c r="C25" s="167"/>
      <c r="D25" s="136" t="s">
        <v>152</v>
      </c>
      <c r="E25" s="136"/>
      <c r="F25" s="72" t="s">
        <v>195</v>
      </c>
      <c r="G25" s="40" t="s">
        <v>45</v>
      </c>
      <c r="H25" s="145" t="str">
        <f>IF('MPS(input)'!G25="","",'MPS(input)'!G25)</f>
        <v>In the order of preference:
a) value provided by fuel supplier;
b) value measured by the project participants;
c) regional or national default value; or
d) IPCC default value provided in table 1.2 of Ch.1 Vol.2 of 2006 IPCC Guidelines on National GHG Inventories. Lower value is applied.</v>
      </c>
      <c r="I25" s="172"/>
      <c r="J25" s="146"/>
      <c r="K25" s="145" t="str">
        <f>IF('MPS(input)'!J25="","",'MPS(input)'!J25)</f>
        <v>Input on "MPS(input_separate)"</v>
      </c>
      <c r="L25" s="146"/>
    </row>
    <row r="26" spans="1:13" ht="99.95" customHeight="1" x14ac:dyDescent="0.15">
      <c r="B26" s="168" t="s">
        <v>153</v>
      </c>
      <c r="C26" s="169"/>
      <c r="D26" s="136" t="s">
        <v>154</v>
      </c>
      <c r="E26" s="136"/>
      <c r="F26" s="72" t="s">
        <v>195</v>
      </c>
      <c r="G26" s="40" t="s">
        <v>47</v>
      </c>
      <c r="H26" s="145" t="str">
        <f>IF('MPS(input)'!G26="","",'MPS(input)'!G26)</f>
        <v>ΔTPJ,i is set ex-ante or ex-post by averaging the data monitored for at least 30 batches at recovered hot water tank.</v>
      </c>
      <c r="I26" s="172"/>
      <c r="J26" s="146"/>
      <c r="K26" s="145" t="str">
        <f>IF('MPS(input)'!J26="","",'MPS(input)'!J26)</f>
        <v>Input on "MPS(input_separate)"</v>
      </c>
      <c r="L26" s="146"/>
    </row>
    <row r="27" spans="1:13" ht="99.95" customHeight="1" x14ac:dyDescent="0.15">
      <c r="B27" s="168" t="s">
        <v>156</v>
      </c>
      <c r="C27" s="169"/>
      <c r="D27" s="136" t="s">
        <v>48</v>
      </c>
      <c r="E27" s="136"/>
      <c r="F27" s="126" t="str">
        <f>IF('MPS(input)'!E27="","",'MPS(input)'!E27)</f>
        <v/>
      </c>
      <c r="G27" s="40" t="s">
        <v>47</v>
      </c>
      <c r="H27" s="145" t="str">
        <f>IF('MPS(input)'!G27="","",'MPS(input)'!G27)</f>
        <v>ΔTRE is set ex-ante or ex-post by averaging the data monitored for at least 30 days at pure water tank.</v>
      </c>
      <c r="I27" s="172"/>
      <c r="J27" s="146"/>
      <c r="K27" s="145" t="str">
        <f>IF('MPS(input)'!J27="","",'MPS(input)'!J27)</f>
        <v/>
      </c>
      <c r="L27" s="146"/>
    </row>
    <row r="28" spans="1:13" ht="50.1" customHeight="1" x14ac:dyDescent="0.15">
      <c r="B28" s="166" t="s">
        <v>158</v>
      </c>
      <c r="C28" s="167"/>
      <c r="D28" s="136" t="s">
        <v>49</v>
      </c>
      <c r="E28" s="136"/>
      <c r="F28" s="127" t="str">
        <f>IF('MPS(input)'!E28="","",'MPS(input)'!E28)</f>
        <v/>
      </c>
      <c r="G28" s="40" t="s">
        <v>50</v>
      </c>
      <c r="H28" s="145" t="str">
        <f>IF('MPS(input)'!G28="","",'MPS(input)'!G28)</f>
        <v>Theoretical value.</v>
      </c>
      <c r="I28" s="172"/>
      <c r="J28" s="146"/>
      <c r="K28" s="145" t="str">
        <f>IF('MPS(input)'!J28="","",'MPS(input)'!J28)</f>
        <v/>
      </c>
      <c r="L28" s="146"/>
    </row>
    <row r="29" spans="1:13" ht="50.1" customHeight="1" x14ac:dyDescent="0.15">
      <c r="B29" s="166" t="s">
        <v>159</v>
      </c>
      <c r="C29" s="167"/>
      <c r="D29" s="136" t="s">
        <v>52</v>
      </c>
      <c r="E29" s="136"/>
      <c r="F29" s="128" t="str">
        <f>IF('MPS(input)'!E29="","",'MPS(input)'!E29)</f>
        <v/>
      </c>
      <c r="G29" s="40" t="s">
        <v>160</v>
      </c>
      <c r="H29" s="145" t="str">
        <f>IF('MPS(input)'!G29="","",'MPS(input)'!G29)</f>
        <v xml:space="preserve">Theoretical value provided in table 6 of Cabinet Order No. 357 of 1992, Japan.  </v>
      </c>
      <c r="I29" s="172"/>
      <c r="J29" s="146"/>
      <c r="K29" s="145" t="str">
        <f>IF('MPS(input)'!J29="","",'MPS(input)'!J29)</f>
        <v/>
      </c>
      <c r="L29" s="146"/>
    </row>
    <row r="30" spans="1:13" ht="50.1" customHeight="1" x14ac:dyDescent="0.15">
      <c r="B30" s="166" t="s">
        <v>161</v>
      </c>
      <c r="C30" s="167"/>
      <c r="D30" s="136" t="s">
        <v>162</v>
      </c>
      <c r="E30" s="136"/>
      <c r="F30" s="72" t="s">
        <v>195</v>
      </c>
      <c r="G30" s="40" t="s">
        <v>53</v>
      </c>
      <c r="H30" s="145" t="str">
        <f>IF('MPS(input)'!G30="","",'MPS(input)'!G30)</f>
        <v>Specification of the autoclave in the project IMP line i.</v>
      </c>
      <c r="I30" s="172"/>
      <c r="J30" s="146"/>
      <c r="K30" s="145" t="str">
        <f>IF('MPS(input)'!J30="","",'MPS(input)'!J30)</f>
        <v>Input on "MPS(input_separate)"</v>
      </c>
      <c r="L30" s="146"/>
    </row>
    <row r="31" spans="1:13" ht="50.1" customHeight="1" x14ac:dyDescent="0.15">
      <c r="B31" s="166" t="s">
        <v>164</v>
      </c>
      <c r="C31" s="167"/>
      <c r="D31" s="136" t="s">
        <v>165</v>
      </c>
      <c r="E31" s="136"/>
      <c r="F31" s="72" t="s">
        <v>195</v>
      </c>
      <c r="G31" s="40" t="s">
        <v>54</v>
      </c>
      <c r="H31" s="145" t="str">
        <f>IF('MPS(input)'!G31="","",'MPS(input)'!G31)</f>
        <v>Specification of the recovery pump j in the project IMP line i.</v>
      </c>
      <c r="I31" s="172"/>
      <c r="J31" s="146"/>
      <c r="K31" s="145" t="str">
        <f>IF('MPS(input)'!J31="","",'MPS(input)'!J31)</f>
        <v>Input on "MPS(input_separate)"</v>
      </c>
      <c r="L31" s="146"/>
    </row>
    <row r="32" spans="1:13" ht="50.1" customHeight="1" x14ac:dyDescent="0.15">
      <c r="B32" s="166" t="s">
        <v>167</v>
      </c>
      <c r="C32" s="167"/>
      <c r="D32" s="136" t="s">
        <v>168</v>
      </c>
      <c r="E32" s="136"/>
      <c r="F32" s="72" t="s">
        <v>195</v>
      </c>
      <c r="G32" s="40" t="s">
        <v>86</v>
      </c>
      <c r="H32" s="145" t="str">
        <f>IF('MPS(input)'!G32="","",'MPS(input)'!G32)</f>
        <v>OHPJ,i,j is set ex-ante or ex-post by averaging the data monitored for at least 30 batches at recovery pump.</v>
      </c>
      <c r="I32" s="172"/>
      <c r="J32" s="146"/>
      <c r="K32" s="145" t="str">
        <f>IF('MPS(input)'!J32="","",'MPS(input)'!J32)</f>
        <v>Input on "MPS(input_separate)"</v>
      </c>
      <c r="L32" s="146"/>
      <c r="M32" s="74"/>
    </row>
    <row r="33" spans="1:12" ht="50.1" customHeight="1" x14ac:dyDescent="0.15">
      <c r="B33" s="161" t="s">
        <v>170</v>
      </c>
      <c r="C33" s="162"/>
      <c r="D33" s="145" t="s">
        <v>108</v>
      </c>
      <c r="E33" s="146"/>
      <c r="F33" s="129" t="str">
        <f>IF('MPS(input)'!E33="","",'MPS(input)'!E33)</f>
        <v/>
      </c>
      <c r="G33" s="40" t="s">
        <v>103</v>
      </c>
      <c r="H33" s="145" t="str">
        <f>IF('MPS(input)'!G33="","",'MPS(input)'!G33)</f>
        <v>Specification of the captive power generation system, provided by the manufacturer.</v>
      </c>
      <c r="I33" s="172"/>
      <c r="J33" s="146"/>
      <c r="K33" s="145" t="str">
        <f>IF('MPS(input)'!J33="","",'MPS(input)'!J33)</f>
        <v>For captive electricity</v>
      </c>
      <c r="L33" s="146"/>
    </row>
    <row r="34" spans="1:12" ht="99.95" customHeight="1" x14ac:dyDescent="0.15">
      <c r="B34" s="161" t="s">
        <v>171</v>
      </c>
      <c r="C34" s="162"/>
      <c r="D34" s="145" t="s">
        <v>109</v>
      </c>
      <c r="E34" s="146"/>
      <c r="F34" s="130" t="str">
        <f>IF('MPS(input)'!E34="","",'MPS(input)'!E34)</f>
        <v/>
      </c>
      <c r="G34" s="40" t="s">
        <v>104</v>
      </c>
      <c r="H34" s="145" t="str">
        <f>IF('MPS(input)'!G34="","",'MPS(input)'!G34)</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34" s="172"/>
      <c r="J34" s="146"/>
      <c r="K34" s="145" t="str">
        <f>IF('MPS(input)'!J34="","",'MPS(input)'!J34)</f>
        <v>For captive electricity</v>
      </c>
      <c r="L34" s="146"/>
    </row>
    <row r="35" spans="1:12" ht="99.95" customHeight="1" x14ac:dyDescent="0.15">
      <c r="B35" s="161" t="s">
        <v>172</v>
      </c>
      <c r="C35" s="162"/>
      <c r="D35" s="145" t="s">
        <v>173</v>
      </c>
      <c r="E35" s="146"/>
      <c r="F35" s="130" t="str">
        <f>IF('MPS(input)'!E35="","",'MPS(input)'!E35)</f>
        <v/>
      </c>
      <c r="G35" s="40" t="s">
        <v>174</v>
      </c>
      <c r="H35" s="145" t="str">
        <f>IF('MPS(input)'!G35="","",'MPS(input)'!G35)</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35" s="172"/>
      <c r="J35" s="146"/>
      <c r="K35" s="145" t="str">
        <f>IF('MPS(input)'!J35="","",'MPS(input)'!J35)</f>
        <v>For captive electricity</v>
      </c>
      <c r="L35" s="146"/>
    </row>
    <row r="36" spans="1:12" ht="6.75" customHeight="1" x14ac:dyDescent="0.15">
      <c r="C36" s="75"/>
    </row>
    <row r="37" spans="1:12" ht="18.75" customHeight="1" x14ac:dyDescent="0.15">
      <c r="A37" s="75" t="s">
        <v>208</v>
      </c>
      <c r="B37" s="75"/>
      <c r="C37" s="75"/>
    </row>
    <row r="38" spans="1:12" ht="18.75" customHeight="1" thickBot="1" x14ac:dyDescent="0.2">
      <c r="B38" s="35" t="s">
        <v>215</v>
      </c>
      <c r="C38" s="147" t="s">
        <v>176</v>
      </c>
      <c r="D38" s="147"/>
      <c r="E38" s="76" t="s">
        <v>1</v>
      </c>
    </row>
    <row r="39" spans="1:12" ht="19.5" thickBot="1" x14ac:dyDescent="0.2">
      <c r="B39" s="124"/>
      <c r="C39" s="148" t="e">
        <f>ROUNDDOWN('MRS(calc_process)'!G6, 0)</f>
        <v>#VALUE!</v>
      </c>
      <c r="D39" s="149"/>
      <c r="E39" s="77" t="s">
        <v>177</v>
      </c>
    </row>
    <row r="40" spans="1:12" x14ac:dyDescent="0.15">
      <c r="C40" s="78"/>
      <c r="D40" s="78"/>
      <c r="G40" s="79"/>
      <c r="H40" s="79"/>
    </row>
    <row r="41" spans="1:12" ht="20.100000000000001" customHeight="1" x14ac:dyDescent="0.15">
      <c r="A41" s="68" t="s">
        <v>6</v>
      </c>
      <c r="B41" s="68"/>
    </row>
    <row r="42" spans="1:12" ht="18.75" customHeight="1" x14ac:dyDescent="0.15">
      <c r="B42" s="80" t="s">
        <v>27</v>
      </c>
      <c r="C42" s="163" t="s">
        <v>28</v>
      </c>
      <c r="D42" s="164"/>
      <c r="E42" s="164"/>
      <c r="F42" s="164"/>
      <c r="G42" s="164"/>
      <c r="H42" s="164"/>
      <c r="I42" s="164"/>
      <c r="J42" s="165"/>
      <c r="K42" s="81"/>
    </row>
    <row r="43" spans="1:12" ht="18" customHeight="1" x14ac:dyDescent="0.15">
      <c r="B43" s="80" t="s">
        <v>26</v>
      </c>
      <c r="C43" s="163" t="s">
        <v>29</v>
      </c>
      <c r="D43" s="164"/>
      <c r="E43" s="164"/>
      <c r="F43" s="164"/>
      <c r="G43" s="164"/>
      <c r="H43" s="164"/>
      <c r="I43" s="164"/>
      <c r="J43" s="165"/>
      <c r="K43" s="81"/>
    </row>
    <row r="44" spans="1:12" ht="18" customHeight="1" x14ac:dyDescent="0.15">
      <c r="B44" s="80" t="s">
        <v>30</v>
      </c>
      <c r="C44" s="163" t="s">
        <v>31</v>
      </c>
      <c r="D44" s="164"/>
      <c r="E44" s="164"/>
      <c r="F44" s="164"/>
      <c r="G44" s="164"/>
      <c r="H44" s="164"/>
      <c r="I44" s="164"/>
      <c r="J44" s="165"/>
      <c r="K44" s="81"/>
    </row>
    <row r="45" spans="1:12" ht="18" customHeight="1" x14ac:dyDescent="0.15"/>
  </sheetData>
  <sheetProtection password="C7C3" sheet="1" objects="1" scenarios="1" formatCells="0" formatRows="0"/>
  <mergeCells count="77">
    <mergeCell ref="H18:J18"/>
    <mergeCell ref="K18:L18"/>
    <mergeCell ref="D19:E19"/>
    <mergeCell ref="H19:J19"/>
    <mergeCell ref="K19:L19"/>
    <mergeCell ref="H20:J20"/>
    <mergeCell ref="K20:L20"/>
    <mergeCell ref="D21:E21"/>
    <mergeCell ref="H21:J21"/>
    <mergeCell ref="K21:L21"/>
    <mergeCell ref="H22:J22"/>
    <mergeCell ref="K22:L22"/>
    <mergeCell ref="D23:E23"/>
    <mergeCell ref="H23:J23"/>
    <mergeCell ref="K23:L23"/>
    <mergeCell ref="H24:J24"/>
    <mergeCell ref="K24:L24"/>
    <mergeCell ref="D25:E25"/>
    <mergeCell ref="H25:J25"/>
    <mergeCell ref="K25:L25"/>
    <mergeCell ref="H26:J26"/>
    <mergeCell ref="K26:L26"/>
    <mergeCell ref="D27:E27"/>
    <mergeCell ref="H27:J27"/>
    <mergeCell ref="K27:L27"/>
    <mergeCell ref="K30:L30"/>
    <mergeCell ref="D31:E31"/>
    <mergeCell ref="H31:J31"/>
    <mergeCell ref="K31:L31"/>
    <mergeCell ref="D28:E28"/>
    <mergeCell ref="H28:J28"/>
    <mergeCell ref="K28:L28"/>
    <mergeCell ref="D29:E29"/>
    <mergeCell ref="H29:J29"/>
    <mergeCell ref="K29:L29"/>
    <mergeCell ref="K34:L34"/>
    <mergeCell ref="D35:E35"/>
    <mergeCell ref="H35:J35"/>
    <mergeCell ref="K35:L35"/>
    <mergeCell ref="D32:E32"/>
    <mergeCell ref="H32:J32"/>
    <mergeCell ref="K32:L32"/>
    <mergeCell ref="D33:E33"/>
    <mergeCell ref="H33:J33"/>
    <mergeCell ref="K33:L33"/>
    <mergeCell ref="B28:C28"/>
    <mergeCell ref="C38:D38"/>
    <mergeCell ref="C39:D39"/>
    <mergeCell ref="B18:C18"/>
    <mergeCell ref="B19:C19"/>
    <mergeCell ref="B20:C20"/>
    <mergeCell ref="B21:C21"/>
    <mergeCell ref="B22:C22"/>
    <mergeCell ref="D34:E34"/>
    <mergeCell ref="D30:E30"/>
    <mergeCell ref="D26:E26"/>
    <mergeCell ref="D24:E24"/>
    <mergeCell ref="D22:E22"/>
    <mergeCell ref="D20:E20"/>
    <mergeCell ref="D18:E18"/>
    <mergeCell ref="B23:C23"/>
    <mergeCell ref="B24:C24"/>
    <mergeCell ref="B25:C25"/>
    <mergeCell ref="B26:C26"/>
    <mergeCell ref="B27:C27"/>
    <mergeCell ref="B35:C35"/>
    <mergeCell ref="C42:J42"/>
    <mergeCell ref="C43:J43"/>
    <mergeCell ref="C44:J44"/>
    <mergeCell ref="B29:C29"/>
    <mergeCell ref="B30:C30"/>
    <mergeCell ref="B31:C31"/>
    <mergeCell ref="B32:C32"/>
    <mergeCell ref="B33:C33"/>
    <mergeCell ref="B34:C34"/>
    <mergeCell ref="H34:J34"/>
    <mergeCell ref="H30:J30"/>
  </mergeCells>
  <phoneticPr fontId="10"/>
  <pageMargins left="0.70866141732283472" right="0.70866141732283472" top="0.74803149606299213" bottom="0.74803149606299213" header="0.31496062992125984" footer="0.31496062992125984"/>
  <pageSetup paperSize="9" scale="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993B-8DD0-43F4-8190-A6D0AA6439BA}">
  <sheetPr>
    <tabColor theme="5" tint="0.39997558519241921"/>
  </sheetPr>
  <dimension ref="A1:O87"/>
  <sheetViews>
    <sheetView view="pageBreakPreview" zoomScale="60" zoomScaleNormal="40" workbookViewId="0"/>
  </sheetViews>
  <sheetFormatPr defaultColWidth="14.375" defaultRowHeight="14.25" x14ac:dyDescent="0.15"/>
  <cols>
    <col min="1" max="1" width="21" style="90" customWidth="1"/>
    <col min="2" max="12" width="30.875" style="90" customWidth="1"/>
    <col min="13" max="21" width="21" style="90" customWidth="1"/>
    <col min="22" max="16384" width="14.375" style="90"/>
  </cols>
  <sheetData>
    <row r="1" spans="1:12" x14ac:dyDescent="0.15">
      <c r="L1" s="91" t="str">
        <f>'MPS(input)'!K1</f>
        <v>Monitoring Spreadsheet: JCM_ID_AM028_ver01.0</v>
      </c>
    </row>
    <row r="2" spans="1:12" x14ac:dyDescent="0.15">
      <c r="L2" s="91" t="str">
        <f>'MPS(input)'!K2</f>
        <v>Reference Number:</v>
      </c>
    </row>
    <row r="3" spans="1:12" ht="27" customHeight="1" x14ac:dyDescent="0.15">
      <c r="A3" s="122" t="s">
        <v>201</v>
      </c>
      <c r="B3" s="54"/>
      <c r="C3" s="54"/>
      <c r="D3" s="54"/>
      <c r="E3" s="54"/>
      <c r="F3" s="54"/>
      <c r="G3" s="54"/>
      <c r="H3" s="54"/>
      <c r="I3" s="54"/>
      <c r="J3" s="54"/>
      <c r="K3" s="54"/>
      <c r="L3" s="54"/>
    </row>
    <row r="4" spans="1:12" x14ac:dyDescent="0.15">
      <c r="L4" s="91"/>
    </row>
    <row r="5" spans="1:12" ht="18" customHeight="1" x14ac:dyDescent="0.15">
      <c r="A5" s="90" t="s">
        <v>55</v>
      </c>
      <c r="L5" s="91"/>
    </row>
    <row r="6" spans="1:12" s="95" customFormat="1" ht="63.6" customHeight="1" x14ac:dyDescent="0.15">
      <c r="A6" s="92"/>
      <c r="B6" s="93"/>
      <c r="C6" s="153" t="s">
        <v>209</v>
      </c>
      <c r="D6" s="154"/>
      <c r="E6" s="155"/>
      <c r="F6" s="153" t="s">
        <v>210</v>
      </c>
      <c r="G6" s="154"/>
      <c r="H6" s="154"/>
      <c r="I6" s="154"/>
      <c r="J6" s="155"/>
      <c r="K6" s="94" t="s">
        <v>211</v>
      </c>
    </row>
    <row r="7" spans="1:12" ht="18.95" customHeight="1" x14ac:dyDescent="0.15">
      <c r="A7" s="96" t="s">
        <v>56</v>
      </c>
      <c r="B7" s="97" t="s">
        <v>57</v>
      </c>
      <c r="C7" s="98" t="s">
        <v>120</v>
      </c>
      <c r="D7" s="98" t="s">
        <v>122</v>
      </c>
      <c r="E7" s="98" t="s">
        <v>124</v>
      </c>
      <c r="F7" s="99" t="s">
        <v>153</v>
      </c>
      <c r="G7" s="99" t="s">
        <v>156</v>
      </c>
      <c r="H7" s="98" t="s">
        <v>158</v>
      </c>
      <c r="I7" s="98" t="s">
        <v>159</v>
      </c>
      <c r="J7" s="98" t="s">
        <v>161</v>
      </c>
      <c r="K7" s="100" t="s">
        <v>181</v>
      </c>
    </row>
    <row r="8" spans="1:12" ht="99.95" customHeight="1" x14ac:dyDescent="0.15">
      <c r="A8" s="96" t="s">
        <v>58</v>
      </c>
      <c r="B8" s="101" t="s">
        <v>59</v>
      </c>
      <c r="C8" s="40" t="s">
        <v>90</v>
      </c>
      <c r="D8" s="40" t="s">
        <v>123</v>
      </c>
      <c r="E8" s="40" t="s">
        <v>125</v>
      </c>
      <c r="F8" s="40" t="s">
        <v>154</v>
      </c>
      <c r="G8" s="40" t="s">
        <v>48</v>
      </c>
      <c r="H8" s="40" t="s">
        <v>49</v>
      </c>
      <c r="I8" s="40" t="s">
        <v>52</v>
      </c>
      <c r="J8" s="40" t="s">
        <v>162</v>
      </c>
      <c r="K8" s="102" t="s">
        <v>182</v>
      </c>
    </row>
    <row r="9" spans="1:12" ht="18.75" x14ac:dyDescent="0.15">
      <c r="A9" s="96" t="s">
        <v>60</v>
      </c>
      <c r="B9" s="103" t="s">
        <v>61</v>
      </c>
      <c r="C9" s="98" t="s">
        <v>35</v>
      </c>
      <c r="D9" s="98" t="s">
        <v>35</v>
      </c>
      <c r="E9" s="98" t="s">
        <v>37</v>
      </c>
      <c r="F9" s="50" t="s">
        <v>62</v>
      </c>
      <c r="G9" s="50" t="s">
        <v>62</v>
      </c>
      <c r="H9" s="50" t="s">
        <v>50</v>
      </c>
      <c r="I9" s="50" t="s">
        <v>160</v>
      </c>
      <c r="J9" s="50" t="s">
        <v>53</v>
      </c>
      <c r="K9" s="103" t="s">
        <v>183</v>
      </c>
    </row>
    <row r="10" spans="1:12" ht="14.25" customHeight="1" x14ac:dyDescent="0.15">
      <c r="A10" s="150" t="s">
        <v>214</v>
      </c>
      <c r="B10" s="132" t="str">
        <f>IF('MPS(input_separate)'!B10="","",'MPS(input_separate)'!B10)</f>
        <v/>
      </c>
      <c r="C10" s="47"/>
      <c r="D10" s="47"/>
      <c r="E10" s="58"/>
      <c r="F10" s="109" t="str">
        <f>IF('MPS(input_separate)'!F10="","",'MPS(input_separate)'!F10)</f>
        <v/>
      </c>
      <c r="G10" s="104" t="str">
        <f>'MRS(input)'!$F$27</f>
        <v/>
      </c>
      <c r="H10" s="56" t="str">
        <f>'MRS(input)'!$F$28</f>
        <v/>
      </c>
      <c r="I10" s="57" t="str">
        <f>'MRS(input)'!$F$29</f>
        <v/>
      </c>
      <c r="J10" s="56" t="str">
        <f>IF('MPS(input_separate)'!J10="","",'MPS(input_separate)'!J10)</f>
        <v/>
      </c>
      <c r="K10" s="105">
        <f>IFERROR(E10*J10*(C10-D10)*H10*I10*F10/1000/1000/(J10*(C10-D10)*H10*I10*F10/1000/1000+J10*D10*H10*I10*G10/1000/1000)*(G10/F10-1)*$G$57,0)</f>
        <v>0</v>
      </c>
      <c r="L10" s="106"/>
    </row>
    <row r="11" spans="1:12" x14ac:dyDescent="0.15">
      <c r="A11" s="151"/>
      <c r="B11" s="132" t="str">
        <f>IF('MPS(input_separate)'!B11="","",'MPS(input_separate)'!B11)</f>
        <v/>
      </c>
      <c r="C11" s="47"/>
      <c r="D11" s="47"/>
      <c r="E11" s="58"/>
      <c r="F11" s="109" t="str">
        <f>IF('MPS(input_separate)'!F11="","",'MPS(input_separate)'!F11)</f>
        <v/>
      </c>
      <c r="G11" s="104" t="str">
        <f>'MRS(input)'!$F$27</f>
        <v/>
      </c>
      <c r="H11" s="56" t="str">
        <f>'MRS(input)'!$F$28</f>
        <v/>
      </c>
      <c r="I11" s="57" t="str">
        <f>'MRS(input)'!$F$29</f>
        <v/>
      </c>
      <c r="J11" s="56" t="str">
        <f>IF('MPS(input_separate)'!J11="","",'MPS(input_separate)'!J11)</f>
        <v/>
      </c>
      <c r="K11" s="105">
        <f t="shared" ref="K11:K29" si="0">IFERROR(E11*J11*(C11-D11)*H11*I11*F11/1000/1000/(J11*(C11-D11)*H11*I11*F11/1000/1000+J11*D11*H11*I11*G11/1000/1000)*(G11/F11-1)*$G$57,0)</f>
        <v>0</v>
      </c>
      <c r="L11" s="107"/>
    </row>
    <row r="12" spans="1:12" x14ac:dyDescent="0.15">
      <c r="A12" s="151"/>
      <c r="B12" s="132" t="str">
        <f>IF('MPS(input_separate)'!B12="","",'MPS(input_separate)'!B12)</f>
        <v/>
      </c>
      <c r="C12" s="47"/>
      <c r="D12" s="47"/>
      <c r="E12" s="58"/>
      <c r="F12" s="109" t="str">
        <f>IF('MPS(input_separate)'!F12="","",'MPS(input_separate)'!F12)</f>
        <v/>
      </c>
      <c r="G12" s="104" t="str">
        <f>'MRS(input)'!$F$27</f>
        <v/>
      </c>
      <c r="H12" s="56" t="str">
        <f>'MRS(input)'!$F$28</f>
        <v/>
      </c>
      <c r="I12" s="57" t="str">
        <f>'MRS(input)'!$F$29</f>
        <v/>
      </c>
      <c r="J12" s="56" t="str">
        <f>IF('MPS(input_separate)'!J12="","",'MPS(input_separate)'!J12)</f>
        <v/>
      </c>
      <c r="K12" s="105">
        <f t="shared" si="0"/>
        <v>0</v>
      </c>
    </row>
    <row r="13" spans="1:12" x14ac:dyDescent="0.15">
      <c r="A13" s="151"/>
      <c r="B13" s="132" t="str">
        <f>IF('MPS(input_separate)'!B13="","",'MPS(input_separate)'!B13)</f>
        <v/>
      </c>
      <c r="C13" s="47"/>
      <c r="D13" s="47"/>
      <c r="E13" s="58"/>
      <c r="F13" s="109" t="str">
        <f>IF('MPS(input_separate)'!F13="","",'MPS(input_separate)'!F13)</f>
        <v/>
      </c>
      <c r="G13" s="104" t="str">
        <f>'MRS(input)'!$F$27</f>
        <v/>
      </c>
      <c r="H13" s="56" t="str">
        <f>'MRS(input)'!$F$28</f>
        <v/>
      </c>
      <c r="I13" s="57" t="str">
        <f>'MRS(input)'!$F$29</f>
        <v/>
      </c>
      <c r="J13" s="56" t="str">
        <f>IF('MPS(input_separate)'!J13="","",'MPS(input_separate)'!J13)</f>
        <v/>
      </c>
      <c r="K13" s="105">
        <f t="shared" si="0"/>
        <v>0</v>
      </c>
    </row>
    <row r="14" spans="1:12" x14ac:dyDescent="0.15">
      <c r="A14" s="151"/>
      <c r="B14" s="132" t="str">
        <f>IF('MPS(input_separate)'!B14="","",'MPS(input_separate)'!B14)</f>
        <v/>
      </c>
      <c r="C14" s="47"/>
      <c r="D14" s="47"/>
      <c r="E14" s="58"/>
      <c r="F14" s="109" t="str">
        <f>IF('MPS(input_separate)'!F14="","",'MPS(input_separate)'!F14)</f>
        <v/>
      </c>
      <c r="G14" s="104" t="str">
        <f>'MRS(input)'!$F$27</f>
        <v/>
      </c>
      <c r="H14" s="56" t="str">
        <f>'MRS(input)'!$F$28</f>
        <v/>
      </c>
      <c r="I14" s="57" t="str">
        <f>'MRS(input)'!$F$29</f>
        <v/>
      </c>
      <c r="J14" s="56" t="str">
        <f>IF('MPS(input_separate)'!J14="","",'MPS(input_separate)'!J14)</f>
        <v/>
      </c>
      <c r="K14" s="105">
        <f t="shared" si="0"/>
        <v>0</v>
      </c>
    </row>
    <row r="15" spans="1:12" x14ac:dyDescent="0.15">
      <c r="A15" s="151"/>
      <c r="B15" s="132" t="str">
        <f>IF('MPS(input_separate)'!B15="","",'MPS(input_separate)'!B15)</f>
        <v/>
      </c>
      <c r="C15" s="47"/>
      <c r="D15" s="47"/>
      <c r="E15" s="58"/>
      <c r="F15" s="109" t="str">
        <f>IF('MPS(input_separate)'!F15="","",'MPS(input_separate)'!F15)</f>
        <v/>
      </c>
      <c r="G15" s="104" t="str">
        <f>'MRS(input)'!$F$27</f>
        <v/>
      </c>
      <c r="H15" s="56" t="str">
        <f>'MRS(input)'!$F$28</f>
        <v/>
      </c>
      <c r="I15" s="57" t="str">
        <f>'MRS(input)'!$F$29</f>
        <v/>
      </c>
      <c r="J15" s="56" t="str">
        <f>IF('MPS(input_separate)'!J15="","",'MPS(input_separate)'!J15)</f>
        <v/>
      </c>
      <c r="K15" s="105">
        <f t="shared" si="0"/>
        <v>0</v>
      </c>
    </row>
    <row r="16" spans="1:12" x14ac:dyDescent="0.15">
      <c r="A16" s="151"/>
      <c r="B16" s="132" t="str">
        <f>IF('MPS(input_separate)'!B16="","",'MPS(input_separate)'!B16)</f>
        <v/>
      </c>
      <c r="C16" s="47"/>
      <c r="D16" s="47"/>
      <c r="E16" s="58"/>
      <c r="F16" s="109" t="str">
        <f>IF('MPS(input_separate)'!F16="","",'MPS(input_separate)'!F16)</f>
        <v/>
      </c>
      <c r="G16" s="104" t="str">
        <f>'MRS(input)'!$F$27</f>
        <v/>
      </c>
      <c r="H16" s="56" t="str">
        <f>'MRS(input)'!$F$28</f>
        <v/>
      </c>
      <c r="I16" s="57" t="str">
        <f>'MRS(input)'!$F$29</f>
        <v/>
      </c>
      <c r="J16" s="56" t="str">
        <f>IF('MPS(input_separate)'!J16="","",'MPS(input_separate)'!J16)</f>
        <v/>
      </c>
      <c r="K16" s="105">
        <f t="shared" si="0"/>
        <v>0</v>
      </c>
    </row>
    <row r="17" spans="1:11" x14ac:dyDescent="0.15">
      <c r="A17" s="151"/>
      <c r="B17" s="132" t="str">
        <f>IF('MPS(input_separate)'!B17="","",'MPS(input_separate)'!B17)</f>
        <v/>
      </c>
      <c r="C17" s="47"/>
      <c r="D17" s="47"/>
      <c r="E17" s="58"/>
      <c r="F17" s="109" t="str">
        <f>IF('MPS(input_separate)'!F17="","",'MPS(input_separate)'!F17)</f>
        <v/>
      </c>
      <c r="G17" s="104" t="str">
        <f>'MRS(input)'!$F$27</f>
        <v/>
      </c>
      <c r="H17" s="56" t="str">
        <f>'MRS(input)'!$F$28</f>
        <v/>
      </c>
      <c r="I17" s="57" t="str">
        <f>'MRS(input)'!$F$29</f>
        <v/>
      </c>
      <c r="J17" s="56" t="str">
        <f>IF('MPS(input_separate)'!J17="","",'MPS(input_separate)'!J17)</f>
        <v/>
      </c>
      <c r="K17" s="105">
        <f t="shared" si="0"/>
        <v>0</v>
      </c>
    </row>
    <row r="18" spans="1:11" x14ac:dyDescent="0.15">
      <c r="A18" s="151"/>
      <c r="B18" s="132" t="str">
        <f>IF('MPS(input_separate)'!B18="","",'MPS(input_separate)'!B18)</f>
        <v/>
      </c>
      <c r="C18" s="47"/>
      <c r="D18" s="47"/>
      <c r="E18" s="58"/>
      <c r="F18" s="109" t="str">
        <f>IF('MPS(input_separate)'!F18="","",'MPS(input_separate)'!F18)</f>
        <v/>
      </c>
      <c r="G18" s="104" t="str">
        <f>'MRS(input)'!$F$27</f>
        <v/>
      </c>
      <c r="H18" s="56" t="str">
        <f>'MRS(input)'!$F$28</f>
        <v/>
      </c>
      <c r="I18" s="57" t="str">
        <f>'MRS(input)'!$F$29</f>
        <v/>
      </c>
      <c r="J18" s="56" t="str">
        <f>IF('MPS(input_separate)'!J18="","",'MPS(input_separate)'!J18)</f>
        <v/>
      </c>
      <c r="K18" s="105">
        <f t="shared" si="0"/>
        <v>0</v>
      </c>
    </row>
    <row r="19" spans="1:11" x14ac:dyDescent="0.15">
      <c r="A19" s="151"/>
      <c r="B19" s="132" t="str">
        <f>IF('MPS(input_separate)'!B19="","",'MPS(input_separate)'!B19)</f>
        <v/>
      </c>
      <c r="C19" s="47"/>
      <c r="D19" s="47"/>
      <c r="E19" s="58"/>
      <c r="F19" s="109" t="str">
        <f>IF('MPS(input_separate)'!F19="","",'MPS(input_separate)'!F19)</f>
        <v/>
      </c>
      <c r="G19" s="104" t="str">
        <f>'MRS(input)'!$F$27</f>
        <v/>
      </c>
      <c r="H19" s="56" t="str">
        <f>'MRS(input)'!$F$28</f>
        <v/>
      </c>
      <c r="I19" s="57" t="str">
        <f>'MRS(input)'!$F$29</f>
        <v/>
      </c>
      <c r="J19" s="56" t="str">
        <f>IF('MPS(input_separate)'!J19="","",'MPS(input_separate)'!J19)</f>
        <v/>
      </c>
      <c r="K19" s="105">
        <f t="shared" si="0"/>
        <v>0</v>
      </c>
    </row>
    <row r="20" spans="1:11" x14ac:dyDescent="0.15">
      <c r="A20" s="151"/>
      <c r="B20" s="132" t="str">
        <f>IF('MPS(input_separate)'!B20="","",'MPS(input_separate)'!B20)</f>
        <v/>
      </c>
      <c r="C20" s="47"/>
      <c r="D20" s="47"/>
      <c r="E20" s="58"/>
      <c r="F20" s="109" t="str">
        <f>IF('MPS(input_separate)'!F20="","",'MPS(input_separate)'!F20)</f>
        <v/>
      </c>
      <c r="G20" s="104" t="str">
        <f>'MRS(input)'!$F$27</f>
        <v/>
      </c>
      <c r="H20" s="56" t="str">
        <f>'MRS(input)'!$F$28</f>
        <v/>
      </c>
      <c r="I20" s="57" t="str">
        <f>'MRS(input)'!$F$29</f>
        <v/>
      </c>
      <c r="J20" s="56" t="str">
        <f>IF('MPS(input_separate)'!J20="","",'MPS(input_separate)'!J20)</f>
        <v/>
      </c>
      <c r="K20" s="105">
        <f t="shared" si="0"/>
        <v>0</v>
      </c>
    </row>
    <row r="21" spans="1:11" x14ac:dyDescent="0.15">
      <c r="A21" s="151"/>
      <c r="B21" s="132" t="str">
        <f>IF('MPS(input_separate)'!B21="","",'MPS(input_separate)'!B21)</f>
        <v/>
      </c>
      <c r="C21" s="47"/>
      <c r="D21" s="47"/>
      <c r="E21" s="58"/>
      <c r="F21" s="109" t="str">
        <f>IF('MPS(input_separate)'!F21="","",'MPS(input_separate)'!F21)</f>
        <v/>
      </c>
      <c r="G21" s="104" t="str">
        <f>'MRS(input)'!$F$27</f>
        <v/>
      </c>
      <c r="H21" s="56" t="str">
        <f>'MRS(input)'!$F$28</f>
        <v/>
      </c>
      <c r="I21" s="57" t="str">
        <f>'MRS(input)'!$F$29</f>
        <v/>
      </c>
      <c r="J21" s="56" t="str">
        <f>IF('MPS(input_separate)'!J21="","",'MPS(input_separate)'!J21)</f>
        <v/>
      </c>
      <c r="K21" s="105">
        <f t="shared" si="0"/>
        <v>0</v>
      </c>
    </row>
    <row r="22" spans="1:11" x14ac:dyDescent="0.15">
      <c r="A22" s="151"/>
      <c r="B22" s="132" t="str">
        <f>IF('MPS(input_separate)'!B22="","",'MPS(input_separate)'!B22)</f>
        <v/>
      </c>
      <c r="C22" s="47"/>
      <c r="D22" s="47"/>
      <c r="E22" s="58"/>
      <c r="F22" s="109" t="str">
        <f>IF('MPS(input_separate)'!F22="","",'MPS(input_separate)'!F22)</f>
        <v/>
      </c>
      <c r="G22" s="104" t="str">
        <f>'MRS(input)'!$F$27</f>
        <v/>
      </c>
      <c r="H22" s="56" t="str">
        <f>'MRS(input)'!$F$28</f>
        <v/>
      </c>
      <c r="I22" s="57" t="str">
        <f>'MRS(input)'!$F$29</f>
        <v/>
      </c>
      <c r="J22" s="56" t="str">
        <f>IF('MPS(input_separate)'!J22="","",'MPS(input_separate)'!J22)</f>
        <v/>
      </c>
      <c r="K22" s="105">
        <f>IFERROR(E22*J22*(C22-D22)*H22*I22*F22/1000/1000/(J22*(C22-D22)*H22*I22*F22/1000/1000+J22*D22*H22*I22*G22/1000/1000)*(G22/F22-1)*$G$57,0)</f>
        <v>0</v>
      </c>
    </row>
    <row r="23" spans="1:11" x14ac:dyDescent="0.15">
      <c r="A23" s="151"/>
      <c r="B23" s="132" t="str">
        <f>IF('MPS(input_separate)'!B23="","",'MPS(input_separate)'!B23)</f>
        <v/>
      </c>
      <c r="C23" s="47"/>
      <c r="D23" s="47"/>
      <c r="E23" s="58"/>
      <c r="F23" s="109" t="str">
        <f>IF('MPS(input_separate)'!F23="","",'MPS(input_separate)'!F23)</f>
        <v/>
      </c>
      <c r="G23" s="104" t="str">
        <f>'MRS(input)'!$F$27</f>
        <v/>
      </c>
      <c r="H23" s="56" t="str">
        <f>'MRS(input)'!$F$28</f>
        <v/>
      </c>
      <c r="I23" s="57" t="str">
        <f>'MRS(input)'!$F$29</f>
        <v/>
      </c>
      <c r="J23" s="56" t="str">
        <f>IF('MPS(input_separate)'!J23="","",'MPS(input_separate)'!J23)</f>
        <v/>
      </c>
      <c r="K23" s="105">
        <f t="shared" si="0"/>
        <v>0</v>
      </c>
    </row>
    <row r="24" spans="1:11" x14ac:dyDescent="0.15">
      <c r="A24" s="151"/>
      <c r="B24" s="132" t="str">
        <f>IF('MPS(input_separate)'!B24="","",'MPS(input_separate)'!B24)</f>
        <v/>
      </c>
      <c r="C24" s="47"/>
      <c r="D24" s="47"/>
      <c r="E24" s="58"/>
      <c r="F24" s="109" t="str">
        <f>IF('MPS(input_separate)'!F24="","",'MPS(input_separate)'!F24)</f>
        <v/>
      </c>
      <c r="G24" s="104" t="str">
        <f>'MRS(input)'!$F$27</f>
        <v/>
      </c>
      <c r="H24" s="56" t="str">
        <f>'MRS(input)'!$F$28</f>
        <v/>
      </c>
      <c r="I24" s="57" t="str">
        <f>'MRS(input)'!$F$29</f>
        <v/>
      </c>
      <c r="J24" s="56" t="str">
        <f>IF('MPS(input_separate)'!J24="","",'MPS(input_separate)'!J24)</f>
        <v/>
      </c>
      <c r="K24" s="105">
        <f t="shared" si="0"/>
        <v>0</v>
      </c>
    </row>
    <row r="25" spans="1:11" x14ac:dyDescent="0.15">
      <c r="A25" s="151"/>
      <c r="B25" s="132" t="str">
        <f>IF('MPS(input_separate)'!B25="","",'MPS(input_separate)'!B25)</f>
        <v/>
      </c>
      <c r="C25" s="47"/>
      <c r="D25" s="47"/>
      <c r="E25" s="58"/>
      <c r="F25" s="109" t="str">
        <f>IF('MPS(input_separate)'!F25="","",'MPS(input_separate)'!F25)</f>
        <v/>
      </c>
      <c r="G25" s="104" t="str">
        <f>'MRS(input)'!$F$27</f>
        <v/>
      </c>
      <c r="H25" s="56" t="str">
        <f>'MRS(input)'!$F$28</f>
        <v/>
      </c>
      <c r="I25" s="57" t="str">
        <f>'MRS(input)'!$F$29</f>
        <v/>
      </c>
      <c r="J25" s="56" t="str">
        <f>IF('MPS(input_separate)'!J25="","",'MPS(input_separate)'!J25)</f>
        <v/>
      </c>
      <c r="K25" s="105">
        <f t="shared" si="0"/>
        <v>0</v>
      </c>
    </row>
    <row r="26" spans="1:11" x14ac:dyDescent="0.15">
      <c r="A26" s="151"/>
      <c r="B26" s="132" t="str">
        <f>IF('MPS(input_separate)'!B26="","",'MPS(input_separate)'!B26)</f>
        <v/>
      </c>
      <c r="C26" s="47"/>
      <c r="D26" s="47"/>
      <c r="E26" s="58"/>
      <c r="F26" s="109" t="str">
        <f>IF('MPS(input_separate)'!F26="","",'MPS(input_separate)'!F26)</f>
        <v/>
      </c>
      <c r="G26" s="104" t="str">
        <f>'MRS(input)'!$F$27</f>
        <v/>
      </c>
      <c r="H26" s="56" t="str">
        <f>'MRS(input)'!$F$28</f>
        <v/>
      </c>
      <c r="I26" s="57" t="str">
        <f>'MRS(input)'!$F$29</f>
        <v/>
      </c>
      <c r="J26" s="56" t="str">
        <f>IF('MPS(input_separate)'!J26="","",'MPS(input_separate)'!J26)</f>
        <v/>
      </c>
      <c r="K26" s="105">
        <f t="shared" si="0"/>
        <v>0</v>
      </c>
    </row>
    <row r="27" spans="1:11" x14ac:dyDescent="0.15">
      <c r="A27" s="151"/>
      <c r="B27" s="132" t="str">
        <f>IF('MPS(input_separate)'!B27="","",'MPS(input_separate)'!B27)</f>
        <v/>
      </c>
      <c r="C27" s="47"/>
      <c r="D27" s="47"/>
      <c r="E27" s="58"/>
      <c r="F27" s="109" t="str">
        <f>IF('MPS(input_separate)'!F27="","",'MPS(input_separate)'!F27)</f>
        <v/>
      </c>
      <c r="G27" s="104" t="str">
        <f>'MRS(input)'!$F$27</f>
        <v/>
      </c>
      <c r="H27" s="56" t="str">
        <f>'MRS(input)'!$F$28</f>
        <v/>
      </c>
      <c r="I27" s="57" t="str">
        <f>'MRS(input)'!$F$29</f>
        <v/>
      </c>
      <c r="J27" s="56" t="str">
        <f>IF('MPS(input_separate)'!J27="","",'MPS(input_separate)'!J27)</f>
        <v/>
      </c>
      <c r="K27" s="105">
        <f t="shared" si="0"/>
        <v>0</v>
      </c>
    </row>
    <row r="28" spans="1:11" x14ac:dyDescent="0.15">
      <c r="A28" s="151"/>
      <c r="B28" s="132" t="str">
        <f>IF('MPS(input_separate)'!B28="","",'MPS(input_separate)'!B28)</f>
        <v/>
      </c>
      <c r="C28" s="47"/>
      <c r="D28" s="47"/>
      <c r="E28" s="58"/>
      <c r="F28" s="109" t="str">
        <f>IF('MPS(input_separate)'!F28="","",'MPS(input_separate)'!F28)</f>
        <v/>
      </c>
      <c r="G28" s="104" t="str">
        <f>'MRS(input)'!$F$27</f>
        <v/>
      </c>
      <c r="H28" s="56" t="str">
        <f>'MRS(input)'!$F$28</f>
        <v/>
      </c>
      <c r="I28" s="57" t="str">
        <f>'MRS(input)'!$F$29</f>
        <v/>
      </c>
      <c r="J28" s="56" t="str">
        <f>IF('MPS(input_separate)'!J28="","",'MPS(input_separate)'!J28)</f>
        <v/>
      </c>
      <c r="K28" s="105">
        <f t="shared" si="0"/>
        <v>0</v>
      </c>
    </row>
    <row r="29" spans="1:11" x14ac:dyDescent="0.15">
      <c r="A29" s="151"/>
      <c r="B29" s="132" t="str">
        <f>IF('MPS(input_separate)'!B29="","",'MPS(input_separate)'!B29)</f>
        <v/>
      </c>
      <c r="C29" s="47"/>
      <c r="D29" s="47"/>
      <c r="E29" s="58"/>
      <c r="F29" s="109" t="str">
        <f>IF('MPS(input_separate)'!F29="","",'MPS(input_separate)'!F29)</f>
        <v/>
      </c>
      <c r="G29" s="104" t="str">
        <f>'MRS(input)'!$F$27</f>
        <v/>
      </c>
      <c r="H29" s="56" t="str">
        <f>'MRS(input)'!$F$28</f>
        <v/>
      </c>
      <c r="I29" s="57" t="str">
        <f>'MRS(input)'!$F$29</f>
        <v/>
      </c>
      <c r="J29" s="56" t="str">
        <f>IF('MPS(input_separate)'!J29="","",'MPS(input_separate)'!J29)</f>
        <v/>
      </c>
      <c r="K29" s="105">
        <f t="shared" si="0"/>
        <v>0</v>
      </c>
    </row>
    <row r="30" spans="1:11" ht="14.25" customHeight="1" x14ac:dyDescent="0.15">
      <c r="A30" s="152"/>
      <c r="B30" s="108" t="s">
        <v>64</v>
      </c>
      <c r="C30" s="56"/>
      <c r="D30" s="56"/>
      <c r="E30" s="56"/>
      <c r="F30" s="109"/>
      <c r="G30" s="109"/>
      <c r="H30" s="56"/>
      <c r="I30" s="56"/>
      <c r="J30" s="56"/>
      <c r="K30" s="105">
        <f>SUM(K10:K29)</f>
        <v>0</v>
      </c>
    </row>
    <row r="32" spans="1:11" ht="18.75" x14ac:dyDescent="0.15">
      <c r="A32" s="90" t="s">
        <v>184</v>
      </c>
    </row>
    <row r="33" spans="1:13" s="95" customFormat="1" ht="63.6" customHeight="1" x14ac:dyDescent="0.15">
      <c r="A33" s="92"/>
      <c r="B33" s="93"/>
      <c r="C33" s="153" t="s">
        <v>209</v>
      </c>
      <c r="D33" s="155"/>
      <c r="E33" s="156" t="s">
        <v>212</v>
      </c>
      <c r="F33" s="157"/>
      <c r="G33" s="94" t="s">
        <v>211</v>
      </c>
    </row>
    <row r="34" spans="1:13" ht="18.95" customHeight="1" x14ac:dyDescent="0.15">
      <c r="A34" s="96" t="s">
        <v>56</v>
      </c>
      <c r="B34" s="97" t="s">
        <v>65</v>
      </c>
      <c r="C34" s="98" t="s">
        <v>126</v>
      </c>
      <c r="D34" s="98" t="s">
        <v>128</v>
      </c>
      <c r="E34" s="98" t="s">
        <v>148</v>
      </c>
      <c r="F34" s="98" t="s">
        <v>151</v>
      </c>
      <c r="G34" s="100" t="s">
        <v>61</v>
      </c>
      <c r="H34" s="95"/>
      <c r="I34" s="95"/>
      <c r="J34" s="95"/>
      <c r="K34" s="95"/>
      <c r="L34" s="95"/>
      <c r="M34" s="95"/>
    </row>
    <row r="35" spans="1:13" ht="99.95" customHeight="1" x14ac:dyDescent="0.15">
      <c r="A35" s="96" t="s">
        <v>58</v>
      </c>
      <c r="B35" s="101" t="s">
        <v>66</v>
      </c>
      <c r="C35" s="40" t="s">
        <v>127</v>
      </c>
      <c r="D35" s="40" t="s">
        <v>129</v>
      </c>
      <c r="E35" s="40" t="s">
        <v>185</v>
      </c>
      <c r="F35" s="40" t="s">
        <v>152</v>
      </c>
      <c r="G35" s="102" t="s">
        <v>186</v>
      </c>
      <c r="H35" s="95"/>
      <c r="I35" s="95"/>
      <c r="J35" s="95"/>
      <c r="K35" s="95"/>
      <c r="L35" s="95"/>
      <c r="M35" s="95"/>
    </row>
    <row r="36" spans="1:13" ht="18.75" x14ac:dyDescent="0.15">
      <c r="A36" s="96" t="s">
        <v>60</v>
      </c>
      <c r="B36" s="103" t="s">
        <v>61</v>
      </c>
      <c r="C36" s="50" t="s">
        <v>39</v>
      </c>
      <c r="D36" s="98" t="s">
        <v>37</v>
      </c>
      <c r="E36" s="50" t="s">
        <v>150</v>
      </c>
      <c r="F36" s="50" t="s">
        <v>45</v>
      </c>
      <c r="G36" s="103" t="s">
        <v>187</v>
      </c>
      <c r="H36" s="95"/>
      <c r="I36" s="95"/>
      <c r="J36" s="95"/>
      <c r="K36" s="95"/>
      <c r="L36" s="95"/>
      <c r="M36" s="95"/>
    </row>
    <row r="37" spans="1:13" ht="14.25" customHeight="1" x14ac:dyDescent="0.15">
      <c r="A37" s="150" t="s">
        <v>214</v>
      </c>
      <c r="B37" s="133" t="str">
        <f>IF('MPS(input_separate)'!B37="","",'MPS(input_separate)'!B37)</f>
        <v/>
      </c>
      <c r="C37" s="58"/>
      <c r="D37" s="58"/>
      <c r="E37" s="114" t="str">
        <f>IF('MPS(input_separate)'!E37="","",'MPS(input_separate)'!E37)</f>
        <v/>
      </c>
      <c r="F37" s="114" t="str">
        <f>IF('MPS(input_separate)'!F37="","",'MPS(input_separate)'!F37)</f>
        <v/>
      </c>
      <c r="G37" s="104" t="s">
        <v>61</v>
      </c>
    </row>
    <row r="38" spans="1:13" x14ac:dyDescent="0.15">
      <c r="A38" s="151"/>
      <c r="B38" s="133" t="str">
        <f>IF('MPS(input_separate)'!B38="","",'MPS(input_separate)'!B38)</f>
        <v/>
      </c>
      <c r="C38" s="58"/>
      <c r="D38" s="58"/>
      <c r="E38" s="114" t="str">
        <f>IF('MPS(input_separate)'!E38="","",'MPS(input_separate)'!E38)</f>
        <v/>
      </c>
      <c r="F38" s="114" t="str">
        <f>IF('MPS(input_separate)'!F38="","",'MPS(input_separate)'!F38)</f>
        <v/>
      </c>
      <c r="G38" s="104" t="s">
        <v>61</v>
      </c>
    </row>
    <row r="39" spans="1:13" x14ac:dyDescent="0.15">
      <c r="A39" s="151"/>
      <c r="B39" s="133" t="str">
        <f>IF('MPS(input_separate)'!B39="","",'MPS(input_separate)'!B39)</f>
        <v/>
      </c>
      <c r="C39" s="58"/>
      <c r="D39" s="58"/>
      <c r="E39" s="114" t="str">
        <f>IF('MPS(input_separate)'!E39="","",'MPS(input_separate)'!E39)</f>
        <v/>
      </c>
      <c r="F39" s="114" t="str">
        <f>IF('MPS(input_separate)'!F39="","",'MPS(input_separate)'!F39)</f>
        <v/>
      </c>
      <c r="G39" s="104" t="s">
        <v>61</v>
      </c>
    </row>
    <row r="40" spans="1:13" x14ac:dyDescent="0.15">
      <c r="A40" s="151"/>
      <c r="B40" s="133" t="str">
        <f>IF('MPS(input_separate)'!B40="","",'MPS(input_separate)'!B40)</f>
        <v/>
      </c>
      <c r="C40" s="58"/>
      <c r="D40" s="58"/>
      <c r="E40" s="114" t="str">
        <f>IF('MPS(input_separate)'!E40="","",'MPS(input_separate)'!E40)</f>
        <v/>
      </c>
      <c r="F40" s="114" t="str">
        <f>IF('MPS(input_separate)'!F40="","",'MPS(input_separate)'!F40)</f>
        <v/>
      </c>
      <c r="G40" s="104" t="s">
        <v>61</v>
      </c>
    </row>
    <row r="41" spans="1:13" x14ac:dyDescent="0.15">
      <c r="A41" s="151"/>
      <c r="B41" s="133" t="str">
        <f>IF('MPS(input_separate)'!B41="","",'MPS(input_separate)'!B41)</f>
        <v/>
      </c>
      <c r="C41" s="58"/>
      <c r="D41" s="58"/>
      <c r="E41" s="114" t="str">
        <f>IF('MPS(input_separate)'!E41="","",'MPS(input_separate)'!E41)</f>
        <v/>
      </c>
      <c r="F41" s="114" t="str">
        <f>IF('MPS(input_separate)'!F41="","",'MPS(input_separate)'!F41)</f>
        <v/>
      </c>
      <c r="G41" s="104" t="s">
        <v>61</v>
      </c>
    </row>
    <row r="42" spans="1:13" x14ac:dyDescent="0.15">
      <c r="A42" s="151"/>
      <c r="B42" s="133" t="str">
        <f>IF('MPS(input_separate)'!B42="","",'MPS(input_separate)'!B42)</f>
        <v/>
      </c>
      <c r="C42" s="58"/>
      <c r="D42" s="58"/>
      <c r="E42" s="114" t="str">
        <f>IF('MPS(input_separate)'!E42="","",'MPS(input_separate)'!E42)</f>
        <v/>
      </c>
      <c r="F42" s="114" t="str">
        <f>IF('MPS(input_separate)'!F42="","",'MPS(input_separate)'!F42)</f>
        <v/>
      </c>
      <c r="G42" s="104" t="s">
        <v>61</v>
      </c>
    </row>
    <row r="43" spans="1:13" x14ac:dyDescent="0.15">
      <c r="A43" s="151"/>
      <c r="B43" s="133" t="str">
        <f>IF('MPS(input_separate)'!B43="","",'MPS(input_separate)'!B43)</f>
        <v/>
      </c>
      <c r="C43" s="58"/>
      <c r="D43" s="58"/>
      <c r="E43" s="114" t="str">
        <f>IF('MPS(input_separate)'!E43="","",'MPS(input_separate)'!E43)</f>
        <v/>
      </c>
      <c r="F43" s="114" t="str">
        <f>IF('MPS(input_separate)'!F43="","",'MPS(input_separate)'!F43)</f>
        <v/>
      </c>
      <c r="G43" s="104" t="s">
        <v>61</v>
      </c>
    </row>
    <row r="44" spans="1:13" x14ac:dyDescent="0.15">
      <c r="A44" s="151"/>
      <c r="B44" s="133" t="str">
        <f>IF('MPS(input_separate)'!B44="","",'MPS(input_separate)'!B44)</f>
        <v/>
      </c>
      <c r="C44" s="58"/>
      <c r="D44" s="58"/>
      <c r="E44" s="114" t="str">
        <f>IF('MPS(input_separate)'!E44="","",'MPS(input_separate)'!E44)</f>
        <v/>
      </c>
      <c r="F44" s="114" t="str">
        <f>IF('MPS(input_separate)'!F44="","",'MPS(input_separate)'!F44)</f>
        <v/>
      </c>
      <c r="G44" s="104" t="s">
        <v>61</v>
      </c>
    </row>
    <row r="45" spans="1:13" x14ac:dyDescent="0.15">
      <c r="A45" s="151"/>
      <c r="B45" s="133" t="str">
        <f>IF('MPS(input_separate)'!B45="","",'MPS(input_separate)'!B45)</f>
        <v/>
      </c>
      <c r="C45" s="58"/>
      <c r="D45" s="58"/>
      <c r="E45" s="114" t="str">
        <f>IF('MPS(input_separate)'!E45="","",'MPS(input_separate)'!E45)</f>
        <v/>
      </c>
      <c r="F45" s="114" t="str">
        <f>IF('MPS(input_separate)'!F45="","",'MPS(input_separate)'!F45)</f>
        <v/>
      </c>
      <c r="G45" s="104" t="s">
        <v>61</v>
      </c>
    </row>
    <row r="46" spans="1:13" x14ac:dyDescent="0.15">
      <c r="A46" s="151"/>
      <c r="B46" s="133" t="str">
        <f>IF('MPS(input_separate)'!B46="","",'MPS(input_separate)'!B46)</f>
        <v/>
      </c>
      <c r="C46" s="58"/>
      <c r="D46" s="58"/>
      <c r="E46" s="114" t="str">
        <f>IF('MPS(input_separate)'!E46="","",'MPS(input_separate)'!E46)</f>
        <v/>
      </c>
      <c r="F46" s="114" t="str">
        <f>IF('MPS(input_separate)'!F46="","",'MPS(input_separate)'!F46)</f>
        <v/>
      </c>
      <c r="G46" s="104" t="s">
        <v>61</v>
      </c>
    </row>
    <row r="47" spans="1:13" x14ac:dyDescent="0.15">
      <c r="A47" s="151"/>
      <c r="B47" s="133" t="str">
        <f>IF('MPS(input_separate)'!B47="","",'MPS(input_separate)'!B47)</f>
        <v/>
      </c>
      <c r="C47" s="58"/>
      <c r="D47" s="58"/>
      <c r="E47" s="114" t="str">
        <f>IF('MPS(input_separate)'!E47="","",'MPS(input_separate)'!E47)</f>
        <v/>
      </c>
      <c r="F47" s="114" t="str">
        <f>IF('MPS(input_separate)'!F47="","",'MPS(input_separate)'!F47)</f>
        <v/>
      </c>
      <c r="G47" s="104" t="s">
        <v>61</v>
      </c>
    </row>
    <row r="48" spans="1:13" x14ac:dyDescent="0.15">
      <c r="A48" s="151"/>
      <c r="B48" s="133" t="str">
        <f>IF('MPS(input_separate)'!B48="","",'MPS(input_separate)'!B48)</f>
        <v/>
      </c>
      <c r="C48" s="58"/>
      <c r="D48" s="58"/>
      <c r="E48" s="114" t="str">
        <f>IF('MPS(input_separate)'!E48="","",'MPS(input_separate)'!E48)</f>
        <v/>
      </c>
      <c r="F48" s="114" t="str">
        <f>IF('MPS(input_separate)'!F48="","",'MPS(input_separate)'!F48)</f>
        <v/>
      </c>
      <c r="G48" s="104" t="s">
        <v>61</v>
      </c>
    </row>
    <row r="49" spans="1:15" x14ac:dyDescent="0.15">
      <c r="A49" s="151"/>
      <c r="B49" s="133" t="str">
        <f>IF('MPS(input_separate)'!B49="","",'MPS(input_separate)'!B49)</f>
        <v/>
      </c>
      <c r="C49" s="58"/>
      <c r="D49" s="58"/>
      <c r="E49" s="114" t="str">
        <f>IF('MPS(input_separate)'!E49="","",'MPS(input_separate)'!E49)</f>
        <v/>
      </c>
      <c r="F49" s="114" t="str">
        <f>IF('MPS(input_separate)'!F49="","",'MPS(input_separate)'!F49)</f>
        <v/>
      </c>
      <c r="G49" s="104" t="s">
        <v>61</v>
      </c>
    </row>
    <row r="50" spans="1:15" x14ac:dyDescent="0.15">
      <c r="A50" s="151"/>
      <c r="B50" s="133" t="str">
        <f>IF('MPS(input_separate)'!B50="","",'MPS(input_separate)'!B50)</f>
        <v/>
      </c>
      <c r="C50" s="58"/>
      <c r="D50" s="58"/>
      <c r="E50" s="114" t="str">
        <f>IF('MPS(input_separate)'!E50="","",'MPS(input_separate)'!E50)</f>
        <v/>
      </c>
      <c r="F50" s="114" t="str">
        <f>IF('MPS(input_separate)'!F50="","",'MPS(input_separate)'!F50)</f>
        <v/>
      </c>
      <c r="G50" s="104" t="s">
        <v>61</v>
      </c>
    </row>
    <row r="51" spans="1:15" x14ac:dyDescent="0.15">
      <c r="A51" s="151"/>
      <c r="B51" s="133" t="str">
        <f>IF('MPS(input_separate)'!B51="","",'MPS(input_separate)'!B51)</f>
        <v/>
      </c>
      <c r="C51" s="58"/>
      <c r="D51" s="58"/>
      <c r="E51" s="114" t="str">
        <f>IF('MPS(input_separate)'!E51="","",'MPS(input_separate)'!E51)</f>
        <v/>
      </c>
      <c r="F51" s="114" t="str">
        <f>IF('MPS(input_separate)'!F51="","",'MPS(input_separate)'!F51)</f>
        <v/>
      </c>
      <c r="G51" s="104" t="s">
        <v>61</v>
      </c>
    </row>
    <row r="52" spans="1:15" x14ac:dyDescent="0.15">
      <c r="A52" s="151"/>
      <c r="B52" s="133" t="str">
        <f>IF('MPS(input_separate)'!B52="","",'MPS(input_separate)'!B52)</f>
        <v/>
      </c>
      <c r="C52" s="58"/>
      <c r="D52" s="58"/>
      <c r="E52" s="114" t="str">
        <f>IF('MPS(input_separate)'!E52="","",'MPS(input_separate)'!E52)</f>
        <v/>
      </c>
      <c r="F52" s="114" t="str">
        <f>IF('MPS(input_separate)'!F52="","",'MPS(input_separate)'!F52)</f>
        <v/>
      </c>
      <c r="G52" s="104" t="s">
        <v>61</v>
      </c>
    </row>
    <row r="53" spans="1:15" x14ac:dyDescent="0.15">
      <c r="A53" s="151"/>
      <c r="B53" s="133" t="str">
        <f>IF('MPS(input_separate)'!B53="","",'MPS(input_separate)'!B53)</f>
        <v/>
      </c>
      <c r="C53" s="58"/>
      <c r="D53" s="58"/>
      <c r="E53" s="114" t="str">
        <f>IF('MPS(input_separate)'!E53="","",'MPS(input_separate)'!E53)</f>
        <v/>
      </c>
      <c r="F53" s="114" t="str">
        <f>IF('MPS(input_separate)'!F53="","",'MPS(input_separate)'!F53)</f>
        <v/>
      </c>
      <c r="G53" s="104" t="s">
        <v>61</v>
      </c>
    </row>
    <row r="54" spans="1:15" x14ac:dyDescent="0.15">
      <c r="A54" s="151"/>
      <c r="B54" s="133" t="str">
        <f>IF('MPS(input_separate)'!B54="","",'MPS(input_separate)'!B54)</f>
        <v/>
      </c>
      <c r="C54" s="58"/>
      <c r="D54" s="58"/>
      <c r="E54" s="114" t="str">
        <f>IF('MPS(input_separate)'!E54="","",'MPS(input_separate)'!E54)</f>
        <v/>
      </c>
      <c r="F54" s="114" t="str">
        <f>IF('MPS(input_separate)'!F54="","",'MPS(input_separate)'!F54)</f>
        <v/>
      </c>
      <c r="G54" s="104" t="s">
        <v>61</v>
      </c>
    </row>
    <row r="55" spans="1:15" x14ac:dyDescent="0.15">
      <c r="A55" s="151"/>
      <c r="B55" s="133" t="str">
        <f>IF('MPS(input_separate)'!B55="","",'MPS(input_separate)'!B55)</f>
        <v/>
      </c>
      <c r="C55" s="58"/>
      <c r="D55" s="58"/>
      <c r="E55" s="114" t="str">
        <f>IF('MPS(input_separate)'!E55="","",'MPS(input_separate)'!E55)</f>
        <v/>
      </c>
      <c r="F55" s="114" t="str">
        <f>IF('MPS(input_separate)'!F55="","",'MPS(input_separate)'!F55)</f>
        <v/>
      </c>
      <c r="G55" s="104" t="s">
        <v>61</v>
      </c>
    </row>
    <row r="56" spans="1:15" x14ac:dyDescent="0.15">
      <c r="A56" s="151"/>
      <c r="B56" s="133" t="str">
        <f>IF('MPS(input_separate)'!B56="","",'MPS(input_separate)'!B56)</f>
        <v/>
      </c>
      <c r="C56" s="58"/>
      <c r="D56" s="58"/>
      <c r="E56" s="114" t="str">
        <f>IF('MPS(input_separate)'!E56="","",'MPS(input_separate)'!E56)</f>
        <v/>
      </c>
      <c r="F56" s="114" t="str">
        <f>IF('MPS(input_separate)'!F56="","",'MPS(input_separate)'!F56)</f>
        <v/>
      </c>
      <c r="G56" s="104" t="s">
        <v>61</v>
      </c>
    </row>
    <row r="57" spans="1:15" ht="14.25" customHeight="1" x14ac:dyDescent="0.15">
      <c r="A57" s="152"/>
      <c r="B57" s="56"/>
      <c r="C57" s="56" t="s">
        <v>61</v>
      </c>
      <c r="D57" s="56">
        <f>SUM(D37:D56)</f>
        <v>0</v>
      </c>
      <c r="E57" s="56" t="s">
        <v>61</v>
      </c>
      <c r="F57" s="56" t="s">
        <v>61</v>
      </c>
      <c r="G57" s="111">
        <f>IF(D57=0,0,SUMPRODUCT(C37:C56,E37:E56,F37:F56)/D57)</f>
        <v>0</v>
      </c>
    </row>
    <row r="59" spans="1:15" x14ac:dyDescent="0.15">
      <c r="A59" s="90" t="s">
        <v>67</v>
      </c>
    </row>
    <row r="60" spans="1:15" s="95" customFormat="1" ht="63.6" customHeight="1" x14ac:dyDescent="0.15">
      <c r="A60" s="92"/>
      <c r="B60" s="93"/>
      <c r="C60" s="93"/>
      <c r="D60" s="153" t="s">
        <v>209</v>
      </c>
      <c r="E60" s="155"/>
      <c r="F60" s="156" t="s">
        <v>212</v>
      </c>
      <c r="G60" s="158"/>
      <c r="H60" s="158"/>
      <c r="I60" s="158"/>
      <c r="J60" s="158"/>
      <c r="K60" s="157"/>
      <c r="L60" s="94" t="s">
        <v>211</v>
      </c>
      <c r="N60" s="90"/>
      <c r="O60" s="90"/>
    </row>
    <row r="61" spans="1:15" ht="18.95" customHeight="1" x14ac:dyDescent="0.15">
      <c r="A61" s="96" t="s">
        <v>56</v>
      </c>
      <c r="B61" s="100" t="s">
        <v>57</v>
      </c>
      <c r="C61" s="100" t="s">
        <v>68</v>
      </c>
      <c r="D61" s="98" t="s">
        <v>131</v>
      </c>
      <c r="E61" s="98" t="s">
        <v>120</v>
      </c>
      <c r="F61" s="112" t="s">
        <v>188</v>
      </c>
      <c r="G61" s="112" t="s">
        <v>188</v>
      </c>
      <c r="H61" s="112" t="s">
        <v>188</v>
      </c>
      <c r="I61" s="112" t="s">
        <v>188</v>
      </c>
      <c r="J61" s="98" t="s">
        <v>164</v>
      </c>
      <c r="K61" s="98" t="s">
        <v>167</v>
      </c>
      <c r="L61" s="100" t="s">
        <v>189</v>
      </c>
    </row>
    <row r="62" spans="1:15" ht="99.95" customHeight="1" x14ac:dyDescent="0.15">
      <c r="A62" s="96" t="s">
        <v>58</v>
      </c>
      <c r="B62" s="101" t="s">
        <v>59</v>
      </c>
      <c r="C62" s="101" t="s">
        <v>69</v>
      </c>
      <c r="D62" s="40" t="s">
        <v>132</v>
      </c>
      <c r="E62" s="40" t="s">
        <v>121</v>
      </c>
      <c r="F62" s="113" t="s">
        <v>190</v>
      </c>
      <c r="G62" s="49" t="s">
        <v>112</v>
      </c>
      <c r="H62" s="49" t="s">
        <v>113</v>
      </c>
      <c r="I62" s="49" t="s">
        <v>114</v>
      </c>
      <c r="J62" s="40" t="s">
        <v>165</v>
      </c>
      <c r="K62" s="40" t="s">
        <v>191</v>
      </c>
      <c r="L62" s="102" t="s">
        <v>192</v>
      </c>
    </row>
    <row r="63" spans="1:15" ht="15.95" customHeight="1" x14ac:dyDescent="0.15">
      <c r="A63" s="96" t="s">
        <v>60</v>
      </c>
      <c r="B63" s="103" t="s">
        <v>61</v>
      </c>
      <c r="C63" s="103" t="s">
        <v>61</v>
      </c>
      <c r="D63" s="100" t="s">
        <v>70</v>
      </c>
      <c r="E63" s="100" t="s">
        <v>85</v>
      </c>
      <c r="F63" s="100" t="s">
        <v>193</v>
      </c>
      <c r="G63" s="50" t="s">
        <v>140</v>
      </c>
      <c r="H63" s="50" t="s">
        <v>140</v>
      </c>
      <c r="I63" s="50" t="s">
        <v>140</v>
      </c>
      <c r="J63" s="50" t="s">
        <v>54</v>
      </c>
      <c r="K63" s="50" t="s">
        <v>86</v>
      </c>
      <c r="L63" s="103" t="s">
        <v>183</v>
      </c>
    </row>
    <row r="64" spans="1:15" ht="14.25" customHeight="1" x14ac:dyDescent="0.15">
      <c r="A64" s="150" t="s">
        <v>214</v>
      </c>
      <c r="B64" s="133" t="str">
        <f>IF('MPS(input_separate)'!B64="","",'MPS(input_separate)'!B64)</f>
        <v/>
      </c>
      <c r="C64" s="133" t="str">
        <f>IF('MPS(input_separate)'!C64="","",'MPS(input_separate)'!C64)</f>
        <v/>
      </c>
      <c r="D64" s="48"/>
      <c r="E64" s="47"/>
      <c r="F64" s="114" t="str">
        <f>'MRS(input)'!$F$20</f>
        <v/>
      </c>
      <c r="G64" s="51">
        <f>'MRS(input)'!$F$21</f>
        <v>0</v>
      </c>
      <c r="H64" s="51">
        <f>'MRS(input)'!$F$22</f>
        <v>0</v>
      </c>
      <c r="I64" s="51" t="str">
        <f>'MRS(input)'!$F$23</f>
        <v/>
      </c>
      <c r="J64" s="109" t="str">
        <f>IF('MPS(input_separate)'!J64="","",'MPS(input_separate)'!J64)</f>
        <v/>
      </c>
      <c r="K64" s="131" t="str">
        <f>IF('MPS(input_separate)'!K64="","",'MPS(input_separate)'!K64)</f>
        <v/>
      </c>
      <c r="L64" s="105" t="e">
        <f>IF(D64=0,J64/1000*E64*K64*LARGE(F64:I64,1),D64*LARGE(F64:I64,1))</f>
        <v>#VALUE!</v>
      </c>
    </row>
    <row r="65" spans="1:12" x14ac:dyDescent="0.15">
      <c r="A65" s="151"/>
      <c r="B65" s="133" t="str">
        <f>IF('MPS(input_separate)'!B65="","",'MPS(input_separate)'!B65)</f>
        <v/>
      </c>
      <c r="C65" s="133" t="str">
        <f>IF('MPS(input_separate)'!C65="","",'MPS(input_separate)'!C65)</f>
        <v/>
      </c>
      <c r="D65" s="48"/>
      <c r="E65" s="47"/>
      <c r="F65" s="114" t="str">
        <f>'MRS(input)'!$F$20</f>
        <v/>
      </c>
      <c r="G65" s="51">
        <f>'MRS(input)'!$F$21</f>
        <v>0</v>
      </c>
      <c r="H65" s="51">
        <f>'MRS(input)'!$F$22</f>
        <v>0</v>
      </c>
      <c r="I65" s="51" t="str">
        <f>'MRS(input)'!$F$23</f>
        <v/>
      </c>
      <c r="J65" s="109" t="str">
        <f>IF('MPS(input_separate)'!J65="","",'MPS(input_separate)'!J65)</f>
        <v/>
      </c>
      <c r="K65" s="131" t="str">
        <f>IF('MPS(input_separate)'!K65="","",'MPS(input_separate)'!K65)</f>
        <v/>
      </c>
      <c r="L65" s="105" t="e">
        <f t="shared" ref="L65:L83" si="1">IF(D65=0,J65/1000*E65*K65*LARGE(F65:I65,1),D65*LARGE(F65:I65,1))</f>
        <v>#VALUE!</v>
      </c>
    </row>
    <row r="66" spans="1:12" x14ac:dyDescent="0.15">
      <c r="A66" s="151"/>
      <c r="B66" s="133" t="str">
        <f>IF('MPS(input_separate)'!B66="","",'MPS(input_separate)'!B66)</f>
        <v/>
      </c>
      <c r="C66" s="133" t="str">
        <f>IF('MPS(input_separate)'!C66="","",'MPS(input_separate)'!C66)</f>
        <v/>
      </c>
      <c r="D66" s="48"/>
      <c r="E66" s="47"/>
      <c r="F66" s="114" t="str">
        <f>'MRS(input)'!$F$20</f>
        <v/>
      </c>
      <c r="G66" s="51">
        <f>'MRS(input)'!$F$21</f>
        <v>0</v>
      </c>
      <c r="H66" s="51">
        <f>'MRS(input)'!$F$22</f>
        <v>0</v>
      </c>
      <c r="I66" s="51" t="str">
        <f>'MRS(input)'!$F$23</f>
        <v/>
      </c>
      <c r="J66" s="109" t="str">
        <f>IF('MPS(input_separate)'!J66="","",'MPS(input_separate)'!J66)</f>
        <v/>
      </c>
      <c r="K66" s="131" t="str">
        <f>IF('MPS(input_separate)'!K66="","",'MPS(input_separate)'!K66)</f>
        <v/>
      </c>
      <c r="L66" s="105" t="e">
        <f t="shared" si="1"/>
        <v>#VALUE!</v>
      </c>
    </row>
    <row r="67" spans="1:12" x14ac:dyDescent="0.15">
      <c r="A67" s="151"/>
      <c r="B67" s="133" t="str">
        <f>IF('MPS(input_separate)'!B67="","",'MPS(input_separate)'!B67)</f>
        <v/>
      </c>
      <c r="C67" s="133" t="str">
        <f>IF('MPS(input_separate)'!C67="","",'MPS(input_separate)'!C67)</f>
        <v/>
      </c>
      <c r="D67" s="48"/>
      <c r="E67" s="47"/>
      <c r="F67" s="114" t="str">
        <f>'MRS(input)'!$F$20</f>
        <v/>
      </c>
      <c r="G67" s="51">
        <f>'MRS(input)'!$F$21</f>
        <v>0</v>
      </c>
      <c r="H67" s="51">
        <f>'MRS(input)'!$F$22</f>
        <v>0</v>
      </c>
      <c r="I67" s="51" t="str">
        <f>'MRS(input)'!$F$23</f>
        <v/>
      </c>
      <c r="J67" s="109" t="str">
        <f>IF('MPS(input_separate)'!J67="","",'MPS(input_separate)'!J67)</f>
        <v/>
      </c>
      <c r="K67" s="131" t="str">
        <f>IF('MPS(input_separate)'!K67="","",'MPS(input_separate)'!K67)</f>
        <v/>
      </c>
      <c r="L67" s="105" t="e">
        <f t="shared" si="1"/>
        <v>#VALUE!</v>
      </c>
    </row>
    <row r="68" spans="1:12" x14ac:dyDescent="0.15">
      <c r="A68" s="151"/>
      <c r="B68" s="133" t="str">
        <f>IF('MPS(input_separate)'!B68="","",'MPS(input_separate)'!B68)</f>
        <v/>
      </c>
      <c r="C68" s="133" t="str">
        <f>IF('MPS(input_separate)'!C68="","",'MPS(input_separate)'!C68)</f>
        <v/>
      </c>
      <c r="D68" s="48"/>
      <c r="E68" s="47"/>
      <c r="F68" s="114" t="str">
        <f>'MRS(input)'!$F$20</f>
        <v/>
      </c>
      <c r="G68" s="51">
        <f>'MRS(input)'!$F$21</f>
        <v>0</v>
      </c>
      <c r="H68" s="51">
        <f>'MRS(input)'!$F$22</f>
        <v>0</v>
      </c>
      <c r="I68" s="51" t="str">
        <f>'MRS(input)'!$F$23</f>
        <v/>
      </c>
      <c r="J68" s="109" t="str">
        <f>IF('MPS(input_separate)'!J68="","",'MPS(input_separate)'!J68)</f>
        <v/>
      </c>
      <c r="K68" s="131" t="str">
        <f>IF('MPS(input_separate)'!K68="","",'MPS(input_separate)'!K68)</f>
        <v/>
      </c>
      <c r="L68" s="105" t="e">
        <f t="shared" si="1"/>
        <v>#VALUE!</v>
      </c>
    </row>
    <row r="69" spans="1:12" x14ac:dyDescent="0.15">
      <c r="A69" s="151"/>
      <c r="B69" s="133" t="str">
        <f>IF('MPS(input_separate)'!B69="","",'MPS(input_separate)'!B69)</f>
        <v/>
      </c>
      <c r="C69" s="133" t="str">
        <f>IF('MPS(input_separate)'!C69="","",'MPS(input_separate)'!C69)</f>
        <v/>
      </c>
      <c r="D69" s="48"/>
      <c r="E69" s="47"/>
      <c r="F69" s="114" t="str">
        <f>'MRS(input)'!$F$20</f>
        <v/>
      </c>
      <c r="G69" s="51">
        <f>'MRS(input)'!$F$21</f>
        <v>0</v>
      </c>
      <c r="H69" s="51">
        <f>'MRS(input)'!$F$22</f>
        <v>0</v>
      </c>
      <c r="I69" s="51" t="str">
        <f>'MRS(input)'!$F$23</f>
        <v/>
      </c>
      <c r="J69" s="109" t="str">
        <f>IF('MPS(input_separate)'!J69="","",'MPS(input_separate)'!J69)</f>
        <v/>
      </c>
      <c r="K69" s="131" t="str">
        <f>IF('MPS(input_separate)'!K69="","",'MPS(input_separate)'!K69)</f>
        <v/>
      </c>
      <c r="L69" s="105" t="e">
        <f t="shared" si="1"/>
        <v>#VALUE!</v>
      </c>
    </row>
    <row r="70" spans="1:12" x14ac:dyDescent="0.15">
      <c r="A70" s="151"/>
      <c r="B70" s="133" t="str">
        <f>IF('MPS(input_separate)'!B70="","",'MPS(input_separate)'!B70)</f>
        <v/>
      </c>
      <c r="C70" s="133" t="str">
        <f>IF('MPS(input_separate)'!C70="","",'MPS(input_separate)'!C70)</f>
        <v/>
      </c>
      <c r="D70" s="48"/>
      <c r="E70" s="47"/>
      <c r="F70" s="114" t="str">
        <f>'MRS(input)'!$F$20</f>
        <v/>
      </c>
      <c r="G70" s="51">
        <f>'MRS(input)'!$F$21</f>
        <v>0</v>
      </c>
      <c r="H70" s="51">
        <f>'MRS(input)'!$F$22</f>
        <v>0</v>
      </c>
      <c r="I70" s="51" t="str">
        <f>'MRS(input)'!$F$23</f>
        <v/>
      </c>
      <c r="J70" s="109" t="str">
        <f>IF('MPS(input_separate)'!J70="","",'MPS(input_separate)'!J70)</f>
        <v/>
      </c>
      <c r="K70" s="131" t="str">
        <f>IF('MPS(input_separate)'!K70="","",'MPS(input_separate)'!K70)</f>
        <v/>
      </c>
      <c r="L70" s="105" t="e">
        <f t="shared" si="1"/>
        <v>#VALUE!</v>
      </c>
    </row>
    <row r="71" spans="1:12" x14ac:dyDescent="0.15">
      <c r="A71" s="151"/>
      <c r="B71" s="133" t="str">
        <f>IF('MPS(input_separate)'!B71="","",'MPS(input_separate)'!B71)</f>
        <v/>
      </c>
      <c r="C71" s="133" t="str">
        <f>IF('MPS(input_separate)'!C71="","",'MPS(input_separate)'!C71)</f>
        <v/>
      </c>
      <c r="D71" s="48"/>
      <c r="E71" s="47"/>
      <c r="F71" s="114" t="str">
        <f>'MRS(input)'!$F$20</f>
        <v/>
      </c>
      <c r="G71" s="51">
        <f>'MRS(input)'!$F$21</f>
        <v>0</v>
      </c>
      <c r="H71" s="51">
        <f>'MRS(input)'!$F$22</f>
        <v>0</v>
      </c>
      <c r="I71" s="51" t="str">
        <f>'MRS(input)'!$F$23</f>
        <v/>
      </c>
      <c r="J71" s="109" t="str">
        <f>IF('MPS(input_separate)'!J71="","",'MPS(input_separate)'!J71)</f>
        <v/>
      </c>
      <c r="K71" s="131" t="str">
        <f>IF('MPS(input_separate)'!K71="","",'MPS(input_separate)'!K71)</f>
        <v/>
      </c>
      <c r="L71" s="105" t="e">
        <f t="shared" si="1"/>
        <v>#VALUE!</v>
      </c>
    </row>
    <row r="72" spans="1:12" x14ac:dyDescent="0.15">
      <c r="A72" s="151"/>
      <c r="B72" s="133" t="str">
        <f>IF('MPS(input_separate)'!B72="","",'MPS(input_separate)'!B72)</f>
        <v/>
      </c>
      <c r="C72" s="133" t="str">
        <f>IF('MPS(input_separate)'!C72="","",'MPS(input_separate)'!C72)</f>
        <v/>
      </c>
      <c r="D72" s="48"/>
      <c r="E72" s="47"/>
      <c r="F72" s="114" t="str">
        <f>'MRS(input)'!$F$20</f>
        <v/>
      </c>
      <c r="G72" s="51">
        <f>'MRS(input)'!$F$21</f>
        <v>0</v>
      </c>
      <c r="H72" s="51">
        <f>'MRS(input)'!$F$22</f>
        <v>0</v>
      </c>
      <c r="I72" s="51" t="str">
        <f>'MRS(input)'!$F$23</f>
        <v/>
      </c>
      <c r="J72" s="109" t="str">
        <f>IF('MPS(input_separate)'!J72="","",'MPS(input_separate)'!J72)</f>
        <v/>
      </c>
      <c r="K72" s="131" t="str">
        <f>IF('MPS(input_separate)'!K72="","",'MPS(input_separate)'!K72)</f>
        <v/>
      </c>
      <c r="L72" s="105" t="e">
        <f t="shared" si="1"/>
        <v>#VALUE!</v>
      </c>
    </row>
    <row r="73" spans="1:12" x14ac:dyDescent="0.15">
      <c r="A73" s="151"/>
      <c r="B73" s="133" t="str">
        <f>IF('MPS(input_separate)'!B73="","",'MPS(input_separate)'!B73)</f>
        <v/>
      </c>
      <c r="C73" s="133" t="str">
        <f>IF('MPS(input_separate)'!C73="","",'MPS(input_separate)'!C73)</f>
        <v/>
      </c>
      <c r="D73" s="48"/>
      <c r="E73" s="47"/>
      <c r="F73" s="114" t="str">
        <f>'MRS(input)'!$F$20</f>
        <v/>
      </c>
      <c r="G73" s="51">
        <f>'MRS(input)'!$F$21</f>
        <v>0</v>
      </c>
      <c r="H73" s="51">
        <f>'MRS(input)'!$F$22</f>
        <v>0</v>
      </c>
      <c r="I73" s="51" t="str">
        <f>'MRS(input)'!$F$23</f>
        <v/>
      </c>
      <c r="J73" s="109" t="str">
        <f>IF('MPS(input_separate)'!J73="","",'MPS(input_separate)'!J73)</f>
        <v/>
      </c>
      <c r="K73" s="131" t="str">
        <f>IF('MPS(input_separate)'!K73="","",'MPS(input_separate)'!K73)</f>
        <v/>
      </c>
      <c r="L73" s="105" t="e">
        <f t="shared" si="1"/>
        <v>#VALUE!</v>
      </c>
    </row>
    <row r="74" spans="1:12" x14ac:dyDescent="0.15">
      <c r="A74" s="151"/>
      <c r="B74" s="133" t="str">
        <f>IF('MPS(input_separate)'!B74="","",'MPS(input_separate)'!B74)</f>
        <v/>
      </c>
      <c r="C74" s="133" t="str">
        <f>IF('MPS(input_separate)'!C74="","",'MPS(input_separate)'!C74)</f>
        <v/>
      </c>
      <c r="D74" s="48"/>
      <c r="E74" s="47"/>
      <c r="F74" s="114" t="str">
        <f>'MRS(input)'!$F$20</f>
        <v/>
      </c>
      <c r="G74" s="51">
        <f>'MRS(input)'!$F$21</f>
        <v>0</v>
      </c>
      <c r="H74" s="51">
        <f>'MRS(input)'!$F$22</f>
        <v>0</v>
      </c>
      <c r="I74" s="51" t="str">
        <f>'MRS(input)'!$F$23</f>
        <v/>
      </c>
      <c r="J74" s="109" t="str">
        <f>IF('MPS(input_separate)'!J74="","",'MPS(input_separate)'!J74)</f>
        <v/>
      </c>
      <c r="K74" s="131" t="str">
        <f>IF('MPS(input_separate)'!K74="","",'MPS(input_separate)'!K74)</f>
        <v/>
      </c>
      <c r="L74" s="105" t="e">
        <f t="shared" si="1"/>
        <v>#VALUE!</v>
      </c>
    </row>
    <row r="75" spans="1:12" x14ac:dyDescent="0.15">
      <c r="A75" s="151"/>
      <c r="B75" s="133" t="str">
        <f>IF('MPS(input_separate)'!B75="","",'MPS(input_separate)'!B75)</f>
        <v/>
      </c>
      <c r="C75" s="133" t="str">
        <f>IF('MPS(input_separate)'!C75="","",'MPS(input_separate)'!C75)</f>
        <v/>
      </c>
      <c r="D75" s="48"/>
      <c r="E75" s="47"/>
      <c r="F75" s="114" t="str">
        <f>'MRS(input)'!$F$20</f>
        <v/>
      </c>
      <c r="G75" s="51">
        <f>'MRS(input)'!$F$21</f>
        <v>0</v>
      </c>
      <c r="H75" s="51">
        <f>'MRS(input)'!$F$22</f>
        <v>0</v>
      </c>
      <c r="I75" s="51" t="str">
        <f>'MRS(input)'!$F$23</f>
        <v/>
      </c>
      <c r="J75" s="109" t="str">
        <f>IF('MPS(input_separate)'!J75="","",'MPS(input_separate)'!J75)</f>
        <v/>
      </c>
      <c r="K75" s="131" t="str">
        <f>IF('MPS(input_separate)'!K75="","",'MPS(input_separate)'!K75)</f>
        <v/>
      </c>
      <c r="L75" s="105" t="e">
        <f t="shared" si="1"/>
        <v>#VALUE!</v>
      </c>
    </row>
    <row r="76" spans="1:12" x14ac:dyDescent="0.15">
      <c r="A76" s="151"/>
      <c r="B76" s="133" t="str">
        <f>IF('MPS(input_separate)'!B76="","",'MPS(input_separate)'!B76)</f>
        <v/>
      </c>
      <c r="C76" s="133" t="str">
        <f>IF('MPS(input_separate)'!C76="","",'MPS(input_separate)'!C76)</f>
        <v/>
      </c>
      <c r="D76" s="48"/>
      <c r="E76" s="47"/>
      <c r="F76" s="114" t="str">
        <f>'MRS(input)'!$F$20</f>
        <v/>
      </c>
      <c r="G76" s="51">
        <f>'MRS(input)'!$F$21</f>
        <v>0</v>
      </c>
      <c r="H76" s="51">
        <f>'MRS(input)'!$F$22</f>
        <v>0</v>
      </c>
      <c r="I76" s="51" t="str">
        <f>'MRS(input)'!$F$23</f>
        <v/>
      </c>
      <c r="J76" s="109" t="str">
        <f>IF('MPS(input_separate)'!J76="","",'MPS(input_separate)'!J76)</f>
        <v/>
      </c>
      <c r="K76" s="131" t="str">
        <f>IF('MPS(input_separate)'!K76="","",'MPS(input_separate)'!K76)</f>
        <v/>
      </c>
      <c r="L76" s="105" t="e">
        <f t="shared" si="1"/>
        <v>#VALUE!</v>
      </c>
    </row>
    <row r="77" spans="1:12" x14ac:dyDescent="0.15">
      <c r="A77" s="151"/>
      <c r="B77" s="133" t="str">
        <f>IF('MPS(input_separate)'!B77="","",'MPS(input_separate)'!B77)</f>
        <v/>
      </c>
      <c r="C77" s="133" t="str">
        <f>IF('MPS(input_separate)'!C77="","",'MPS(input_separate)'!C77)</f>
        <v/>
      </c>
      <c r="D77" s="48"/>
      <c r="E77" s="47"/>
      <c r="F77" s="114" t="str">
        <f>'MRS(input)'!$F$20</f>
        <v/>
      </c>
      <c r="G77" s="51">
        <f>'MRS(input)'!$F$21</f>
        <v>0</v>
      </c>
      <c r="H77" s="51">
        <f>'MRS(input)'!$F$22</f>
        <v>0</v>
      </c>
      <c r="I77" s="51" t="str">
        <f>'MRS(input)'!$F$23</f>
        <v/>
      </c>
      <c r="J77" s="109" t="str">
        <f>IF('MPS(input_separate)'!J77="","",'MPS(input_separate)'!J77)</f>
        <v/>
      </c>
      <c r="K77" s="131" t="str">
        <f>IF('MPS(input_separate)'!K77="","",'MPS(input_separate)'!K77)</f>
        <v/>
      </c>
      <c r="L77" s="105" t="e">
        <f t="shared" si="1"/>
        <v>#VALUE!</v>
      </c>
    </row>
    <row r="78" spans="1:12" x14ac:dyDescent="0.15">
      <c r="A78" s="151"/>
      <c r="B78" s="133" t="str">
        <f>IF('MPS(input_separate)'!B78="","",'MPS(input_separate)'!B78)</f>
        <v/>
      </c>
      <c r="C78" s="133" t="str">
        <f>IF('MPS(input_separate)'!C78="","",'MPS(input_separate)'!C78)</f>
        <v/>
      </c>
      <c r="D78" s="48"/>
      <c r="E78" s="47"/>
      <c r="F78" s="114" t="str">
        <f>'MRS(input)'!$F$20</f>
        <v/>
      </c>
      <c r="G78" s="51">
        <f>'MRS(input)'!$F$21</f>
        <v>0</v>
      </c>
      <c r="H78" s="51">
        <f>'MRS(input)'!$F$22</f>
        <v>0</v>
      </c>
      <c r="I78" s="51" t="str">
        <f>'MRS(input)'!$F$23</f>
        <v/>
      </c>
      <c r="J78" s="109" t="str">
        <f>IF('MPS(input_separate)'!J78="","",'MPS(input_separate)'!J78)</f>
        <v/>
      </c>
      <c r="K78" s="131" t="str">
        <f>IF('MPS(input_separate)'!K78="","",'MPS(input_separate)'!K78)</f>
        <v/>
      </c>
      <c r="L78" s="105" t="e">
        <f t="shared" si="1"/>
        <v>#VALUE!</v>
      </c>
    </row>
    <row r="79" spans="1:12" x14ac:dyDescent="0.15">
      <c r="A79" s="151"/>
      <c r="B79" s="133" t="str">
        <f>IF('MPS(input_separate)'!B79="","",'MPS(input_separate)'!B79)</f>
        <v/>
      </c>
      <c r="C79" s="133" t="str">
        <f>IF('MPS(input_separate)'!C79="","",'MPS(input_separate)'!C79)</f>
        <v/>
      </c>
      <c r="D79" s="48"/>
      <c r="E79" s="47"/>
      <c r="F79" s="114" t="str">
        <f>'MRS(input)'!$F$20</f>
        <v/>
      </c>
      <c r="G79" s="51">
        <f>'MRS(input)'!$F$21</f>
        <v>0</v>
      </c>
      <c r="H79" s="51">
        <f>'MRS(input)'!$F$22</f>
        <v>0</v>
      </c>
      <c r="I79" s="51" t="str">
        <f>'MRS(input)'!$F$23</f>
        <v/>
      </c>
      <c r="J79" s="109" t="str">
        <f>IF('MPS(input_separate)'!J79="","",'MPS(input_separate)'!J79)</f>
        <v/>
      </c>
      <c r="K79" s="131" t="str">
        <f>IF('MPS(input_separate)'!K79="","",'MPS(input_separate)'!K79)</f>
        <v/>
      </c>
      <c r="L79" s="105" t="e">
        <f t="shared" si="1"/>
        <v>#VALUE!</v>
      </c>
    </row>
    <row r="80" spans="1:12" x14ac:dyDescent="0.15">
      <c r="A80" s="151"/>
      <c r="B80" s="133" t="str">
        <f>IF('MPS(input_separate)'!B80="","",'MPS(input_separate)'!B80)</f>
        <v/>
      </c>
      <c r="C80" s="133" t="str">
        <f>IF('MPS(input_separate)'!C80="","",'MPS(input_separate)'!C80)</f>
        <v/>
      </c>
      <c r="D80" s="48"/>
      <c r="E80" s="47"/>
      <c r="F80" s="114" t="str">
        <f>'MRS(input)'!$F$20</f>
        <v/>
      </c>
      <c r="G80" s="51">
        <f>'MRS(input)'!$F$21</f>
        <v>0</v>
      </c>
      <c r="H80" s="51">
        <f>'MRS(input)'!$F$22</f>
        <v>0</v>
      </c>
      <c r="I80" s="51" t="str">
        <f>'MRS(input)'!$F$23</f>
        <v/>
      </c>
      <c r="J80" s="109" t="str">
        <f>IF('MPS(input_separate)'!J80="","",'MPS(input_separate)'!J80)</f>
        <v/>
      </c>
      <c r="K80" s="131" t="str">
        <f>IF('MPS(input_separate)'!K80="","",'MPS(input_separate)'!K80)</f>
        <v/>
      </c>
      <c r="L80" s="105" t="e">
        <f t="shared" si="1"/>
        <v>#VALUE!</v>
      </c>
    </row>
    <row r="81" spans="1:12" x14ac:dyDescent="0.15">
      <c r="A81" s="151"/>
      <c r="B81" s="133" t="str">
        <f>IF('MPS(input_separate)'!B81="","",'MPS(input_separate)'!B81)</f>
        <v/>
      </c>
      <c r="C81" s="133" t="str">
        <f>IF('MPS(input_separate)'!C81="","",'MPS(input_separate)'!C81)</f>
        <v/>
      </c>
      <c r="D81" s="48"/>
      <c r="E81" s="47"/>
      <c r="F81" s="114" t="str">
        <f>'MRS(input)'!$F$20</f>
        <v/>
      </c>
      <c r="G81" s="51">
        <f>'MRS(input)'!$F$21</f>
        <v>0</v>
      </c>
      <c r="H81" s="51">
        <f>'MRS(input)'!$F$22</f>
        <v>0</v>
      </c>
      <c r="I81" s="51" t="str">
        <f>'MRS(input)'!$F$23</f>
        <v/>
      </c>
      <c r="J81" s="109" t="str">
        <f>IF('MPS(input_separate)'!J81="","",'MPS(input_separate)'!J81)</f>
        <v/>
      </c>
      <c r="K81" s="131" t="str">
        <f>IF('MPS(input_separate)'!K81="","",'MPS(input_separate)'!K81)</f>
        <v/>
      </c>
      <c r="L81" s="105" t="e">
        <f t="shared" si="1"/>
        <v>#VALUE!</v>
      </c>
    </row>
    <row r="82" spans="1:12" x14ac:dyDescent="0.15">
      <c r="A82" s="151"/>
      <c r="B82" s="133" t="str">
        <f>IF('MPS(input_separate)'!B82="","",'MPS(input_separate)'!B82)</f>
        <v/>
      </c>
      <c r="C82" s="133" t="str">
        <f>IF('MPS(input_separate)'!C82="","",'MPS(input_separate)'!C82)</f>
        <v/>
      </c>
      <c r="D82" s="48"/>
      <c r="E82" s="47"/>
      <c r="F82" s="114" t="str">
        <f>'MRS(input)'!$F$20</f>
        <v/>
      </c>
      <c r="G82" s="51">
        <f>'MRS(input)'!$F$21</f>
        <v>0</v>
      </c>
      <c r="H82" s="51">
        <f>'MRS(input)'!$F$22</f>
        <v>0</v>
      </c>
      <c r="I82" s="51" t="str">
        <f>'MRS(input)'!$F$23</f>
        <v/>
      </c>
      <c r="J82" s="109" t="str">
        <f>IF('MPS(input_separate)'!J82="","",'MPS(input_separate)'!J82)</f>
        <v/>
      </c>
      <c r="K82" s="131" t="str">
        <f>IF('MPS(input_separate)'!K82="","",'MPS(input_separate)'!K82)</f>
        <v/>
      </c>
      <c r="L82" s="105" t="e">
        <f t="shared" si="1"/>
        <v>#VALUE!</v>
      </c>
    </row>
    <row r="83" spans="1:12" x14ac:dyDescent="0.15">
      <c r="A83" s="151"/>
      <c r="B83" s="133" t="str">
        <f>IF('MPS(input_separate)'!B83="","",'MPS(input_separate)'!B83)</f>
        <v/>
      </c>
      <c r="C83" s="133" t="str">
        <f>IF('MPS(input_separate)'!C83="","",'MPS(input_separate)'!C83)</f>
        <v/>
      </c>
      <c r="D83" s="48"/>
      <c r="E83" s="47"/>
      <c r="F83" s="114" t="str">
        <f>'MRS(input)'!$F$20</f>
        <v/>
      </c>
      <c r="G83" s="51">
        <f>'MRS(input)'!$F$21</f>
        <v>0</v>
      </c>
      <c r="H83" s="51">
        <f>'MRS(input)'!$F$22</f>
        <v>0</v>
      </c>
      <c r="I83" s="51" t="str">
        <f>'MRS(input)'!$F$23</f>
        <v/>
      </c>
      <c r="J83" s="109" t="str">
        <f>IF('MPS(input_separate)'!J83="","",'MPS(input_separate)'!J83)</f>
        <v/>
      </c>
      <c r="K83" s="131" t="str">
        <f>IF('MPS(input_separate)'!K83="","",'MPS(input_separate)'!K83)</f>
        <v/>
      </c>
      <c r="L83" s="105" t="e">
        <f t="shared" si="1"/>
        <v>#VALUE!</v>
      </c>
    </row>
    <row r="84" spans="1:12" ht="14.25" customHeight="1" x14ac:dyDescent="0.15">
      <c r="A84" s="152"/>
      <c r="B84" s="56"/>
      <c r="C84" s="56"/>
      <c r="D84" s="56"/>
      <c r="E84" s="56"/>
      <c r="F84" s="56"/>
      <c r="G84" s="52" t="s">
        <v>97</v>
      </c>
      <c r="H84" s="52" t="s">
        <v>97</v>
      </c>
      <c r="I84" s="52" t="s">
        <v>97</v>
      </c>
      <c r="J84" s="109"/>
      <c r="K84" s="109"/>
      <c r="L84" s="105" t="e">
        <f>SUM(L64:L83)</f>
        <v>#VALUE!</v>
      </c>
    </row>
    <row r="87" spans="1:12" x14ac:dyDescent="0.15">
      <c r="I87" s="115"/>
    </row>
  </sheetData>
  <sheetProtection password="C7C3" sheet="1" objects="1" scenarios="1" formatCells="0" formatRows="0"/>
  <mergeCells count="9">
    <mergeCell ref="D60:E60"/>
    <mergeCell ref="F60:K60"/>
    <mergeCell ref="A64:A84"/>
    <mergeCell ref="C6:E6"/>
    <mergeCell ref="F6:J6"/>
    <mergeCell ref="A10:A30"/>
    <mergeCell ref="C33:D33"/>
    <mergeCell ref="E33:F33"/>
    <mergeCell ref="A37:A57"/>
  </mergeCells>
  <phoneticPr fontId="10"/>
  <pageMargins left="0.7" right="0.7" top="0.75" bottom="0.75" header="0.3" footer="0.3"/>
  <pageSetup paperSize="9" scale="24" orientation="portrait"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B151-B538-4C85-8D43-917770C1C14D}">
  <sheetPr>
    <tabColor theme="5" tint="0.39997558519241921"/>
  </sheetPr>
  <dimension ref="A1:I16"/>
  <sheetViews>
    <sheetView showGridLines="0" view="pageBreakPreview" zoomScale="80" zoomScaleNormal="100" zoomScaleSheetLayoutView="80" workbookViewId="0"/>
  </sheetViews>
  <sheetFormatPr defaultColWidth="9" defaultRowHeight="14.25" x14ac:dyDescent="0.15"/>
  <cols>
    <col min="1" max="4" width="3.625" style="33" customWidth="1"/>
    <col min="5" max="5" width="47.125" style="33" customWidth="1"/>
    <col min="6" max="7" width="12.625" style="33" customWidth="1"/>
    <col min="8" max="8" width="14.625" style="33" customWidth="1"/>
    <col min="9" max="9" width="9" style="5"/>
    <col min="10" max="16384" width="9" style="33"/>
  </cols>
  <sheetData>
    <row r="1" spans="1:9" x14ac:dyDescent="0.15">
      <c r="I1" s="53" t="str">
        <f>'MPS(input)'!K1</f>
        <v>Monitoring Spreadsheet: JCM_ID_AM028_ver01.0</v>
      </c>
    </row>
    <row r="2" spans="1:9" ht="18" customHeight="1" x14ac:dyDescent="0.15">
      <c r="I2" s="53" t="str">
        <f>'MPS(input)'!K2</f>
        <v>Reference Number:</v>
      </c>
    </row>
    <row r="3" spans="1:9" ht="27.75" customHeight="1" x14ac:dyDescent="0.15">
      <c r="A3" s="173" t="s">
        <v>204</v>
      </c>
      <c r="B3" s="173"/>
      <c r="C3" s="173"/>
      <c r="D3" s="173"/>
      <c r="E3" s="173"/>
      <c r="F3" s="173"/>
      <c r="G3" s="173"/>
      <c r="H3" s="173"/>
      <c r="I3" s="173"/>
    </row>
    <row r="4" spans="1:9" ht="11.25" customHeight="1" x14ac:dyDescent="0.15"/>
    <row r="5" spans="1:9" ht="18.75" customHeight="1" thickBot="1" x14ac:dyDescent="0.2">
      <c r="A5" s="11" t="s">
        <v>2</v>
      </c>
      <c r="B5" s="12"/>
      <c r="C5" s="12"/>
      <c r="D5" s="12"/>
      <c r="E5" s="13"/>
      <c r="F5" s="14" t="s">
        <v>3</v>
      </c>
      <c r="G5" s="15" t="s">
        <v>0</v>
      </c>
      <c r="H5" s="14" t="s">
        <v>1</v>
      </c>
      <c r="I5" s="16" t="s">
        <v>4</v>
      </c>
    </row>
    <row r="6" spans="1:9" ht="18.75" customHeight="1" thickBot="1" x14ac:dyDescent="0.2">
      <c r="A6" s="17"/>
      <c r="B6" s="18" t="s">
        <v>71</v>
      </c>
      <c r="C6" s="18"/>
      <c r="D6" s="18"/>
      <c r="E6" s="18"/>
      <c r="F6" s="19" t="s">
        <v>196</v>
      </c>
      <c r="G6" s="60" t="e">
        <f>G8-G11</f>
        <v>#VALUE!</v>
      </c>
      <c r="H6" s="20" t="s">
        <v>72</v>
      </c>
      <c r="I6" s="21" t="s">
        <v>73</v>
      </c>
    </row>
    <row r="7" spans="1:9" ht="18.75" customHeight="1" thickBot="1" x14ac:dyDescent="0.2">
      <c r="A7" s="11" t="s">
        <v>74</v>
      </c>
      <c r="B7" s="13"/>
      <c r="C7" s="12"/>
      <c r="D7" s="14"/>
      <c r="E7" s="14"/>
      <c r="F7" s="14"/>
      <c r="G7" s="61"/>
      <c r="H7" s="13"/>
      <c r="I7" s="14"/>
    </row>
    <row r="8" spans="1:9" ht="18.75" customHeight="1" thickBot="1" x14ac:dyDescent="0.2">
      <c r="A8" s="22"/>
      <c r="B8" s="23" t="s">
        <v>75</v>
      </c>
      <c r="C8" s="18"/>
      <c r="D8" s="18"/>
      <c r="E8" s="18"/>
      <c r="F8" s="19" t="s">
        <v>196</v>
      </c>
      <c r="G8" s="62">
        <f>G9</f>
        <v>0</v>
      </c>
      <c r="H8" s="20" t="s">
        <v>72</v>
      </c>
      <c r="I8" s="24" t="s">
        <v>76</v>
      </c>
    </row>
    <row r="9" spans="1:9" ht="18.75" customHeight="1" x14ac:dyDescent="0.15">
      <c r="A9" s="17"/>
      <c r="B9" s="25"/>
      <c r="C9" s="26" t="s">
        <v>75</v>
      </c>
      <c r="D9" s="26"/>
      <c r="E9" s="26"/>
      <c r="F9" s="24" t="s">
        <v>77</v>
      </c>
      <c r="G9" s="63">
        <f>'MRS(input_separate)'!K30</f>
        <v>0</v>
      </c>
      <c r="H9" s="24" t="s">
        <v>72</v>
      </c>
      <c r="I9" s="24" t="s">
        <v>76</v>
      </c>
    </row>
    <row r="10" spans="1:9" ht="18.75" customHeight="1" thickBot="1" x14ac:dyDescent="0.2">
      <c r="A10" s="11" t="s">
        <v>78</v>
      </c>
      <c r="B10" s="12"/>
      <c r="C10" s="12"/>
      <c r="D10" s="12"/>
      <c r="E10" s="13"/>
      <c r="F10" s="14"/>
      <c r="G10" s="64"/>
      <c r="H10" s="13"/>
      <c r="I10" s="14"/>
    </row>
    <row r="11" spans="1:9" ht="18.75" customHeight="1" thickBot="1" x14ac:dyDescent="0.2">
      <c r="A11" s="22"/>
      <c r="B11" s="27" t="s">
        <v>79</v>
      </c>
      <c r="C11" s="28"/>
      <c r="D11" s="28"/>
      <c r="E11" s="28"/>
      <c r="F11" s="19" t="s">
        <v>196</v>
      </c>
      <c r="G11" s="65" t="e">
        <f>G12</f>
        <v>#VALUE!</v>
      </c>
      <c r="H11" s="29" t="s">
        <v>80</v>
      </c>
      <c r="I11" s="30" t="s">
        <v>81</v>
      </c>
    </row>
    <row r="12" spans="1:9" ht="18.75" customHeight="1" x14ac:dyDescent="0.15">
      <c r="A12" s="17"/>
      <c r="B12" s="25"/>
      <c r="C12" s="26" t="s">
        <v>82</v>
      </c>
      <c r="D12" s="26"/>
      <c r="E12" s="26"/>
      <c r="F12" s="24" t="s">
        <v>83</v>
      </c>
      <c r="G12" s="63" t="e">
        <f>'MRS(input_separate)'!L84</f>
        <v>#VALUE!</v>
      </c>
      <c r="H12" s="30" t="s">
        <v>80</v>
      </c>
      <c r="I12" s="30" t="s">
        <v>81</v>
      </c>
    </row>
    <row r="13" spans="1:9" x14ac:dyDescent="0.15">
      <c r="A13" s="2"/>
      <c r="B13" s="2"/>
      <c r="C13" s="7"/>
      <c r="D13" s="2"/>
      <c r="E13" s="7"/>
      <c r="F13" s="9"/>
      <c r="G13" s="8"/>
      <c r="H13" s="8"/>
      <c r="I13" s="6"/>
    </row>
    <row r="14" spans="1:9" ht="21.75" customHeight="1" x14ac:dyDescent="0.15">
      <c r="E14" s="2" t="s">
        <v>5</v>
      </c>
      <c r="F14" s="4"/>
    </row>
    <row r="15" spans="1:9" ht="47.1" customHeight="1" x14ac:dyDescent="0.15">
      <c r="E15" s="31" t="s">
        <v>84</v>
      </c>
      <c r="F15" s="10">
        <v>4.1840000000000002</v>
      </c>
      <c r="G15" s="32" t="s">
        <v>89</v>
      </c>
      <c r="H15" s="3"/>
    </row>
    <row r="16" spans="1:9" s="5" customFormat="1" ht="44.25" x14ac:dyDescent="0.15">
      <c r="E16" s="31" t="s">
        <v>116</v>
      </c>
      <c r="F16" s="10">
        <v>1.3</v>
      </c>
      <c r="G16" s="10" t="s">
        <v>115</v>
      </c>
      <c r="H16" s="2"/>
    </row>
  </sheetData>
  <sheetProtection password="C7C3" sheet="1" objects="1" scenarios="1"/>
  <mergeCells count="1">
    <mergeCell ref="A3:I3"/>
  </mergeCells>
  <phoneticPr fontId="10"/>
  <dataValidations count="1">
    <dataValidation type="list" allowBlank="1" showInputMessage="1" showErrorMessage="1" sqref="F20" xr:uid="{89DF40A4-12C2-4772-ABE7-A1EED27DCF33}">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35"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2013-08-01T01:38:02Z</cp:lastPrinted>
  <dcterms:created xsi:type="dcterms:W3CDTF">2012-01-13T02:28:29Z</dcterms:created>
  <dcterms:modified xsi:type="dcterms:W3CDTF">2021-02-24T09:31:29Z</dcterms:modified>
</cp:coreProperties>
</file>