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Box\jcm\10_パートナー国\Indonesia\03_JCM事務局業務\20251299_PDD パブコメ\02_website掲示用\"/>
    </mc:Choice>
  </mc:AlternateContent>
  <xr:revisionPtr revIDLastSave="0" documentId="13_ncr:1_{ACDC7E2A-41EC-44A3-B5FE-CCAFEBAE877D}" xr6:coauthVersionLast="47" xr6:coauthVersionMax="47" xr10:uidLastSave="{00000000-0000-0000-0000-000000000000}"/>
  <bookViews>
    <workbookView xWindow="28680" yWindow="-120" windowWidth="29040" windowHeight="15720" tabRatio="803"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'MPS(calc_process)'!$A$1:$I$29</definedName>
    <definedName name="_xlnm.Print_Area" localSheetId="0">'MPS(input)'!$A$1:$K$55</definedName>
    <definedName name="_xlnm.Print_Area" localSheetId="1">'MPS(input_separate)'!$A$1:$T$65</definedName>
    <definedName name="_xlnm.Print_Area" localSheetId="6">'MRS(calc_process)'!$A$1:$I$28</definedName>
    <definedName name="_xlnm.Print_Area" localSheetId="4">'MRS(input)'!$A$1:$L$55</definedName>
    <definedName name="_xlnm.Print_Area" localSheetId="5">'MRS(input_separate)'!$A$1:$T$65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3" i="35" l="1"/>
  <c r="Q63" i="35"/>
  <c r="P63" i="35"/>
  <c r="O63" i="35"/>
  <c r="N63" i="35"/>
  <c r="M63" i="35"/>
  <c r="R62" i="35"/>
  <c r="Q62" i="35"/>
  <c r="P62" i="35"/>
  <c r="O62" i="35"/>
  <c r="N62" i="35"/>
  <c r="M62" i="35"/>
  <c r="R61" i="35"/>
  <c r="Q61" i="35"/>
  <c r="P61" i="35"/>
  <c r="O61" i="35"/>
  <c r="N61" i="35"/>
  <c r="M61" i="35"/>
  <c r="R60" i="35"/>
  <c r="Q60" i="35"/>
  <c r="P60" i="35"/>
  <c r="O60" i="35"/>
  <c r="N60" i="35"/>
  <c r="M60" i="35"/>
  <c r="R59" i="35"/>
  <c r="Q59" i="35"/>
  <c r="P59" i="35"/>
  <c r="O59" i="35"/>
  <c r="N59" i="35"/>
  <c r="M59" i="35"/>
  <c r="R58" i="35"/>
  <c r="Q58" i="35"/>
  <c r="P58" i="35"/>
  <c r="O58" i="35"/>
  <c r="N58" i="35"/>
  <c r="M58" i="35"/>
  <c r="R57" i="35"/>
  <c r="Q57" i="35"/>
  <c r="P57" i="35"/>
  <c r="O57" i="35"/>
  <c r="N57" i="35"/>
  <c r="M57" i="35"/>
  <c r="R56" i="35"/>
  <c r="Q56" i="35"/>
  <c r="P56" i="35"/>
  <c r="O56" i="35"/>
  <c r="N56" i="35"/>
  <c r="M56" i="35"/>
  <c r="R55" i="35"/>
  <c r="Q55" i="35"/>
  <c r="P55" i="35"/>
  <c r="O55" i="35"/>
  <c r="N55" i="35"/>
  <c r="M55" i="35"/>
  <c r="R54" i="35"/>
  <c r="Q54" i="35"/>
  <c r="P54" i="35"/>
  <c r="O54" i="35"/>
  <c r="N54" i="35"/>
  <c r="M54" i="35"/>
  <c r="R53" i="35"/>
  <c r="Q53" i="35"/>
  <c r="P53" i="35"/>
  <c r="O53" i="35"/>
  <c r="N53" i="35"/>
  <c r="M53" i="35"/>
  <c r="R52" i="35"/>
  <c r="Q52" i="35"/>
  <c r="P52" i="35"/>
  <c r="O52" i="35"/>
  <c r="N52" i="35"/>
  <c r="M52" i="35"/>
  <c r="R51" i="35"/>
  <c r="Q51" i="35"/>
  <c r="P51" i="35"/>
  <c r="O51" i="35"/>
  <c r="N51" i="35"/>
  <c r="M51" i="35"/>
  <c r="R50" i="35"/>
  <c r="Q50" i="35"/>
  <c r="P50" i="35"/>
  <c r="O50" i="35"/>
  <c r="N50" i="35"/>
  <c r="M50" i="35"/>
  <c r="R49" i="35"/>
  <c r="Q49" i="35"/>
  <c r="P49" i="35"/>
  <c r="O49" i="35"/>
  <c r="N49" i="35"/>
  <c r="M49" i="35"/>
  <c r="R48" i="35"/>
  <c r="Q48" i="35"/>
  <c r="P48" i="35"/>
  <c r="O48" i="35"/>
  <c r="N48" i="35"/>
  <c r="M48" i="35"/>
  <c r="R47" i="35"/>
  <c r="Q47" i="35"/>
  <c r="P47" i="35"/>
  <c r="O47" i="35"/>
  <c r="N47" i="35"/>
  <c r="M47" i="35"/>
  <c r="R46" i="35"/>
  <c r="Q46" i="35"/>
  <c r="P46" i="35"/>
  <c r="O46" i="35"/>
  <c r="N46" i="35"/>
  <c r="M46" i="35"/>
  <c r="R45" i="35"/>
  <c r="Q45" i="35"/>
  <c r="P45" i="35"/>
  <c r="O45" i="35"/>
  <c r="N45" i="35"/>
  <c r="M45" i="35"/>
  <c r="R44" i="35"/>
  <c r="Q44" i="35"/>
  <c r="P44" i="35"/>
  <c r="O44" i="35"/>
  <c r="N44" i="35"/>
  <c r="M44" i="35"/>
  <c r="J63" i="35"/>
  <c r="I63" i="35"/>
  <c r="J62" i="35"/>
  <c r="I62" i="35"/>
  <c r="S62" i="35" s="1"/>
  <c r="J61" i="35"/>
  <c r="I61" i="35"/>
  <c r="J60" i="35"/>
  <c r="I60" i="35"/>
  <c r="J59" i="35"/>
  <c r="I59" i="35"/>
  <c r="J58" i="35"/>
  <c r="I58" i="35"/>
  <c r="J57" i="35"/>
  <c r="I57" i="35"/>
  <c r="J56" i="35"/>
  <c r="I56" i="35"/>
  <c r="J55" i="35"/>
  <c r="I55" i="35"/>
  <c r="J54" i="35"/>
  <c r="I54" i="35"/>
  <c r="J53" i="35"/>
  <c r="I53" i="35"/>
  <c r="J52" i="35"/>
  <c r="I52" i="35"/>
  <c r="J51" i="35"/>
  <c r="I51" i="35"/>
  <c r="J50" i="35"/>
  <c r="I50" i="35"/>
  <c r="J49" i="35"/>
  <c r="I49" i="35"/>
  <c r="J48" i="35"/>
  <c r="I48" i="35"/>
  <c r="J47" i="35"/>
  <c r="I47" i="35"/>
  <c r="J46" i="35"/>
  <c r="I46" i="35"/>
  <c r="J45" i="35"/>
  <c r="I45" i="35"/>
  <c r="J44" i="35"/>
  <c r="I44" i="35"/>
  <c r="M19" i="35"/>
  <c r="L19" i="35"/>
  <c r="I19" i="35" s="1"/>
  <c r="K19" i="35"/>
  <c r="H19" i="35" s="1"/>
  <c r="J19" i="35"/>
  <c r="M18" i="35"/>
  <c r="L18" i="35"/>
  <c r="K18" i="35"/>
  <c r="J18" i="35"/>
  <c r="M17" i="35"/>
  <c r="L17" i="35"/>
  <c r="I17" i="35" s="1"/>
  <c r="K17" i="35"/>
  <c r="H17" i="35" s="1"/>
  <c r="J17" i="35"/>
  <c r="M16" i="35"/>
  <c r="L16" i="35"/>
  <c r="K16" i="35"/>
  <c r="J16" i="35"/>
  <c r="M15" i="35"/>
  <c r="L15" i="35"/>
  <c r="I15" i="35" s="1"/>
  <c r="K15" i="35"/>
  <c r="H15" i="35" s="1"/>
  <c r="J15" i="35"/>
  <c r="M14" i="35"/>
  <c r="L14" i="35"/>
  <c r="K14" i="35"/>
  <c r="J14" i="35"/>
  <c r="M13" i="35"/>
  <c r="L13" i="35"/>
  <c r="I13" i="35" s="1"/>
  <c r="K13" i="35"/>
  <c r="H13" i="35" s="1"/>
  <c r="J13" i="35"/>
  <c r="M12" i="35"/>
  <c r="L12" i="35"/>
  <c r="K12" i="35"/>
  <c r="J12" i="35"/>
  <c r="M11" i="35"/>
  <c r="L11" i="35"/>
  <c r="I11" i="35" s="1"/>
  <c r="K11" i="35"/>
  <c r="H11" i="35" s="1"/>
  <c r="J11" i="35"/>
  <c r="M10" i="35"/>
  <c r="L10" i="35"/>
  <c r="I10" i="35" s="1"/>
  <c r="K10" i="35"/>
  <c r="J10" i="35"/>
  <c r="G19" i="35"/>
  <c r="G18" i="35"/>
  <c r="G17" i="35"/>
  <c r="G16" i="35"/>
  <c r="G15" i="35"/>
  <c r="G14" i="35"/>
  <c r="G13" i="35"/>
  <c r="G12" i="35"/>
  <c r="G11" i="35"/>
  <c r="G10" i="35"/>
  <c r="K46" i="34"/>
  <c r="H46" i="34"/>
  <c r="K45" i="34"/>
  <c r="H45" i="34"/>
  <c r="K44" i="34"/>
  <c r="H44" i="34"/>
  <c r="K43" i="34"/>
  <c r="H43" i="34"/>
  <c r="K42" i="34"/>
  <c r="H42" i="34"/>
  <c r="K41" i="34"/>
  <c r="H41" i="34"/>
  <c r="K40" i="34"/>
  <c r="H40" i="34"/>
  <c r="K39" i="34"/>
  <c r="H39" i="34"/>
  <c r="K38" i="34"/>
  <c r="H38" i="34"/>
  <c r="K37" i="34"/>
  <c r="H37" i="34"/>
  <c r="K36" i="34"/>
  <c r="H36" i="34"/>
  <c r="K35" i="34"/>
  <c r="H35" i="34"/>
  <c r="K34" i="34"/>
  <c r="H34" i="34"/>
  <c r="K33" i="34"/>
  <c r="H33" i="34"/>
  <c r="K32" i="34"/>
  <c r="H32" i="34"/>
  <c r="K31" i="34"/>
  <c r="H31" i="34"/>
  <c r="K30" i="34"/>
  <c r="H30" i="34"/>
  <c r="K29" i="34"/>
  <c r="H29" i="34"/>
  <c r="K28" i="34"/>
  <c r="H28" i="34"/>
  <c r="K27" i="34"/>
  <c r="H27" i="34"/>
  <c r="K26" i="34"/>
  <c r="H26" i="34"/>
  <c r="F29" i="34"/>
  <c r="G19" i="36" s="1"/>
  <c r="F28" i="34"/>
  <c r="F35" i="35" s="1"/>
  <c r="F27" i="34"/>
  <c r="I2" i="36"/>
  <c r="I1" i="36"/>
  <c r="T2" i="35"/>
  <c r="T1" i="35"/>
  <c r="L2" i="34"/>
  <c r="L1" i="34"/>
  <c r="G18" i="36"/>
  <c r="G17" i="36"/>
  <c r="G8" i="36"/>
  <c r="L63" i="35"/>
  <c r="K63" i="35"/>
  <c r="L62" i="35"/>
  <c r="T62" i="35" s="1"/>
  <c r="K62" i="35"/>
  <c r="L61" i="35"/>
  <c r="K61" i="35"/>
  <c r="L60" i="35"/>
  <c r="T60" i="35" s="1"/>
  <c r="K60" i="35"/>
  <c r="L59" i="35"/>
  <c r="K59" i="35"/>
  <c r="L58" i="35"/>
  <c r="T58" i="35" s="1"/>
  <c r="K58" i="35"/>
  <c r="L57" i="35"/>
  <c r="K57" i="35"/>
  <c r="L56" i="35"/>
  <c r="T56" i="35" s="1"/>
  <c r="K56" i="35"/>
  <c r="L55" i="35"/>
  <c r="K55" i="35"/>
  <c r="L54" i="35"/>
  <c r="T54" i="35" s="1"/>
  <c r="K54" i="35"/>
  <c r="L53" i="35"/>
  <c r="K53" i="35"/>
  <c r="L52" i="35"/>
  <c r="T52" i="35" s="1"/>
  <c r="K52" i="35"/>
  <c r="L51" i="35"/>
  <c r="K51" i="35"/>
  <c r="L50" i="35"/>
  <c r="T50" i="35" s="1"/>
  <c r="K50" i="35"/>
  <c r="L49" i="35"/>
  <c r="K49" i="35"/>
  <c r="L48" i="35"/>
  <c r="T48" i="35" s="1"/>
  <c r="K48" i="35"/>
  <c r="L47" i="35"/>
  <c r="K47" i="35"/>
  <c r="S47" i="35" s="1"/>
  <c r="L46" i="35"/>
  <c r="T46" i="35" s="1"/>
  <c r="K46" i="35"/>
  <c r="L45" i="35"/>
  <c r="K45" i="35"/>
  <c r="S45" i="35" s="1"/>
  <c r="L44" i="35"/>
  <c r="T44" i="35" s="1"/>
  <c r="K44" i="35"/>
  <c r="E36" i="35"/>
  <c r="E35" i="35"/>
  <c r="E34" i="35"/>
  <c r="E33" i="35"/>
  <c r="E32" i="35"/>
  <c r="E31" i="35"/>
  <c r="E30" i="35"/>
  <c r="E29" i="35"/>
  <c r="E28" i="35"/>
  <c r="E27" i="35"/>
  <c r="I18" i="35"/>
  <c r="H18" i="35"/>
  <c r="N18" i="35" s="1"/>
  <c r="I16" i="35"/>
  <c r="H16" i="35"/>
  <c r="I14" i="35"/>
  <c r="H14" i="35"/>
  <c r="N14" i="35" s="1"/>
  <c r="I12" i="35"/>
  <c r="H12" i="35"/>
  <c r="N12" i="35" s="1"/>
  <c r="H10" i="35"/>
  <c r="F26" i="34"/>
  <c r="C2" i="33"/>
  <c r="C1" i="33"/>
  <c r="I2" i="31"/>
  <c r="T2" i="32"/>
  <c r="F32" i="35" l="1"/>
  <c r="F31" i="35"/>
  <c r="G31" i="35" s="1"/>
  <c r="F27" i="35"/>
  <c r="G27" i="35" s="1"/>
  <c r="F28" i="35"/>
  <c r="F33" i="35"/>
  <c r="F29" i="35"/>
  <c r="F30" i="35"/>
  <c r="F36" i="35"/>
  <c r="S48" i="35"/>
  <c r="S52" i="35"/>
  <c r="S56" i="35"/>
  <c r="S60" i="35"/>
  <c r="T53" i="35"/>
  <c r="T61" i="35"/>
  <c r="G35" i="35"/>
  <c r="T45" i="35"/>
  <c r="T64" i="35" s="1"/>
  <c r="G20" i="36" s="1"/>
  <c r="T49" i="35"/>
  <c r="T57" i="35"/>
  <c r="F34" i="35"/>
  <c r="G34" i="35" s="1"/>
  <c r="S50" i="35"/>
  <c r="S58" i="35"/>
  <c r="S46" i="35"/>
  <c r="S54" i="35"/>
  <c r="G36" i="35"/>
  <c r="T47" i="35"/>
  <c r="T51" i="35"/>
  <c r="T55" i="35"/>
  <c r="T59" i="35"/>
  <c r="T63" i="35"/>
  <c r="G28" i="35"/>
  <c r="G32" i="35"/>
  <c r="S44" i="35"/>
  <c r="S49" i="35"/>
  <c r="S51" i="35"/>
  <c r="S53" i="35"/>
  <c r="S55" i="35"/>
  <c r="S57" i="35"/>
  <c r="S59" i="35"/>
  <c r="S61" i="35"/>
  <c r="S63" i="35"/>
  <c r="N16" i="35"/>
  <c r="N13" i="35"/>
  <c r="N17" i="35"/>
  <c r="N10" i="35"/>
  <c r="N19" i="35"/>
  <c r="N11" i="35"/>
  <c r="N15" i="35"/>
  <c r="G29" i="35"/>
  <c r="G33" i="35"/>
  <c r="G30" i="35"/>
  <c r="G16" i="36"/>
  <c r="G15" i="36" l="1"/>
  <c r="G37" i="35"/>
  <c r="G12" i="36" s="1"/>
  <c r="S64" i="35"/>
  <c r="G13" i="36" s="1"/>
  <c r="N20" i="35"/>
  <c r="G11" i="36" s="1"/>
  <c r="G10" i="36" l="1"/>
  <c r="G6" i="36" s="1"/>
  <c r="C50" i="34" s="1"/>
  <c r="G17" i="31"/>
  <c r="L45" i="32"/>
  <c r="L46" i="32"/>
  <c r="L47" i="32"/>
  <c r="L48" i="32"/>
  <c r="L49" i="32"/>
  <c r="L50" i="32"/>
  <c r="L51" i="32"/>
  <c r="L52" i="32"/>
  <c r="L53" i="32"/>
  <c r="L54" i="32"/>
  <c r="L55" i="32"/>
  <c r="L56" i="32"/>
  <c r="L57" i="32"/>
  <c r="L58" i="32"/>
  <c r="L59" i="32"/>
  <c r="S59" i="32" s="1"/>
  <c r="L60" i="32"/>
  <c r="L61" i="32"/>
  <c r="L62" i="32"/>
  <c r="L63" i="32"/>
  <c r="L44" i="32"/>
  <c r="K54" i="32"/>
  <c r="K55" i="32"/>
  <c r="T55" i="32" s="1"/>
  <c r="K56" i="32"/>
  <c r="T56" i="32" s="1"/>
  <c r="K57" i="32"/>
  <c r="K58" i="32"/>
  <c r="K59" i="32"/>
  <c r="K60" i="32"/>
  <c r="T60" i="32" s="1"/>
  <c r="K61" i="32"/>
  <c r="T61" i="32" s="1"/>
  <c r="K62" i="32"/>
  <c r="K63" i="32"/>
  <c r="T63" i="32" s="1"/>
  <c r="K53" i="32"/>
  <c r="K52" i="32"/>
  <c r="K51" i="32"/>
  <c r="K50" i="32"/>
  <c r="K49" i="32"/>
  <c r="K48" i="32"/>
  <c r="K47" i="32"/>
  <c r="T47" i="32" s="1"/>
  <c r="K46" i="32"/>
  <c r="K45" i="32"/>
  <c r="K44" i="32"/>
  <c r="F36" i="32"/>
  <c r="F35" i="32"/>
  <c r="F34" i="32"/>
  <c r="F33" i="32"/>
  <c r="F32" i="32"/>
  <c r="F31" i="32"/>
  <c r="F30" i="32"/>
  <c r="F29" i="32"/>
  <c r="F28" i="32"/>
  <c r="F27" i="32"/>
  <c r="E36" i="32"/>
  <c r="E35" i="32"/>
  <c r="E34" i="32"/>
  <c r="E33" i="32"/>
  <c r="E32" i="32"/>
  <c r="E31" i="32"/>
  <c r="E30" i="32"/>
  <c r="E29" i="32"/>
  <c r="E28" i="32"/>
  <c r="E27" i="32"/>
  <c r="S53" i="32" l="1"/>
  <c r="T53" i="32"/>
  <c r="S46" i="32"/>
  <c r="T46" i="32"/>
  <c r="S63" i="32"/>
  <c r="S55" i="32"/>
  <c r="S50" i="32"/>
  <c r="T50" i="32"/>
  <c r="T59" i="32"/>
  <c r="S49" i="32"/>
  <c r="T49" i="32"/>
  <c r="T51" i="32"/>
  <c r="S58" i="32"/>
  <c r="T58" i="32"/>
  <c r="S45" i="32"/>
  <c r="T45" i="32"/>
  <c r="S62" i="32"/>
  <c r="T62" i="32"/>
  <c r="S54" i="32"/>
  <c r="T54" i="32"/>
  <c r="S48" i="32"/>
  <c r="T48" i="32"/>
  <c r="T44" i="32"/>
  <c r="T64" i="32" s="1"/>
  <c r="G20" i="31" s="1"/>
  <c r="S52" i="32"/>
  <c r="T52" i="32"/>
  <c r="T57" i="32"/>
  <c r="S44" i="32"/>
  <c r="S60" i="32"/>
  <c r="S56" i="32"/>
  <c r="S51" i="32"/>
  <c r="S47" i="32"/>
  <c r="S61" i="32"/>
  <c r="S57" i="32"/>
  <c r="G34" i="32"/>
  <c r="G30" i="32"/>
  <c r="G27" i="32"/>
  <c r="G31" i="32"/>
  <c r="G35" i="32"/>
  <c r="G29" i="32"/>
  <c r="G33" i="32"/>
  <c r="G28" i="32"/>
  <c r="G32" i="32"/>
  <c r="G36" i="32"/>
  <c r="I1" i="31"/>
  <c r="T1" i="32"/>
  <c r="S64" i="32" l="1"/>
  <c r="G13" i="31" s="1"/>
  <c r="I19" i="32"/>
  <c r="I18" i="32"/>
  <c r="I17" i="32"/>
  <c r="I16" i="32"/>
  <c r="I15" i="32"/>
  <c r="I14" i="32"/>
  <c r="I13" i="32"/>
  <c r="I12" i="32"/>
  <c r="I11" i="32"/>
  <c r="I10" i="32"/>
  <c r="H19" i="32"/>
  <c r="H18" i="32"/>
  <c r="H17" i="32"/>
  <c r="H16" i="32"/>
  <c r="H15" i="32"/>
  <c r="H14" i="32"/>
  <c r="H13" i="32"/>
  <c r="H12" i="32"/>
  <c r="H11" i="32"/>
  <c r="H10" i="32"/>
  <c r="N10" i="32" l="1"/>
  <c r="G19" i="31"/>
  <c r="G18" i="31"/>
  <c r="G16" i="31" s="1"/>
  <c r="G15" i="31" s="1"/>
  <c r="G8" i="31"/>
  <c r="N11" i="32"/>
  <c r="N13" i="32"/>
  <c r="N15" i="32"/>
  <c r="N17" i="32"/>
  <c r="N16" i="32" l="1"/>
  <c r="N12" i="32"/>
  <c r="N18" i="32"/>
  <c r="N14" i="32"/>
  <c r="G37" i="32" l="1"/>
  <c r="G12" i="31" s="1"/>
  <c r="E26" i="30"/>
  <c r="N19" i="32" l="1"/>
  <c r="N20" i="32" l="1"/>
  <c r="G11" i="31" s="1"/>
  <c r="G10" i="31" l="1"/>
  <c r="G6" i="31" s="1"/>
  <c r="B50" i="30" s="1"/>
</calcChain>
</file>

<file path=xl/sharedStrings.xml><?xml version="1.0" encoding="utf-8"?>
<sst xmlns="http://schemas.openxmlformats.org/spreadsheetml/2006/main" count="1012" uniqueCount="302">
  <si>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</si>
  <si>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</si>
  <si>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</si>
  <si>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</si>
  <si>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</si>
  <si>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</si>
  <si>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</si>
  <si>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</si>
  <si>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</si>
  <si>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</si>
  <si>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</si>
  <si>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</si>
  <si>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</si>
  <si>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</si>
  <si>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</si>
  <si>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</si>
  <si>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</si>
  <si>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</si>
  <si>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</si>
  <si>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</si>
  <si>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</si>
  <si>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</si>
  <si>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</si>
  <si>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</si>
  <si>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</si>
  <si>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</si>
  <si>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</si>
  <si>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</si>
  <si>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</si>
  <si>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</si>
  <si>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</si>
  <si>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</si>
  <si>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</si>
  <si>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</si>
  <si>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</si>
  <si>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</si>
  <si>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</si>
  <si>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(2)</t>
  </si>
  <si>
    <t>MWh/p</t>
    <phoneticPr fontId="2"/>
  </si>
  <si>
    <t>GJ/p</t>
    <phoneticPr fontId="2"/>
  </si>
  <si>
    <t>Option C</t>
    <phoneticPr fontId="2"/>
  </si>
  <si>
    <t>Monitored data</t>
    <phoneticPr fontId="2"/>
  </si>
  <si>
    <t>Reference boiler efficiency</t>
    <phoneticPr fontId="2"/>
  </si>
  <si>
    <t>Net calorific value of gas fuel consumed by the CGS</t>
    <phoneticPr fontId="2"/>
  </si>
  <si>
    <t>%</t>
    <phoneticPr fontId="2"/>
  </si>
  <si>
    <t>parameters</t>
    <phoneticPr fontId="2"/>
  </si>
  <si>
    <t>Units</t>
    <phoneticPr fontId="11"/>
  </si>
  <si>
    <t>Estimated Values</t>
    <phoneticPr fontId="11"/>
  </si>
  <si>
    <t>Total</t>
    <phoneticPr fontId="11"/>
  </si>
  <si>
    <t>Description of data</t>
    <phoneticPr fontId="2"/>
  </si>
  <si>
    <t>i</t>
    <phoneticPr fontId="2"/>
  </si>
  <si>
    <t>Identification number for the recipient facility to which electricity and heat generated by the CGS is supplied</t>
    <phoneticPr fontId="11"/>
  </si>
  <si>
    <t>Ex-ante estimation of reference emissions</t>
    <phoneticPr fontId="11"/>
  </si>
  <si>
    <t>Reference boiler efficiency</t>
    <phoneticPr fontId="11"/>
  </si>
  <si>
    <t>-</t>
    <phoneticPr fontId="11"/>
  </si>
  <si>
    <t>MWh/p</t>
    <phoneticPr fontId="11"/>
  </si>
  <si>
    <t>GJ/p</t>
    <phoneticPr fontId="11"/>
  </si>
  <si>
    <t>%</t>
    <phoneticPr fontId="11"/>
  </si>
  <si>
    <t>-</t>
    <phoneticPr fontId="11"/>
  </si>
  <si>
    <t>-</t>
    <phoneticPr fontId="2"/>
  </si>
  <si>
    <t>Reference boiler efficiency</t>
    <phoneticPr fontId="2"/>
  </si>
  <si>
    <t>%</t>
    <phoneticPr fontId="2"/>
  </si>
  <si>
    <t>Reference boiler efficiency</t>
    <phoneticPr fontId="2"/>
  </si>
  <si>
    <r>
      <t>tCO</t>
    </r>
    <r>
      <rPr>
        <vertAlign val="subscript"/>
        <sz val="11"/>
        <rFont val="Arial"/>
        <family val="2"/>
      </rPr>
      <t>2</t>
    </r>
    <r>
      <rPr>
        <sz val="11"/>
        <rFont val="Arial"/>
        <family val="2"/>
      </rPr>
      <t>/MWh</t>
    </r>
    <phoneticPr fontId="2"/>
  </si>
  <si>
    <r>
      <t>RE</t>
    </r>
    <r>
      <rPr>
        <vertAlign val="subscript"/>
        <sz val="11"/>
        <rFont val="Arial"/>
        <family val="2"/>
      </rPr>
      <t>elec,i,p</t>
    </r>
    <phoneticPr fontId="11"/>
  </si>
  <si>
    <r>
      <t>CO</t>
    </r>
    <r>
      <rPr>
        <vertAlign val="subscript"/>
        <sz val="11"/>
        <color indexed="8"/>
        <rFont val="Arial"/>
        <family val="2"/>
      </rPr>
      <t>2</t>
    </r>
    <r>
      <rPr>
        <sz val="11"/>
        <color indexed="8"/>
        <rFont val="Arial"/>
        <family val="2"/>
      </rPr>
      <t xml:space="preserve"> emission factor for gas fuel consumed by the CGS</t>
    </r>
    <phoneticPr fontId="2"/>
  </si>
  <si>
    <r>
      <t>NCV</t>
    </r>
    <r>
      <rPr>
        <vertAlign val="subscript"/>
        <sz val="11"/>
        <color indexed="8"/>
        <rFont val="Arial"/>
        <family val="2"/>
      </rPr>
      <t>fuel,CGS</t>
    </r>
    <phoneticPr fontId="2"/>
  </si>
  <si>
    <r>
      <t>RE</t>
    </r>
    <r>
      <rPr>
        <vertAlign val="subscript"/>
        <sz val="11"/>
        <color indexed="8"/>
        <rFont val="Arial"/>
        <family val="2"/>
      </rPr>
      <t>heat,i,p</t>
    </r>
    <phoneticPr fontId="2"/>
  </si>
  <si>
    <r>
      <t>η</t>
    </r>
    <r>
      <rPr>
        <vertAlign val="subscript"/>
        <sz val="11"/>
        <color indexed="8"/>
        <rFont val="Arial"/>
        <family val="2"/>
      </rPr>
      <t>RE</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</si>
  <si>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 xml:space="preserve">i
</t>
    </r>
    <r>
      <rPr>
        <b/>
        <sz val="11"/>
        <rFont val="Arial"/>
        <family val="2"/>
      </rPr>
      <t>Option a</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</si>
  <si>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 xml:space="preserve">i
</t>
    </r>
    <r>
      <rPr>
        <b/>
        <sz val="11"/>
        <rFont val="Arial"/>
        <family val="2"/>
      </rPr>
      <t>Option b</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</si>
  <si>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11"/>
  </si>
  <si>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</si>
  <si>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r>
      <t xml:space="preserve">Net calorific value of the fuel consumed by the captive power generation system connected to the recipient facility </t>
    </r>
    <r>
      <rPr>
        <i/>
        <sz val="11"/>
        <rFont val="Arial"/>
        <family val="2"/>
      </rPr>
      <t>i</t>
    </r>
    <phoneticPr fontId="2"/>
  </si>
  <si>
    <r>
      <t>Amount of fuel consumed by the captive power generation system connected to the recipient facility</t>
    </r>
    <r>
      <rPr>
        <i/>
        <sz val="11"/>
        <rFont val="Arial"/>
        <family val="2"/>
      </rPr>
      <t xml:space="preserve"> i</t>
    </r>
    <r>
      <rPr>
        <sz val="11"/>
        <rFont val="Arial"/>
        <family val="2"/>
      </rPr>
      <t xml:space="preserve"> during the period </t>
    </r>
    <r>
      <rPr>
        <i/>
        <sz val="11"/>
        <rFont val="Arial"/>
        <family val="2"/>
      </rPr>
      <t>p</t>
    </r>
    <phoneticPr fontId="2"/>
  </si>
  <si>
    <t>Value derived from the result of survey. The default value, 89 [%], should be revised if necessary.</t>
    <phoneticPr fontId="2"/>
  </si>
  <si>
    <t>Reference emissions for electricity consumed by the recipient facility(ies) which is generated by the CGS</t>
    <phoneticPr fontId="2"/>
  </si>
  <si>
    <t>Reference emissions for heat consumed by the recipient facility(ies) which is generated by the CGS</t>
    <phoneticPr fontId="2"/>
  </si>
  <si>
    <r>
      <t xml:space="preserve">Measuring instrument(s) is installed at the point(s) where the amount of electricity generated by the captive power generation system connected to the recipient facility </t>
    </r>
    <r>
      <rPr>
        <i/>
        <sz val="11"/>
        <rFont val="Arial"/>
        <family val="2"/>
      </rPr>
      <t>i</t>
    </r>
    <r>
      <rPr>
        <sz val="11"/>
        <rFont val="Arial"/>
        <family val="2"/>
      </rPr>
      <t xml:space="preserve">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</si>
  <si>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In the order of preference:
a) values provided by fuel supplier;
b) measurement by the project participants;
c) regional or national default values; or
d) IPCC default values provided in table 1.2 of Ch.1 Vol.2 of 2006 IPCC Guidelines on National GHG Inventories. Upper value is applied.</t>
    <phoneticPr fontId="2"/>
  </si>
  <si>
    <t>In the order of preference:
a) values provided by fuel supplier;
b) measurement by the project participants;
c) regional or national default values; or
d) IPCC default values provided in table 1.4 of Ch.1 Vol.2 of 2006 IPCC Guidelines on National GHG Inventories. Lower value is applied.</t>
    <phoneticPr fontId="2"/>
  </si>
  <si>
    <t>In the order of preference:
a) values provided by fuel supplier;
b) measurement by the project participants;
c) regional or national default values; or
d) IPCC default values provided in table 1.4 of Ch.1 Vol.2 of 2006 IPCC Guidelines on National GHG Inventories. Upper value is applied.</t>
    <phoneticPr fontId="2"/>
  </si>
  <si>
    <t>In the order of preference:
a) values provided by fuel supplier;
b) measurement by the project participants;
c) regional or national default values; or
d) IPCC default values provided in table 1.2 of Ch.1 Vol.2 of 2006 IPCC Guidelines on National GHG Inventories. Lower value is applied.</t>
    <phoneticPr fontId="2"/>
  </si>
  <si>
    <t>Monitoring Plan Sheet (Input Sheet) [Attachment to Project Design Document]</t>
    <phoneticPr fontId="2"/>
  </si>
  <si>
    <t>Monitoring Plan Sheet (Calculation Process Sheet) [Attachment to Project Design Document]</t>
    <phoneticPr fontId="2"/>
  </si>
  <si>
    <t>Monitoring Plan Sheet (Input Separate Sheet) [Attachment to Project Design Document]</t>
    <phoneticPr fontId="2"/>
  </si>
  <si>
    <r>
      <t>tCO</t>
    </r>
    <r>
      <rPr>
        <vertAlign val="subscript"/>
        <sz val="11"/>
        <rFont val="Arial"/>
        <family val="2"/>
      </rPr>
      <t>2</t>
    </r>
    <r>
      <rPr>
        <sz val="11"/>
        <rFont val="Arial"/>
        <family val="2"/>
      </rPr>
      <t>/MWh</t>
    </r>
    <phoneticPr fontId="2"/>
  </si>
  <si>
    <r>
      <t xml:space="preserve">Table 1: Parameters to be monitored </t>
    </r>
    <r>
      <rPr>
        <b/>
        <i/>
        <sz val="11"/>
        <color indexed="8"/>
        <rFont val="Arial"/>
        <family val="2"/>
      </rPr>
      <t>ex post</t>
    </r>
    <phoneticPr fontId="2"/>
  </si>
  <si>
    <r>
      <t>EC</t>
    </r>
    <r>
      <rPr>
        <vertAlign val="subscript"/>
        <sz val="11"/>
        <rFont val="Arial"/>
        <family val="2"/>
      </rPr>
      <t>i,p</t>
    </r>
    <phoneticPr fontId="2"/>
  </si>
  <si>
    <r>
      <t xml:space="preserve">Measuring instrument(s) is installed at the point(s) where the amount of electricity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</si>
  <si>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r>
      <t>HC</t>
    </r>
    <r>
      <rPr>
        <vertAlign val="subscript"/>
        <sz val="11"/>
        <rFont val="Arial"/>
        <family val="2"/>
      </rPr>
      <t>i,p</t>
    </r>
    <phoneticPr fontId="2"/>
  </si>
  <si>
    <t>mass or 
volume/p</t>
    <phoneticPr fontId="2"/>
  </si>
  <si>
    <r>
      <t>FC</t>
    </r>
    <r>
      <rPr>
        <vertAlign val="subscript"/>
        <sz val="11"/>
        <rFont val="Arial"/>
        <family val="2"/>
      </rPr>
      <t>cap,i,p</t>
    </r>
    <phoneticPr fontId="2"/>
  </si>
  <si>
    <t>mass or 
volume/p</t>
    <phoneticPr fontId="2"/>
  </si>
  <si>
    <r>
      <t>EG</t>
    </r>
    <r>
      <rPr>
        <vertAlign val="subscript"/>
        <sz val="11"/>
        <rFont val="Arial"/>
        <family val="2"/>
      </rPr>
      <t>cap,i,p</t>
    </r>
    <phoneticPr fontId="2"/>
  </si>
  <si>
    <r>
      <t>Amount of electricity generated by the captive power generation system connected to the recipient facility</t>
    </r>
    <r>
      <rPr>
        <i/>
        <sz val="11"/>
        <rFont val="Arial"/>
        <family val="2"/>
      </rPr>
      <t xml:space="preserve"> 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</si>
  <si>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</si>
  <si>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η</t>
    </r>
    <r>
      <rPr>
        <vertAlign val="subscript"/>
        <sz val="11"/>
        <rFont val="Arial"/>
        <family val="2"/>
      </rPr>
      <t>RE</t>
    </r>
    <phoneticPr fontId="2"/>
  </si>
  <si>
    <r>
      <t>NCV</t>
    </r>
    <r>
      <rPr>
        <vertAlign val="subscript"/>
        <sz val="11"/>
        <rFont val="Arial"/>
        <family val="2"/>
      </rPr>
      <t>fuel,CGS</t>
    </r>
    <phoneticPr fontId="2"/>
  </si>
  <si>
    <t>GJ/mass or
volume</t>
    <phoneticPr fontId="2"/>
  </si>
  <si>
    <r>
      <t>EF</t>
    </r>
    <r>
      <rPr>
        <vertAlign val="subscript"/>
        <sz val="11"/>
        <rFont val="Arial"/>
        <family val="2"/>
      </rPr>
      <t>fuel,RE</t>
    </r>
    <phoneticPr fontId="2"/>
  </si>
  <si>
    <r>
      <t>CO</t>
    </r>
    <r>
      <rPr>
        <vertAlign val="subscript"/>
        <sz val="11"/>
        <rFont val="Arial"/>
        <family val="2"/>
      </rPr>
      <t>2</t>
    </r>
    <r>
      <rPr>
        <sz val="11"/>
        <rFont val="Arial"/>
        <family val="2"/>
      </rPr>
      <t xml:space="preserve"> emission factor for fossil fuel consumed by the reference boiler
(CO</t>
    </r>
    <r>
      <rPr>
        <vertAlign val="subscript"/>
        <sz val="11"/>
        <rFont val="Arial"/>
        <family val="2"/>
      </rPr>
      <t>2</t>
    </r>
    <r>
      <rPr>
        <sz val="11"/>
        <rFont val="Arial"/>
        <family val="2"/>
      </rPr>
      <t xml:space="preserve"> emission factor of natural gas is applied in this methodology)</t>
    </r>
    <phoneticPr fontId="2"/>
  </si>
  <si>
    <r>
      <t>tCO</t>
    </r>
    <r>
      <rPr>
        <vertAlign val="subscript"/>
        <sz val="11"/>
        <rFont val="Arial"/>
        <family val="2"/>
      </rPr>
      <t>2</t>
    </r>
    <r>
      <rPr>
        <sz val="11"/>
        <rFont val="Arial"/>
        <family val="2"/>
      </rPr>
      <t>/GJ</t>
    </r>
    <phoneticPr fontId="2"/>
  </si>
  <si>
    <r>
      <t>CO</t>
    </r>
    <r>
      <rPr>
        <vertAlign val="subscript"/>
        <sz val="11"/>
        <rFont val="Arial"/>
        <family val="2"/>
      </rPr>
      <t>2</t>
    </r>
    <r>
      <rPr>
        <sz val="11"/>
        <rFont val="Arial"/>
        <family val="2"/>
      </rPr>
      <t xml:space="preserve"> emission factor for gas fuel consumed by the CGS</t>
    </r>
    <phoneticPr fontId="2"/>
  </si>
  <si>
    <r>
      <t>tCO</t>
    </r>
    <r>
      <rPr>
        <vertAlign val="subscript"/>
        <sz val="11"/>
        <rFont val="Arial"/>
        <family val="2"/>
      </rPr>
      <t>2</t>
    </r>
    <r>
      <rPr>
        <sz val="11"/>
        <rFont val="Arial"/>
        <family val="2"/>
      </rPr>
      <t>/GJ</t>
    </r>
    <phoneticPr fontId="2"/>
  </si>
  <si>
    <r>
      <t>EF</t>
    </r>
    <r>
      <rPr>
        <vertAlign val="subscript"/>
        <sz val="11"/>
        <rFont val="Arial"/>
        <family val="2"/>
      </rPr>
      <t>elec,i</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</si>
  <si>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2"/>
  </si>
  <si>
    <r>
      <t>EF</t>
    </r>
    <r>
      <rPr>
        <vertAlign val="subscript"/>
        <sz val="11"/>
        <rFont val="Arial"/>
        <family val="2"/>
      </rPr>
      <t>elec,i</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</si>
  <si>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r>
      <rPr>
        <sz val="11"/>
        <rFont val="Arial"/>
        <family val="2"/>
      </rPr>
      <t xml:space="preserve">
</t>
    </r>
    <r>
      <rPr>
        <b/>
        <sz val="11"/>
        <rFont val="Arial"/>
        <family val="2"/>
      </rPr>
      <t>Option a</t>
    </r>
    <phoneticPr fontId="2"/>
  </si>
  <si>
    <r>
      <t>tCO</t>
    </r>
    <r>
      <rPr>
        <vertAlign val="subscript"/>
        <sz val="11"/>
        <rFont val="Arial"/>
        <family val="2"/>
      </rPr>
      <t>2</t>
    </r>
    <r>
      <rPr>
        <sz val="11"/>
        <rFont val="Arial"/>
        <family val="2"/>
      </rPr>
      <t>/MWh</t>
    </r>
    <phoneticPr fontId="2"/>
  </si>
  <si>
    <r>
      <t>Power generation efficiency obtained from manufacturer's specification; and
CO</t>
    </r>
    <r>
      <rPr>
        <vertAlign val="subscript"/>
        <sz val="11"/>
        <rFont val="Arial"/>
        <family val="2"/>
      </rPr>
      <t>2</t>
    </r>
    <r>
      <rPr>
        <sz val="11"/>
        <rFont val="Arial"/>
        <family val="2"/>
      </rPr>
      <t xml:space="preserve"> emission factor for the fuel consumed by the captive power generation system connected to the recipient facility </t>
    </r>
    <r>
      <rPr>
        <i/>
        <sz val="11"/>
        <rFont val="Arial"/>
        <family val="2"/>
      </rPr>
      <t>i</t>
    </r>
    <r>
      <rPr>
        <sz val="11"/>
        <rFont val="Arial"/>
        <family val="2"/>
      </rPr>
      <t>.</t>
    </r>
    <phoneticPr fontId="2"/>
  </si>
  <si>
    <r>
      <t>EF</t>
    </r>
    <r>
      <rPr>
        <vertAlign val="subscript"/>
        <sz val="11"/>
        <rFont val="Arial"/>
        <family val="2"/>
      </rPr>
      <t>elec,i</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</si>
  <si>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r>
      <rPr>
        <sz val="11"/>
        <rFont val="Arial"/>
        <family val="2"/>
      </rPr>
      <t xml:space="preserve">
</t>
    </r>
    <r>
      <rPr>
        <b/>
        <sz val="11"/>
        <rFont val="Arial"/>
        <family val="2"/>
      </rPr>
      <t>Option b</t>
    </r>
    <phoneticPr fontId="2"/>
  </si>
  <si>
    <r>
      <t xml:space="preserve">The power generation efficiency calculated from monitored data of the amount of fuel input for power generation and the amount of electricity generated;
Net calorific value of the fuel consumed by the captive power generation system connected to the recipient facility </t>
    </r>
    <r>
      <rPr>
        <i/>
        <sz val="11"/>
        <rFont val="Arial"/>
        <family val="2"/>
      </rPr>
      <t>i</t>
    </r>
    <r>
      <rPr>
        <sz val="11"/>
        <rFont val="Arial"/>
        <family val="2"/>
      </rPr>
      <t>; and
CO</t>
    </r>
    <r>
      <rPr>
        <vertAlign val="subscript"/>
        <sz val="11"/>
        <rFont val="Arial"/>
        <family val="2"/>
      </rPr>
      <t>2</t>
    </r>
    <r>
      <rPr>
        <sz val="11"/>
        <rFont val="Arial"/>
        <family val="2"/>
      </rPr>
      <t xml:space="preserve"> emission factor for the fuel consumed by the captive power generation system connected to the recipient facility</t>
    </r>
    <r>
      <rPr>
        <i/>
        <sz val="11"/>
        <rFont val="Arial"/>
        <family val="2"/>
      </rPr>
      <t xml:space="preserve"> i.</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</si>
  <si>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2"/>
  </si>
  <si>
    <r>
      <t>tCO</t>
    </r>
    <r>
      <rPr>
        <vertAlign val="subscript"/>
        <sz val="11"/>
        <rFont val="Arial"/>
        <family val="2"/>
      </rPr>
      <t>2</t>
    </r>
    <r>
      <rPr>
        <sz val="11"/>
        <rFont val="Arial"/>
        <family val="2"/>
      </rPr>
      <t>/MWh</t>
    </r>
    <phoneticPr fontId="2"/>
  </si>
  <si>
    <r>
      <t>η</t>
    </r>
    <r>
      <rPr>
        <vertAlign val="subscript"/>
        <sz val="11"/>
        <rFont val="Arial"/>
        <family val="2"/>
      </rPr>
      <t>cap,i</t>
    </r>
    <phoneticPr fontId="2"/>
  </si>
  <si>
    <r>
      <t xml:space="preserve">Power generation efficiency of the captive power generation system connected to the recipient facility </t>
    </r>
    <r>
      <rPr>
        <i/>
        <sz val="11"/>
        <rFont val="Arial"/>
        <family val="2"/>
      </rPr>
      <t>i</t>
    </r>
    <phoneticPr fontId="2"/>
  </si>
  <si>
    <r>
      <t xml:space="preserve">Specification of the captive power generation system connected to the recipient facility </t>
    </r>
    <r>
      <rPr>
        <i/>
        <sz val="11"/>
        <rFont val="Arial"/>
        <family val="2"/>
      </rPr>
      <t>i</t>
    </r>
    <r>
      <rPr>
        <sz val="11"/>
        <rFont val="Arial"/>
        <family val="2"/>
      </rPr>
      <t>, provided by the manufacturer.</t>
    </r>
    <phoneticPr fontId="2"/>
  </si>
  <si>
    <r>
      <t>NCV</t>
    </r>
    <r>
      <rPr>
        <vertAlign val="subscript"/>
        <sz val="11"/>
        <rFont val="Arial"/>
        <family val="2"/>
      </rPr>
      <t>fuel,cap,i</t>
    </r>
    <phoneticPr fontId="2"/>
  </si>
  <si>
    <r>
      <t xml:space="preserve">Net calorific value of the fuel consumed by the captive power generation system connected to the recipient facility </t>
    </r>
    <r>
      <rPr>
        <i/>
        <sz val="11"/>
        <rFont val="Arial"/>
        <family val="2"/>
      </rPr>
      <t>i</t>
    </r>
    <phoneticPr fontId="2"/>
  </si>
  <si>
    <r>
      <t>EF</t>
    </r>
    <r>
      <rPr>
        <vertAlign val="subscript"/>
        <sz val="11"/>
        <rFont val="Arial"/>
        <family val="2"/>
      </rPr>
      <t>fuel,cap,i</t>
    </r>
    <phoneticPr fontId="2"/>
  </si>
  <si>
    <r>
      <t>CO</t>
    </r>
    <r>
      <rPr>
        <vertAlign val="subscript"/>
        <sz val="11"/>
        <rFont val="Arabic Typesetting"/>
        <family val="4"/>
      </rPr>
      <t>2</t>
    </r>
    <r>
      <rPr>
        <sz val="11"/>
        <rFont val="Arial"/>
        <family val="2"/>
      </rPr>
      <t xml:space="preserve"> emission factor for the fuel consumed by the captive power generation system connected to the recipient facility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</si>
  <si>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</si>
  <si>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</si>
  <si>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</si>
  <si>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</si>
  <si>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</si>
  <si>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</si>
  <si>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fuel,PJ</t>
    </r>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</si>
  <si>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</si>
  <si>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</si>
  <si>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</si>
  <si>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</si>
  <si>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</si>
  <si>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</si>
  <si>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mass or 
volume/p</t>
    <phoneticPr fontId="2"/>
  </si>
  <si>
    <r>
      <t>FC</t>
    </r>
    <r>
      <rPr>
        <vertAlign val="subscript"/>
        <sz val="11"/>
        <color indexed="8"/>
        <rFont val="Arial"/>
        <family val="2"/>
      </rPr>
      <t>CGS,p</t>
    </r>
    <phoneticPr fontId="2"/>
  </si>
  <si>
    <t>GJ/mass or
volume</t>
    <phoneticPr fontId="2"/>
  </si>
  <si>
    <r>
      <t>tCO</t>
    </r>
    <r>
      <rPr>
        <vertAlign val="subscript"/>
        <sz val="11"/>
        <color indexed="8"/>
        <rFont val="Arial"/>
        <family val="2"/>
      </rPr>
      <t>2</t>
    </r>
    <r>
      <rPr>
        <sz val="11"/>
        <color indexed="8"/>
        <rFont val="Arial"/>
        <family val="2"/>
      </rPr>
      <t>/GJ</t>
    </r>
    <phoneticPr fontId="2"/>
  </si>
  <si>
    <r>
      <t xml:space="preserve">Parameters to be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elec,i</t>
    </r>
    <r>
      <rPr>
        <b/>
        <sz val="11"/>
        <color indexed="9"/>
        <rFont val="Arial"/>
        <family val="2"/>
      </rPr>
      <t xml:space="preserve"> is calculated from measured data) </t>
    </r>
    <phoneticPr fontId="2"/>
  </si>
  <si>
    <r>
      <t xml:space="preserve">Power generation efficiency of the captive power generation system connected to the recipient facility </t>
    </r>
    <r>
      <rPr>
        <i/>
        <sz val="11"/>
        <rFont val="Arial"/>
        <family val="2"/>
      </rPr>
      <t>i</t>
    </r>
    <phoneticPr fontId="11"/>
  </si>
  <si>
    <r>
      <t>tCO</t>
    </r>
    <r>
      <rPr>
        <vertAlign val="subscript"/>
        <sz val="11"/>
        <rFont val="Arial"/>
        <family val="2"/>
      </rPr>
      <t>2</t>
    </r>
    <r>
      <rPr>
        <sz val="11"/>
        <rFont val="Arial"/>
        <family val="2"/>
      </rPr>
      <t>/MWh</t>
    </r>
    <phoneticPr fontId="2"/>
  </si>
  <si>
    <t>GJ/mass or volume</t>
    <phoneticPr fontId="2"/>
  </si>
  <si>
    <r>
      <t xml:space="preserve">Table 4: </t>
    </r>
    <r>
      <rPr>
        <b/>
        <i/>
        <sz val="11"/>
        <color indexed="8"/>
        <rFont val="Arial"/>
        <family val="2"/>
      </rPr>
      <t>Ex-ante</t>
    </r>
    <r>
      <rPr>
        <b/>
        <sz val="11"/>
        <color indexed="8"/>
        <rFont val="Arial"/>
        <family val="2"/>
      </rPr>
      <t xml:space="preserve"> estimation of reference emissions for electricity consumed by the recipient facility which is generated by the CGS</t>
    </r>
    <phoneticPr fontId="2"/>
  </si>
  <si>
    <r>
      <t xml:space="preserve">Parameters to be monitored </t>
    </r>
    <r>
      <rPr>
        <b/>
        <i/>
        <sz val="11"/>
        <color indexed="9"/>
        <rFont val="Arial"/>
        <family val="2"/>
      </rPr>
      <t>ex post</t>
    </r>
    <phoneticPr fontId="11"/>
  </si>
  <si>
    <r>
      <t xml:space="preserve">Project-specific parameters to be fixed </t>
    </r>
    <r>
      <rPr>
        <b/>
        <i/>
        <sz val="11"/>
        <color indexed="9"/>
        <rFont val="Arial"/>
        <family val="2"/>
      </rPr>
      <t>ex ante</t>
    </r>
    <phoneticPr fontId="11"/>
  </si>
  <si>
    <r>
      <t>EG</t>
    </r>
    <r>
      <rPr>
        <vertAlign val="subscript"/>
        <sz val="11"/>
        <rFont val="Arial"/>
        <family val="2"/>
      </rPr>
      <t>cap,i,p</t>
    </r>
    <phoneticPr fontId="2"/>
  </si>
  <si>
    <r>
      <t>EF</t>
    </r>
    <r>
      <rPr>
        <vertAlign val="subscript"/>
        <sz val="11"/>
        <rFont val="Arial"/>
        <family val="2"/>
      </rPr>
      <t>elec,i</t>
    </r>
    <phoneticPr fontId="2"/>
  </si>
  <si>
    <r>
      <t>η</t>
    </r>
    <r>
      <rPr>
        <vertAlign val="subscript"/>
        <sz val="11"/>
        <rFont val="Arial"/>
        <family val="2"/>
      </rPr>
      <t>cap,i</t>
    </r>
    <phoneticPr fontId="2"/>
  </si>
  <si>
    <r>
      <t>NCV</t>
    </r>
    <r>
      <rPr>
        <vertAlign val="subscript"/>
        <sz val="11"/>
        <rFont val="Arial"/>
        <family val="2"/>
      </rPr>
      <t>fuel,cap,i</t>
    </r>
    <phoneticPr fontId="2"/>
  </si>
  <si>
    <r>
      <t>EF</t>
    </r>
    <r>
      <rPr>
        <vertAlign val="subscript"/>
        <sz val="11"/>
        <rFont val="Arial"/>
        <family val="2"/>
      </rPr>
      <t>fuel,cap,i</t>
    </r>
    <phoneticPr fontId="2"/>
  </si>
  <si>
    <r>
      <t xml:space="preserve">Amount of fuel consumed by the captive power generation system connected to the recipient facility </t>
    </r>
    <r>
      <rPr>
        <i/>
        <sz val="11"/>
        <rFont val="Arial"/>
        <family val="2"/>
      </rPr>
      <t>i</t>
    </r>
    <r>
      <rPr>
        <sz val="11"/>
        <rFont val="Arial"/>
        <family val="2"/>
      </rPr>
      <t xml:space="preserve"> during the period </t>
    </r>
    <r>
      <rPr>
        <i/>
        <sz val="11"/>
        <rFont val="Arial"/>
        <family val="2"/>
      </rPr>
      <t>p</t>
    </r>
    <phoneticPr fontId="2"/>
  </si>
  <si>
    <r>
      <t xml:space="preserve">Amount of electricity generated by the captive power generation system connected to the recipient facility </t>
    </r>
    <r>
      <rPr>
        <i/>
        <sz val="11"/>
        <rFont val="Arial"/>
        <family val="2"/>
      </rPr>
      <t>i</t>
    </r>
    <r>
      <rPr>
        <sz val="11"/>
        <rFont val="Arial"/>
        <family val="2"/>
      </rPr>
      <t xml:space="preserve"> during the period </t>
    </r>
    <r>
      <rPr>
        <i/>
        <sz val="11"/>
        <rFont val="Arial"/>
        <family val="2"/>
      </rPr>
      <t>p</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</si>
  <si>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11"/>
  </si>
  <si>
    <r>
      <t>CO</t>
    </r>
    <r>
      <rPr>
        <vertAlign val="subscript"/>
        <sz val="11"/>
        <rFont val="Arial"/>
        <family val="2"/>
      </rPr>
      <t>2</t>
    </r>
    <r>
      <rPr>
        <sz val="11"/>
        <rFont val="Arial"/>
        <family val="2"/>
      </rPr>
      <t xml:space="preserve"> emission factor for the fuel consumed by the captive power generation system connected to the recipient facility </t>
    </r>
    <r>
      <rPr>
        <i/>
        <sz val="11"/>
        <rFont val="Arial"/>
        <family val="2"/>
      </rPr>
      <t>i</t>
    </r>
    <phoneticPr fontId="11"/>
  </si>
  <si>
    <r>
      <t>Reference emissions for electricity consumed by the recipient facility</t>
    </r>
    <r>
      <rPr>
        <i/>
        <sz val="11"/>
        <rFont val="Arial"/>
        <family val="2"/>
      </rPr>
      <t xml:space="preserve"> i</t>
    </r>
    <r>
      <rPr>
        <sz val="11"/>
        <rFont val="Arial"/>
        <family val="2"/>
      </rPr>
      <t xml:space="preserve"> which is generated by the CGS during the period </t>
    </r>
    <r>
      <rPr>
        <i/>
        <sz val="11"/>
        <rFont val="Arial"/>
        <family val="2"/>
      </rPr>
      <t>p</t>
    </r>
    <phoneticPr fontId="11"/>
  </si>
  <si>
    <t>mass or volume/p</t>
    <phoneticPr fontId="2"/>
  </si>
  <si>
    <r>
      <t>tCO</t>
    </r>
    <r>
      <rPr>
        <vertAlign val="subscript"/>
        <sz val="11"/>
        <rFont val="Arial"/>
        <family val="2"/>
      </rPr>
      <t>2</t>
    </r>
    <r>
      <rPr>
        <sz val="11"/>
        <rFont val="Arial"/>
        <family val="2"/>
      </rPr>
      <t>/MWh</t>
    </r>
    <phoneticPr fontId="2"/>
  </si>
  <si>
    <r>
      <t>tCO</t>
    </r>
    <r>
      <rPr>
        <vertAlign val="subscript"/>
        <sz val="11"/>
        <rFont val="Arial"/>
        <family val="2"/>
      </rPr>
      <t>2</t>
    </r>
    <r>
      <rPr>
        <sz val="11"/>
        <rFont val="Arial"/>
        <family val="2"/>
      </rPr>
      <t>/p</t>
    </r>
    <phoneticPr fontId="11"/>
  </si>
  <si>
    <r>
      <t>HC</t>
    </r>
    <r>
      <rPr>
        <vertAlign val="subscript"/>
        <sz val="11"/>
        <rFont val="Arial"/>
        <family val="2"/>
      </rPr>
      <t>i,p</t>
    </r>
    <phoneticPr fontId="2"/>
  </si>
  <si>
    <r>
      <t>RE</t>
    </r>
    <r>
      <rPr>
        <vertAlign val="subscript"/>
        <sz val="11"/>
        <rFont val="Arial"/>
        <family val="2"/>
      </rPr>
      <t>heat,i,p</t>
    </r>
    <phoneticPr fontId="11"/>
  </si>
  <si>
    <r>
      <t xml:space="preserve">Reference emissions for heat consumed by the recipient facility </t>
    </r>
    <r>
      <rPr>
        <i/>
        <sz val="11"/>
        <rFont val="Arial"/>
        <family val="2"/>
      </rPr>
      <t>i</t>
    </r>
    <r>
      <rPr>
        <sz val="11"/>
        <rFont val="Arial"/>
        <family val="2"/>
      </rPr>
      <t xml:space="preserve"> which is generated by the CGS during the period </t>
    </r>
    <r>
      <rPr>
        <i/>
        <sz val="11"/>
        <rFont val="Arial"/>
        <family val="2"/>
      </rPr>
      <t>p</t>
    </r>
    <phoneticPr fontId="11"/>
  </si>
  <si>
    <r>
      <t>tCO</t>
    </r>
    <r>
      <rPr>
        <vertAlign val="subscript"/>
        <sz val="11"/>
        <rFont val="Arial"/>
        <family val="2"/>
      </rPr>
      <t>2</t>
    </r>
    <r>
      <rPr>
        <sz val="11"/>
        <rFont val="Arial"/>
        <family val="2"/>
      </rPr>
      <t>/p</t>
    </r>
    <phoneticPr fontId="11"/>
  </si>
  <si>
    <t>Input on "MPS(input_separate)" sheet</t>
  </si>
  <si>
    <t>N/A</t>
  </si>
  <si>
    <t>N/A</t>
    <phoneticPr fontId="2"/>
  </si>
  <si>
    <t>Gas</t>
    <phoneticPr fontId="2"/>
  </si>
  <si>
    <r>
      <t xml:space="preserve">Electricity consumption by the recipient facility </t>
    </r>
    <r>
      <rPr>
        <i/>
        <sz val="11"/>
        <rFont val="Arial"/>
        <family val="2"/>
      </rPr>
      <t>i</t>
    </r>
    <r>
      <rPr>
        <sz val="11"/>
        <rFont val="Arial"/>
        <family val="2"/>
      </rPr>
      <t xml:space="preserve"> which is generated by the CGS during the period </t>
    </r>
    <r>
      <rPr>
        <i/>
        <sz val="11"/>
        <rFont val="Arial"/>
        <family val="2"/>
      </rPr>
      <t>p</t>
    </r>
    <phoneticPr fontId="2"/>
  </si>
  <si>
    <r>
      <t xml:space="preserve">Heating energy consumption by the recipient facility </t>
    </r>
    <r>
      <rPr>
        <i/>
        <sz val="11"/>
        <rFont val="Arial"/>
        <family val="2"/>
      </rPr>
      <t>i</t>
    </r>
    <r>
      <rPr>
        <sz val="11"/>
        <rFont val="Arial"/>
        <family val="2"/>
      </rPr>
      <t xml:space="preserve"> which is generated by the CGS during the period </t>
    </r>
    <r>
      <rPr>
        <i/>
        <sz val="11"/>
        <rFont val="Arial"/>
        <family val="2"/>
      </rPr>
      <t>p</t>
    </r>
    <phoneticPr fontId="2"/>
  </si>
  <si>
    <t>(3)</t>
    <phoneticPr fontId="2"/>
  </si>
  <si>
    <t>(4)</t>
    <phoneticPr fontId="2"/>
  </si>
  <si>
    <t>(5)</t>
    <phoneticPr fontId="2"/>
  </si>
  <si>
    <t>(6)</t>
    <phoneticPr fontId="2"/>
  </si>
  <si>
    <r>
      <t>C</t>
    </r>
    <r>
      <rPr>
        <vertAlign val="subscript"/>
        <sz val="11"/>
        <rFont val="Arial"/>
        <family val="2"/>
      </rPr>
      <t>PJ,j,p</t>
    </r>
    <phoneticPr fontId="2"/>
  </si>
  <si>
    <r>
      <t xml:space="preserve">Cooling energy generated by the project absorption chiller </t>
    </r>
    <r>
      <rPr>
        <i/>
        <sz val="11"/>
        <rFont val="Arial"/>
        <family val="2"/>
      </rPr>
      <t>j</t>
    </r>
    <r>
      <rPr>
        <sz val="11"/>
        <rFont val="Arial"/>
        <family val="2"/>
      </rPr>
      <t xml:space="preserve"> during the period </t>
    </r>
    <r>
      <rPr>
        <i/>
        <sz val="11"/>
        <rFont val="Arial"/>
        <family val="2"/>
      </rPr>
      <t>p</t>
    </r>
    <phoneticPr fontId="2"/>
  </si>
  <si>
    <t>MWh/p</t>
    <phoneticPr fontId="2"/>
  </si>
  <si>
    <t>Continuously</t>
    <phoneticPr fontId="2"/>
  </si>
  <si>
    <r>
      <t>FC</t>
    </r>
    <r>
      <rPr>
        <vertAlign val="subscript"/>
        <sz val="11"/>
        <rFont val="Arial"/>
        <family val="2"/>
      </rPr>
      <t>PJ,CGS,p</t>
    </r>
    <phoneticPr fontId="2"/>
  </si>
  <si>
    <t>mass or volume/p</t>
    <phoneticPr fontId="2"/>
  </si>
  <si>
    <r>
      <t xml:space="preserve">Gas fuel consumption by the CGS during the period </t>
    </r>
    <r>
      <rPr>
        <i/>
        <sz val="11"/>
        <rFont val="Arial"/>
        <family val="2"/>
      </rPr>
      <t>p</t>
    </r>
    <phoneticPr fontId="2"/>
  </si>
  <si>
    <r>
      <t>EC</t>
    </r>
    <r>
      <rPr>
        <vertAlign val="subscript"/>
        <sz val="11"/>
        <rFont val="Arial"/>
        <family val="2"/>
      </rPr>
      <t>PJ,CL,j,p</t>
    </r>
    <phoneticPr fontId="2"/>
  </si>
  <si>
    <r>
      <t xml:space="preserve">Electricity consumption by project absorption chiller </t>
    </r>
    <r>
      <rPr>
        <i/>
        <sz val="11"/>
        <rFont val="Arial"/>
        <family val="2"/>
      </rPr>
      <t>j</t>
    </r>
    <r>
      <rPr>
        <sz val="11"/>
        <rFont val="Arial"/>
        <family val="2"/>
      </rPr>
      <t xml:space="preserve"> during the period </t>
    </r>
    <r>
      <rPr>
        <i/>
        <sz val="11"/>
        <rFont val="Arial"/>
        <family val="2"/>
      </rPr>
      <t>p</t>
    </r>
    <phoneticPr fontId="2"/>
  </si>
  <si>
    <r>
      <t>FC</t>
    </r>
    <r>
      <rPr>
        <vertAlign val="subscript"/>
        <sz val="11"/>
        <rFont val="Arial"/>
        <family val="2"/>
      </rPr>
      <t>PJ,CL,j,p</t>
    </r>
    <phoneticPr fontId="2"/>
  </si>
  <si>
    <r>
      <t>Nm</t>
    </r>
    <r>
      <rPr>
        <vertAlign val="superscript"/>
        <sz val="11"/>
        <rFont val="Arial"/>
        <family val="2"/>
      </rPr>
      <t>3</t>
    </r>
    <r>
      <rPr>
        <sz val="11"/>
        <rFont val="Arial"/>
        <family val="2"/>
      </rPr>
      <t>/p</t>
    </r>
    <phoneticPr fontId="2"/>
  </si>
  <si>
    <r>
      <t xml:space="preserve">Gas fuel consumption by project absorption chiller </t>
    </r>
    <r>
      <rPr>
        <i/>
        <sz val="11"/>
        <rFont val="Arial"/>
        <family val="2"/>
      </rPr>
      <t>j</t>
    </r>
    <r>
      <rPr>
        <sz val="11"/>
        <rFont val="Arial"/>
        <family val="2"/>
      </rPr>
      <t xml:space="preserve"> during the period </t>
    </r>
    <r>
      <rPr>
        <i/>
        <sz val="11"/>
        <rFont val="Arial"/>
        <family val="2"/>
      </rPr>
      <t>p</t>
    </r>
    <phoneticPr fontId="2"/>
  </si>
  <si>
    <t>Option B or Option C</t>
    <phoneticPr fontId="2"/>
  </si>
  <si>
    <t>Invoice or Monitored data</t>
    <phoneticPr fontId="2"/>
  </si>
  <si>
    <t>Monthly or Continuously</t>
    <phoneticPr fontId="2"/>
  </si>
  <si>
    <r>
      <t xml:space="preserve">Measuring instrument(s) is installed at the point(s) where the amount of heating energy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</si>
  <si>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r>
      <t xml:space="preserve">Measuring instrument(s) is installed at the point(s) where the amount of cooling energy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</si>
  <si>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[Option B]
Data on invoice provided by gas fuel supplier
[Option C]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phoneticPr fontId="2"/>
  </si>
  <si>
    <t>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phoneticPr fontId="2"/>
  </si>
  <si>
    <r>
      <t>EF</t>
    </r>
    <r>
      <rPr>
        <vertAlign val="subscript"/>
        <sz val="11"/>
        <rFont val="Arial"/>
        <family val="2"/>
      </rPr>
      <t>fuel,CGS</t>
    </r>
    <phoneticPr fontId="2"/>
  </si>
  <si>
    <r>
      <t xml:space="preserve">Table 1-annex: Parameters to be monitored </t>
    </r>
    <r>
      <rPr>
        <b/>
        <i/>
        <sz val="11"/>
        <color indexed="8"/>
        <rFont val="Arial"/>
        <family val="2"/>
      </rPr>
      <t>ex post</t>
    </r>
    <r>
      <rPr>
        <b/>
        <sz val="11"/>
        <color indexed="8"/>
        <rFont val="Arial"/>
        <family val="2"/>
      </rPr>
      <t xml:space="preserve"> (in case of EF</t>
    </r>
    <r>
      <rPr>
        <b/>
        <vertAlign val="subscript"/>
        <sz val="11"/>
        <color indexed="8"/>
        <rFont val="Arial"/>
        <family val="2"/>
      </rPr>
      <t>elec,i</t>
    </r>
    <r>
      <rPr>
        <b/>
        <sz val="11"/>
        <color indexed="8"/>
        <rFont val="Arial"/>
        <family val="2"/>
      </rPr>
      <t xml:space="preserve"> and or EF</t>
    </r>
    <r>
      <rPr>
        <b/>
        <vertAlign val="subscript"/>
        <sz val="11"/>
        <color rgb="FF000000"/>
        <rFont val="Arial"/>
        <family val="2"/>
      </rPr>
      <t>elec,j</t>
    </r>
    <r>
      <rPr>
        <b/>
        <sz val="11"/>
        <color indexed="8"/>
        <rFont val="Arial"/>
        <family val="2"/>
      </rPr>
      <t xml:space="preserve"> is calculated from measured data) </t>
    </r>
    <phoneticPr fontId="2"/>
  </si>
  <si>
    <t>(7)</t>
    <phoneticPr fontId="2"/>
  </si>
  <si>
    <t>(8)</t>
    <phoneticPr fontId="2"/>
  </si>
  <si>
    <t>(9)</t>
    <phoneticPr fontId="2"/>
  </si>
  <si>
    <t>(10)</t>
    <phoneticPr fontId="2"/>
  </si>
  <si>
    <r>
      <t>FC</t>
    </r>
    <r>
      <rPr>
        <vertAlign val="subscript"/>
        <sz val="11"/>
        <rFont val="Arial"/>
        <family val="2"/>
      </rPr>
      <t>cap,j,p</t>
    </r>
    <phoneticPr fontId="2"/>
  </si>
  <si>
    <r>
      <t>EG</t>
    </r>
    <r>
      <rPr>
        <vertAlign val="subscript"/>
        <sz val="11"/>
        <rFont val="Arial"/>
        <family val="2"/>
      </rPr>
      <t>cap,j,p</t>
    </r>
    <phoneticPr fontId="2"/>
  </si>
  <si>
    <r>
      <t xml:space="preserve">Amount of fuel consumed by the captive power generation system connected to the absorption chiller </t>
    </r>
    <r>
      <rPr>
        <i/>
        <sz val="11"/>
        <rFont val="Arial"/>
        <family val="2"/>
      </rPr>
      <t>j</t>
    </r>
    <r>
      <rPr>
        <sz val="11"/>
        <rFont val="Arial"/>
        <family val="2"/>
      </rPr>
      <t xml:space="preserve"> during the period </t>
    </r>
    <r>
      <rPr>
        <i/>
        <sz val="11"/>
        <rFont val="Arial"/>
        <family val="2"/>
      </rPr>
      <t>p</t>
    </r>
    <phoneticPr fontId="2"/>
  </si>
  <si>
    <r>
      <t xml:space="preserve">Amount of electricity generated by the captive power generation system connected to the absorption chiller </t>
    </r>
    <r>
      <rPr>
        <i/>
        <sz val="11"/>
        <rFont val="Arial"/>
        <family val="2"/>
      </rPr>
      <t>j</t>
    </r>
    <r>
      <rPr>
        <sz val="11"/>
        <rFont val="Arial"/>
        <family val="2"/>
      </rPr>
      <t xml:space="preserve"> during the period </t>
    </r>
    <r>
      <rPr>
        <i/>
        <sz val="11"/>
        <rFont val="Arial"/>
        <family val="2"/>
      </rPr>
      <t>p</t>
    </r>
    <phoneticPr fontId="2"/>
  </si>
  <si>
    <r>
      <t xml:space="preserve">Measuring instrument(s) is installed at the point(s) where the amount of electricity generated by the captive power generation system connected to the absorption chiller </t>
    </r>
    <r>
      <rPr>
        <i/>
        <sz val="11"/>
        <rFont val="Arial"/>
        <family val="2"/>
      </rPr>
      <t>j</t>
    </r>
    <r>
      <rPr>
        <sz val="11"/>
        <rFont val="Arial"/>
        <family val="2"/>
      </rPr>
      <t xml:space="preserve">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</si>
  <si>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r>
      <t>COP</t>
    </r>
    <r>
      <rPr>
        <vertAlign val="subscript"/>
        <sz val="11"/>
        <rFont val="Arial"/>
        <family val="2"/>
      </rPr>
      <t>RE,j</t>
    </r>
    <phoneticPr fontId="2"/>
  </si>
  <si>
    <r>
      <t xml:space="preserve">COP of reference chiller </t>
    </r>
    <r>
      <rPr>
        <i/>
        <sz val="11"/>
        <rFont val="Arial"/>
        <family val="2"/>
      </rPr>
      <t>j</t>
    </r>
    <phoneticPr fontId="2"/>
  </si>
  <si>
    <t>dimensionless</t>
    <phoneticPr fontId="2"/>
  </si>
  <si>
    <r>
      <t xml:space="preserve">Specifications of project chiller </t>
    </r>
    <r>
      <rPr>
        <i/>
        <sz val="11"/>
        <rFont val="Arial"/>
        <family val="2"/>
      </rPr>
      <t>j</t>
    </r>
    <r>
      <rPr>
        <sz val="11"/>
        <rFont val="Arial"/>
        <family val="2"/>
      </rPr>
      <t xml:space="preserve"> prepared for the quotation or factory acceptance test data by manufacturer.
The default COP values are derived from the result of survey on COP of chillers from manufacturers that have high market share. The survey should prove the use of clear methodology. The default COP values should be revised if necessary from survey result which is conducted by JC or project participants.</t>
    </r>
    <phoneticPr fontId="2"/>
  </si>
  <si>
    <r>
      <t>COP</t>
    </r>
    <r>
      <rPr>
        <vertAlign val="subscript"/>
        <sz val="11"/>
        <color rgb="FF000000"/>
        <rFont val="Arial"/>
        <family val="2"/>
      </rPr>
      <t>RE,j</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</si>
  <si>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2"/>
  </si>
  <si>
    <r>
      <t>EF</t>
    </r>
    <r>
      <rPr>
        <vertAlign val="subscript"/>
        <sz val="11"/>
        <rFont val="Arial"/>
        <family val="2"/>
      </rPr>
      <t>elec,j</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</si>
  <si>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r>
      <rPr>
        <sz val="11"/>
        <rFont val="Arial"/>
        <family val="2"/>
      </rPr>
      <t xml:space="preserve">
</t>
    </r>
    <r>
      <rPr>
        <b/>
        <sz val="11"/>
        <rFont val="Arial"/>
        <family val="2"/>
      </rPr>
      <t>Option a</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</si>
  <si>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r>
      <rPr>
        <sz val="11"/>
        <rFont val="Arial"/>
        <family val="2"/>
      </rPr>
      <t xml:space="preserve">
</t>
    </r>
    <r>
      <rPr>
        <b/>
        <sz val="11"/>
        <rFont val="Arial"/>
        <family val="2"/>
      </rPr>
      <t>Option b</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</si>
  <si>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2"/>
  </si>
  <si>
    <r>
      <t xml:space="preserve">Power generation efficiency of the captive power generation system connected to the project absorption chiller </t>
    </r>
    <r>
      <rPr>
        <i/>
        <sz val="11"/>
        <rFont val="Arial"/>
        <family val="2"/>
      </rPr>
      <t>j</t>
    </r>
    <phoneticPr fontId="2"/>
  </si>
  <si>
    <r>
      <t>η</t>
    </r>
    <r>
      <rPr>
        <vertAlign val="subscript"/>
        <sz val="11"/>
        <rFont val="Arial"/>
        <family val="2"/>
      </rPr>
      <t>cap,</t>
    </r>
    <r>
      <rPr>
        <vertAlign val="subscript"/>
        <sz val="11"/>
        <rFont val="游ゴシック"/>
        <family val="2"/>
        <charset val="128"/>
      </rPr>
      <t>j</t>
    </r>
    <phoneticPr fontId="2"/>
  </si>
  <si>
    <r>
      <t xml:space="preserve">Net calorific value of the fuel consumed by the captive power generation system connected to the project absorption chiller </t>
    </r>
    <r>
      <rPr>
        <i/>
        <sz val="11"/>
        <rFont val="Arial"/>
        <family val="2"/>
      </rPr>
      <t>j</t>
    </r>
    <phoneticPr fontId="2"/>
  </si>
  <si>
    <r>
      <t>NCV</t>
    </r>
    <r>
      <rPr>
        <vertAlign val="subscript"/>
        <sz val="11"/>
        <rFont val="Arial"/>
        <family val="2"/>
      </rPr>
      <t>fuel,cap,j</t>
    </r>
    <phoneticPr fontId="2"/>
  </si>
  <si>
    <r>
      <t>CO</t>
    </r>
    <r>
      <rPr>
        <vertAlign val="subscript"/>
        <sz val="11"/>
        <rFont val="Arabic Typesetting"/>
        <family val="4"/>
      </rPr>
      <t>2</t>
    </r>
    <r>
      <rPr>
        <sz val="11"/>
        <rFont val="Arial"/>
        <family val="2"/>
      </rPr>
      <t xml:space="preserve"> emission factor for the fuel consumed by the captive power generation system connected to the project absorption chiller </t>
    </r>
    <r>
      <rPr>
        <i/>
        <sz val="11"/>
        <rFont val="Arial"/>
        <family val="2"/>
      </rPr>
      <t>j</t>
    </r>
    <phoneticPr fontId="2"/>
  </si>
  <si>
    <r>
      <t>EF</t>
    </r>
    <r>
      <rPr>
        <vertAlign val="subscript"/>
        <sz val="11"/>
        <rFont val="Arial"/>
        <family val="2"/>
      </rPr>
      <t>fuel,cap,j</t>
    </r>
    <phoneticPr fontId="2"/>
  </si>
  <si>
    <r>
      <t xml:space="preserve">Specification of the captive power generation system connected to the project absorption chiller </t>
    </r>
    <r>
      <rPr>
        <i/>
        <sz val="11"/>
        <rFont val="Arial"/>
        <family val="2"/>
      </rPr>
      <t>j</t>
    </r>
    <r>
      <rPr>
        <sz val="11"/>
        <rFont val="Arial"/>
        <family val="2"/>
      </rPr>
      <t>, provided by the manufacturer.</t>
    </r>
    <phoneticPr fontId="2"/>
  </si>
  <si>
    <r>
      <t xml:space="preserve">The power generation efficiency calculated from monitored data of the amount of fuel input for power generation and the amount of electricity generated;
Net calorific value of the fuel consumed by the captive power generation system connected to the project absorption chiller </t>
    </r>
    <r>
      <rPr>
        <i/>
        <sz val="11"/>
        <rFont val="Arial"/>
        <family val="2"/>
      </rPr>
      <t>j</t>
    </r>
    <r>
      <rPr>
        <sz val="11"/>
        <rFont val="Arial"/>
        <family val="2"/>
      </rPr>
      <t>; and
CO</t>
    </r>
    <r>
      <rPr>
        <vertAlign val="subscript"/>
        <sz val="11"/>
        <rFont val="Arial"/>
        <family val="2"/>
      </rPr>
      <t>2</t>
    </r>
    <r>
      <rPr>
        <sz val="11"/>
        <rFont val="Arial"/>
        <family val="2"/>
      </rPr>
      <t xml:space="preserve"> emission factor for the fuel consumed by the captive power generation system connected to the project absorption chiller </t>
    </r>
    <r>
      <rPr>
        <i/>
        <sz val="11"/>
        <rFont val="Arial"/>
        <family val="2"/>
      </rPr>
      <t>j.</t>
    </r>
    <phoneticPr fontId="2"/>
  </si>
  <si>
    <r>
      <t>Power generation efficiency obtained from manufacturer's specification; and
CO</t>
    </r>
    <r>
      <rPr>
        <vertAlign val="subscript"/>
        <sz val="11"/>
        <rFont val="Arial"/>
        <family val="2"/>
      </rPr>
      <t>2</t>
    </r>
    <r>
      <rPr>
        <sz val="11"/>
        <rFont val="Arial"/>
        <family val="2"/>
      </rPr>
      <t xml:space="preserve"> emission factor for the fuel consumed by the captive power generation system connected to the project absorption chiller </t>
    </r>
    <r>
      <rPr>
        <i/>
        <sz val="11"/>
        <rFont val="Arial"/>
        <family val="2"/>
      </rPr>
      <t>j</t>
    </r>
    <r>
      <rPr>
        <sz val="11"/>
        <rFont val="Arial"/>
        <family val="2"/>
      </rPr>
      <t>.</t>
    </r>
    <phoneticPr fontId="2"/>
  </si>
  <si>
    <r>
      <t>NCV</t>
    </r>
    <r>
      <rPr>
        <vertAlign val="subscript"/>
        <sz val="11"/>
        <rFont val="Arial"/>
        <family val="2"/>
      </rPr>
      <t>fuel,CL,j</t>
    </r>
    <phoneticPr fontId="2"/>
  </si>
  <si>
    <r>
      <t>EF</t>
    </r>
    <r>
      <rPr>
        <vertAlign val="subscript"/>
        <sz val="11"/>
        <rFont val="Arial"/>
        <family val="2"/>
      </rPr>
      <t>fuel,CL,j</t>
    </r>
    <phoneticPr fontId="2"/>
  </si>
  <si>
    <r>
      <t xml:space="preserve">Net calorific value of gas fuel consumed by the project absorption chiller </t>
    </r>
    <r>
      <rPr>
        <i/>
        <sz val="11"/>
        <rFont val="Arial"/>
        <family val="2"/>
      </rPr>
      <t>j</t>
    </r>
    <phoneticPr fontId="2"/>
  </si>
  <si>
    <r>
      <t xml:space="preserve">CO2 emission factor for gas fuel consumed by the project absorption chiller </t>
    </r>
    <r>
      <rPr>
        <i/>
        <sz val="11"/>
        <rFont val="Arial"/>
        <family val="2"/>
      </rPr>
      <t>j</t>
    </r>
    <phoneticPr fontId="2"/>
  </si>
  <si>
    <t>Calculated</t>
    <phoneticPr fontId="2"/>
  </si>
  <si>
    <r>
      <t xml:space="preserve">Table 5: </t>
    </r>
    <r>
      <rPr>
        <b/>
        <i/>
        <sz val="11"/>
        <color indexed="8"/>
        <rFont val="Arial"/>
        <family val="2"/>
      </rPr>
      <t>Ex-ante</t>
    </r>
    <r>
      <rPr>
        <b/>
        <sz val="11"/>
        <color indexed="8"/>
        <rFont val="Arial"/>
        <family val="2"/>
      </rPr>
      <t xml:space="preserve"> estimation of reference emissions for heating energy consumed by the recipient facility which is generated by the CGS</t>
    </r>
    <phoneticPr fontId="2"/>
  </si>
  <si>
    <t>j</t>
    <phoneticPr fontId="2"/>
  </si>
  <si>
    <t>Identification number of the project absorption chiller</t>
    <phoneticPr fontId="11"/>
  </si>
  <si>
    <r>
      <t xml:space="preserve">Cooling energy generated by the project absorption chiller </t>
    </r>
    <r>
      <rPr>
        <i/>
        <sz val="11"/>
        <rFont val="Arial"/>
        <family val="2"/>
      </rPr>
      <t>j</t>
    </r>
    <r>
      <rPr>
        <sz val="11"/>
        <rFont val="Arial"/>
        <family val="2"/>
      </rPr>
      <t xml:space="preserve"> during the period </t>
    </r>
    <r>
      <rPr>
        <i/>
        <sz val="11"/>
        <rFont val="Arial"/>
        <family val="2"/>
      </rPr>
      <t>p</t>
    </r>
    <phoneticPr fontId="11"/>
  </si>
  <si>
    <r>
      <t>COP</t>
    </r>
    <r>
      <rPr>
        <vertAlign val="subscript"/>
        <sz val="11"/>
        <rFont val="Arial"/>
        <family val="2"/>
      </rPr>
      <t>RE</t>
    </r>
    <r>
      <rPr>
        <vertAlign val="subscript"/>
        <sz val="11"/>
        <rFont val="游ゴシック"/>
        <family val="2"/>
        <charset val="128"/>
      </rPr>
      <t>,j</t>
    </r>
    <phoneticPr fontId="2"/>
  </si>
  <si>
    <t>dimensionless</t>
    <phoneticPr fontId="11"/>
  </si>
  <si>
    <r>
      <t xml:space="preserve">COP of reference chiller </t>
    </r>
    <r>
      <rPr>
        <i/>
        <sz val="11"/>
        <rFont val="Arial"/>
        <family val="2"/>
      </rPr>
      <t>j</t>
    </r>
    <phoneticPr fontId="11"/>
  </si>
  <si>
    <r>
      <t>RE</t>
    </r>
    <r>
      <rPr>
        <vertAlign val="subscript"/>
        <sz val="11"/>
        <rFont val="Arial"/>
        <family val="2"/>
      </rPr>
      <t>chiller,j,p</t>
    </r>
    <phoneticPr fontId="11"/>
  </si>
  <si>
    <r>
      <t xml:space="preserve">Parameters to be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elec,j</t>
    </r>
    <r>
      <rPr>
        <b/>
        <sz val="11"/>
        <color indexed="9"/>
        <rFont val="Arial"/>
        <family val="2"/>
      </rPr>
      <t xml:space="preserve"> is calculated from measured data) </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</si>
  <si>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</si>
  <si>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 xml:space="preserve">j
</t>
    </r>
    <r>
      <rPr>
        <b/>
        <sz val="11"/>
        <rFont val="Arial"/>
        <family val="2"/>
      </rPr>
      <t>Option a</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</si>
  <si>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 xml:space="preserve">j
</t>
    </r>
    <r>
      <rPr>
        <b/>
        <sz val="11"/>
        <rFont val="Arial"/>
        <family val="2"/>
      </rPr>
      <t>Option b</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</si>
  <si>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11"/>
  </si>
  <si>
    <r>
      <t xml:space="preserve">Power generation efficiency of the captive power generation system connected to the project absorption chiller </t>
    </r>
    <r>
      <rPr>
        <i/>
        <sz val="11"/>
        <rFont val="Arial"/>
        <family val="2"/>
      </rPr>
      <t>j</t>
    </r>
    <phoneticPr fontId="11"/>
  </si>
  <si>
    <r>
      <t>CO</t>
    </r>
    <r>
      <rPr>
        <vertAlign val="subscript"/>
        <sz val="11"/>
        <rFont val="Arial"/>
        <family val="2"/>
      </rPr>
      <t>2</t>
    </r>
    <r>
      <rPr>
        <sz val="11"/>
        <rFont val="Arial"/>
        <family val="2"/>
      </rPr>
      <t xml:space="preserve"> emission factor for the fuel consumed by the captive power generation system connected to the project absorption chiller </t>
    </r>
    <r>
      <rPr>
        <i/>
        <sz val="11"/>
        <rFont val="Arial"/>
        <family val="2"/>
      </rPr>
      <t>j</t>
    </r>
    <phoneticPr fontId="11"/>
  </si>
  <si>
    <r>
      <t xml:space="preserve">Reference emissions by reference chiller </t>
    </r>
    <r>
      <rPr>
        <i/>
        <sz val="11"/>
        <rFont val="Arial"/>
        <family val="2"/>
      </rPr>
      <t>j</t>
    </r>
    <r>
      <rPr>
        <sz val="11"/>
        <rFont val="Arial"/>
        <family val="2"/>
      </rPr>
      <t xml:space="preserve"> during the period </t>
    </r>
    <r>
      <rPr>
        <i/>
        <sz val="11"/>
        <rFont val="Arial"/>
        <family val="2"/>
      </rPr>
      <t>p</t>
    </r>
    <phoneticPr fontId="11"/>
  </si>
  <si>
    <t>Reference emissions by reference chiller</t>
    <phoneticPr fontId="2"/>
  </si>
  <si>
    <r>
      <t xml:space="preserve">Table 6: </t>
    </r>
    <r>
      <rPr>
        <b/>
        <i/>
        <sz val="11"/>
        <color indexed="8"/>
        <rFont val="Arial"/>
        <family val="2"/>
      </rPr>
      <t>Ex-ante</t>
    </r>
    <r>
      <rPr>
        <b/>
        <sz val="11"/>
        <color indexed="8"/>
        <rFont val="Arial"/>
        <family val="2"/>
      </rPr>
      <t xml:space="preserve"> estimation of reference emissions and project emissions by reference chiller</t>
    </r>
    <phoneticPr fontId="2"/>
  </si>
  <si>
    <r>
      <t xml:space="preserve">Net calorific value of gas fuel consumed by the project absorption chiller </t>
    </r>
    <r>
      <rPr>
        <i/>
        <sz val="11"/>
        <rFont val="Arial"/>
        <family val="2"/>
      </rPr>
      <t>j</t>
    </r>
    <phoneticPr fontId="2"/>
  </si>
  <si>
    <r>
      <t xml:space="preserve">CO2 emission factor for gas fuel consumed by the project absorption chiller </t>
    </r>
    <r>
      <rPr>
        <i/>
        <sz val="11"/>
        <rFont val="Arial"/>
        <family val="2"/>
      </rPr>
      <t>j</t>
    </r>
    <phoneticPr fontId="2"/>
  </si>
  <si>
    <t>Ex-ante estimation of project emissions</t>
    <phoneticPr fontId="11"/>
  </si>
  <si>
    <r>
      <t>PE</t>
    </r>
    <r>
      <rPr>
        <vertAlign val="subscript"/>
        <sz val="11"/>
        <rFont val="Arial"/>
        <family val="2"/>
      </rPr>
      <t>chiller,j,p</t>
    </r>
    <phoneticPr fontId="11"/>
  </si>
  <si>
    <r>
      <t xml:space="preserve">Project emissions by reference chiller </t>
    </r>
    <r>
      <rPr>
        <i/>
        <sz val="11"/>
        <rFont val="Arial"/>
        <family val="2"/>
      </rPr>
      <t>j</t>
    </r>
    <r>
      <rPr>
        <sz val="11"/>
        <rFont val="Arial"/>
        <family val="2"/>
      </rPr>
      <t xml:space="preserve"> during the period </t>
    </r>
    <r>
      <rPr>
        <i/>
        <sz val="11"/>
        <rFont val="Arial"/>
        <family val="2"/>
      </rPr>
      <t>p</t>
    </r>
    <phoneticPr fontId="11"/>
  </si>
  <si>
    <r>
      <t xml:space="preserve">Gas fuel consumption by the CGS during the period </t>
    </r>
    <r>
      <rPr>
        <i/>
        <sz val="11"/>
        <color rgb="FF000000"/>
        <rFont val="Arial"/>
        <family val="2"/>
      </rPr>
      <t>p</t>
    </r>
    <phoneticPr fontId="2"/>
  </si>
  <si>
    <r>
      <t xml:space="preserve">Project emissions from the CGS during the period </t>
    </r>
    <r>
      <rPr>
        <i/>
        <sz val="11"/>
        <color rgb="FF000000"/>
        <rFont val="Arial"/>
        <family val="2"/>
      </rPr>
      <t>p</t>
    </r>
    <phoneticPr fontId="2"/>
  </si>
  <si>
    <r>
      <t xml:space="preserve">Project emissions from project absorption chiller during the period </t>
    </r>
    <r>
      <rPr>
        <i/>
        <sz val="11"/>
        <color rgb="FF000000"/>
        <rFont val="Arial"/>
        <family val="2"/>
      </rPr>
      <t>p</t>
    </r>
    <phoneticPr fontId="2"/>
  </si>
  <si>
    <r>
      <t>RE</t>
    </r>
    <r>
      <rPr>
        <vertAlign val="subscript"/>
        <sz val="11"/>
        <color indexed="8"/>
        <rFont val="Arial"/>
        <family val="2"/>
      </rPr>
      <t>chiller,j,p</t>
    </r>
    <phoneticPr fontId="2"/>
  </si>
  <si>
    <r>
      <rPr>
        <sz val="11"/>
        <color indexed="8"/>
        <rFont val="Arial"/>
        <family val="2"/>
      </rPr>
      <t>RE</t>
    </r>
    <r>
      <rPr>
        <vertAlign val="subscript"/>
        <sz val="11"/>
        <color indexed="8"/>
        <rFont val="Arial"/>
        <family val="2"/>
      </rPr>
      <t>elec,i,p</t>
    </r>
    <phoneticPr fontId="2"/>
  </si>
  <si>
    <r>
      <t>PE</t>
    </r>
    <r>
      <rPr>
        <vertAlign val="subscript"/>
        <sz val="11"/>
        <color rgb="FF000000"/>
        <rFont val="Arial"/>
        <family val="2"/>
      </rPr>
      <t>PJ,CGS,p</t>
    </r>
    <phoneticPr fontId="2"/>
  </si>
  <si>
    <r>
      <t>PE</t>
    </r>
    <r>
      <rPr>
        <vertAlign val="subscript"/>
        <sz val="11"/>
        <color rgb="FF000000"/>
        <rFont val="Arial"/>
        <family val="2"/>
      </rPr>
      <t>PJ,chiller,p</t>
    </r>
    <phoneticPr fontId="2"/>
  </si>
  <si>
    <t>Identification No.</t>
    <phoneticPr fontId="2"/>
  </si>
  <si>
    <r>
      <t>Cooling capacity per unit (300&lt;=</t>
    </r>
    <r>
      <rPr>
        <sz val="11"/>
        <color rgb="FF000000"/>
        <rFont val="Yu Gothic Medium"/>
        <family val="3"/>
        <charset val="128"/>
      </rPr>
      <t>x&lt;=3</t>
    </r>
    <r>
      <rPr>
        <sz val="11"/>
        <color rgb="FF000000"/>
        <rFont val="Arial"/>
        <family val="2"/>
      </rPr>
      <t>50USRt)</t>
    </r>
    <phoneticPr fontId="2"/>
  </si>
  <si>
    <t>Cooling capacity per unit (350&lt;x&lt;=550USRt)</t>
    <phoneticPr fontId="2"/>
  </si>
  <si>
    <t>Cooling capacity per unit (550&lt;x&lt;=750USRt)</t>
    <phoneticPr fontId="2"/>
  </si>
  <si>
    <t>Cooling capacity per unit (750&lt;x&lt;=1300USRt)</t>
    <phoneticPr fontId="2"/>
  </si>
  <si>
    <t>-</t>
    <phoneticPr fontId="2"/>
  </si>
  <si>
    <t>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t>
    <phoneticPr fontId="2"/>
  </si>
  <si>
    <r>
      <t xml:space="preserve">Heating energy consumption by the recipient facility </t>
    </r>
    <r>
      <rPr>
        <i/>
        <sz val="11"/>
        <rFont val="Arial"/>
        <family val="2"/>
      </rPr>
      <t>i</t>
    </r>
    <r>
      <rPr>
        <sz val="11"/>
        <rFont val="Arial"/>
        <family val="2"/>
      </rPr>
      <t xml:space="preserve"> which is generated by the CGS during the period </t>
    </r>
    <r>
      <rPr>
        <i/>
        <sz val="11"/>
        <rFont val="Arial"/>
        <family val="2"/>
      </rPr>
      <t>p</t>
    </r>
    <phoneticPr fontId="11"/>
  </si>
  <si>
    <r>
      <t>Electricity consumption by the recipient facility</t>
    </r>
    <r>
      <rPr>
        <i/>
        <sz val="11"/>
        <rFont val="Arial"/>
        <family val="2"/>
      </rPr>
      <t xml:space="preserve"> i</t>
    </r>
    <r>
      <rPr>
        <sz val="11"/>
        <rFont val="Arial"/>
        <family val="2"/>
      </rPr>
      <t xml:space="preserve"> which is generated by the CGS during the period </t>
    </r>
    <r>
      <rPr>
        <i/>
        <sz val="11"/>
        <rFont val="Arial"/>
        <family val="2"/>
      </rPr>
      <t>p</t>
    </r>
    <phoneticPr fontId="11"/>
  </si>
  <si>
    <t>Monitoring Spreadsheet: JCM_ID_AM023_ver01.0</t>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</si>
  <si>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</si>
  <si>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</si>
  <si>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</si>
  <si>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</si>
  <si>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(Input Separate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</si>
  <si>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</si>
  <si>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</si>
  <si>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1-annex: Parameters monitored </t>
    </r>
    <r>
      <rPr>
        <b/>
        <i/>
        <sz val="11"/>
        <color indexed="8"/>
        <rFont val="Arial"/>
        <family val="2"/>
      </rPr>
      <t>ex post</t>
    </r>
    <r>
      <rPr>
        <b/>
        <sz val="11"/>
        <color indexed="8"/>
        <rFont val="Arial"/>
        <family val="2"/>
      </rPr>
      <t xml:space="preserve"> (in case of EF</t>
    </r>
    <r>
      <rPr>
        <b/>
        <vertAlign val="subscript"/>
        <sz val="11"/>
        <color indexed="8"/>
        <rFont val="Arial"/>
        <family val="2"/>
      </rPr>
      <t>elec,i</t>
    </r>
    <r>
      <rPr>
        <b/>
        <sz val="11"/>
        <color indexed="8"/>
        <rFont val="Arial"/>
        <family val="2"/>
      </rPr>
      <t xml:space="preserve"> and or EF</t>
    </r>
    <r>
      <rPr>
        <b/>
        <vertAlign val="subscript"/>
        <sz val="11"/>
        <color rgb="FF000000"/>
        <rFont val="Arial"/>
        <family val="2"/>
      </rPr>
      <t>elec,j</t>
    </r>
    <r>
      <rPr>
        <b/>
        <sz val="11"/>
        <color indexed="8"/>
        <rFont val="Arial"/>
        <family val="2"/>
      </rPr>
      <t xml:space="preserve"> is calculated from measured data) </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</si>
  <si>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</si>
  <si>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</si>
  <si>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Table 4: </t>
    </r>
    <r>
      <rPr>
        <b/>
        <i/>
        <sz val="11"/>
        <color indexed="8"/>
        <rFont val="Arial"/>
        <family val="2"/>
      </rPr>
      <t>Ex-post</t>
    </r>
    <r>
      <rPr>
        <b/>
        <sz val="11"/>
        <color indexed="8"/>
        <rFont val="Arial"/>
        <family val="2"/>
      </rPr>
      <t xml:space="preserve"> calculation of reference emissions for electricity consumed by the recipient facility which is generated by the CGS</t>
    </r>
    <phoneticPr fontId="2"/>
  </si>
  <si>
    <r>
      <t xml:space="preserve">Table 5: </t>
    </r>
    <r>
      <rPr>
        <b/>
        <i/>
        <sz val="11"/>
        <color indexed="8"/>
        <rFont val="Arial"/>
        <family val="2"/>
      </rPr>
      <t>Ex-post</t>
    </r>
    <r>
      <rPr>
        <b/>
        <sz val="11"/>
        <color indexed="8"/>
        <rFont val="Arial"/>
        <family val="2"/>
      </rPr>
      <t xml:space="preserve"> calculation of reference emissions for heating energy consumed by the recipient facility which is generated by the CGS</t>
    </r>
    <phoneticPr fontId="2"/>
  </si>
  <si>
    <r>
      <t xml:space="preserve">Table 6: </t>
    </r>
    <r>
      <rPr>
        <b/>
        <i/>
        <sz val="11"/>
        <color indexed="8"/>
        <rFont val="Arial"/>
        <family val="2"/>
      </rPr>
      <t>Ex-post</t>
    </r>
    <r>
      <rPr>
        <b/>
        <sz val="11"/>
        <color indexed="8"/>
        <rFont val="Arial"/>
        <family val="2"/>
      </rPr>
      <t xml:space="preserve"> calculation of reference emissions and project emissions by reference chiller</t>
    </r>
    <phoneticPr fontId="2"/>
  </si>
  <si>
    <t>Monitoring period</t>
    <phoneticPr fontId="2"/>
  </si>
  <si>
    <t>(k)</t>
    <phoneticPr fontId="2"/>
  </si>
  <si>
    <t>Monitored Values</t>
    <phoneticPr fontId="2"/>
  </si>
  <si>
    <r>
      <t xml:space="preserve">Parameters monitored </t>
    </r>
    <r>
      <rPr>
        <b/>
        <i/>
        <sz val="11"/>
        <color indexed="9"/>
        <rFont val="Arial"/>
        <family val="2"/>
      </rPr>
      <t>ex post</t>
    </r>
    <phoneticPr fontId="11"/>
  </si>
  <si>
    <r>
      <t xml:space="preserve">Parameters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elec,i</t>
    </r>
    <r>
      <rPr>
        <b/>
        <sz val="11"/>
        <color indexed="9"/>
        <rFont val="Arial"/>
        <family val="2"/>
      </rPr>
      <t xml:space="preserve"> is calculated from measured data) </t>
    </r>
    <phoneticPr fontId="2"/>
  </si>
  <si>
    <r>
      <t xml:space="preserve">Project-specific parameters fixed </t>
    </r>
    <r>
      <rPr>
        <b/>
        <i/>
        <sz val="11"/>
        <color indexed="9"/>
        <rFont val="Arial"/>
        <family val="2"/>
      </rPr>
      <t>ex ante</t>
    </r>
    <phoneticPr fontId="11"/>
  </si>
  <si>
    <t>Ex-post calculation of reference emissions</t>
    <phoneticPr fontId="11"/>
  </si>
  <si>
    <t>Monitored/
Estimated Values</t>
    <phoneticPr fontId="11"/>
  </si>
  <si>
    <r>
      <t xml:space="preserve">Parameters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elec,j</t>
    </r>
    <r>
      <rPr>
        <b/>
        <sz val="11"/>
        <color indexed="9"/>
        <rFont val="Arial"/>
        <family val="2"/>
      </rPr>
      <t xml:space="preserve"> is calculated from measured data) </t>
    </r>
    <phoneticPr fontId="2"/>
  </si>
  <si>
    <t>Ex-post calculation of project emissions</t>
    <phoneticPr fontId="11"/>
  </si>
  <si>
    <t>Input on "MRS(input_separate)" sheet</t>
  </si>
  <si>
    <r>
      <t>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
When project absorption chiller consumes electricity only generated by the project CGS, this parameter can be omitted or equal to zero (0), since CO</t>
    </r>
    <r>
      <rPr>
        <vertAlign val="subscript"/>
        <sz val="11"/>
        <rFont val="Arial"/>
        <family val="2"/>
      </rPr>
      <t>2</t>
    </r>
    <r>
      <rPr>
        <sz val="11"/>
        <rFont val="Arial"/>
        <family val="2"/>
      </rPr>
      <t xml:space="preserve"> emissions from electricity consumption by project absorption chiller are included in project emissions from the CGS.</t>
    </r>
    <phoneticPr fontId="2"/>
  </si>
  <si>
    <t>General Manager
PT. DENSO Indonesia</t>
    <phoneticPr fontId="11"/>
  </si>
  <si>
    <t>In charge of authorizing the monitoring report.</t>
    <phoneticPr fontId="11"/>
  </si>
  <si>
    <t>Assistant Section Manager
PT. DENSO Indonesia</t>
    <phoneticPr fontId="11"/>
  </si>
  <si>
    <t>In charge of approving the archived data after being checked and corrected when necessary and preparation of monitoring report.</t>
  </si>
  <si>
    <t>Technician
PT. DENSO Indonesia</t>
    <phoneticPr fontId="11"/>
  </si>
  <si>
    <t>In charge of monitoring procedure (data collection and storage), including monitoring equipments and calibrations, and training of monitoring personnel.</t>
    <phoneticPr fontId="11"/>
  </si>
  <si>
    <t>Junior Technician
PT. DENSO Indonesia</t>
    <phoneticPr fontId="11"/>
  </si>
  <si>
    <t>In charge of checking the archived data.</t>
  </si>
  <si>
    <t>Reference Number: ID028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</si>
</sst>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Red]\-#,##0.00\ "/>
    <numFmt numFmtId="177" formatCode="#,##0.0000_ ;[Red]\-#,##0.0000\ "/>
    <numFmt numFmtId="178" formatCode="#,##0.000_ ;[Red]\-#,##0.000\ "/>
    <numFmt numFmtId="179" formatCode="#,##0.0_ ;[Red]\-#,##0.0\ "/>
    <numFmt numFmtId="180" formatCode="0.0_ ;[Red]\-0.0\ "/>
  </numFmts>
  <fonts count="30">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i/>
      <sz val="11"/>
      <color indexed="8"/>
      <name val="Arial"/>
      <family val="2"/>
    </font>
    <font>
      <b/>
      <i/>
      <sz val="11"/>
      <color indexed="9"/>
      <name val="Arial"/>
      <family val="2"/>
    </font>
    <font>
      <sz val="11"/>
      <color theme="1"/>
      <name val="Arial"/>
      <family val="2"/>
    </font>
    <font>
      <vertAlign val="subscript"/>
      <sz val="11"/>
      <name val="Arial"/>
      <family val="2"/>
    </font>
    <font>
      <b/>
      <sz val="11"/>
      <color theme="0"/>
      <name val="Arial"/>
      <family val="2"/>
    </font>
    <font>
      <b/>
      <vertAlign val="subscript"/>
      <sz val="11"/>
      <color indexed="8"/>
      <name val="Arial"/>
      <family val="2"/>
    </font>
    <font>
      <b/>
      <vertAlign val="subscript"/>
      <sz val="11"/>
      <color indexed="9"/>
      <name val="Arial"/>
      <family val="2"/>
    </font>
    <font>
      <sz val="11"/>
      <color indexed="10"/>
      <name val="Arial"/>
      <family val="2"/>
    </font>
    <font>
      <i/>
      <sz val="11"/>
      <name val="Arial"/>
      <family val="2"/>
    </font>
    <font>
      <b/>
      <sz val="11"/>
      <name val="Arial"/>
      <family val="2"/>
    </font>
    <font>
      <vertAlign val="subscript"/>
      <sz val="11"/>
      <name val="Arabic Typesetting"/>
      <family val="4"/>
    </font>
    <font>
      <vertAlign val="superscript"/>
      <sz val="11"/>
      <name val="Arial"/>
      <family val="2"/>
    </font>
    <font>
      <b/>
      <vertAlign val="subscript"/>
      <sz val="11"/>
      <color rgb="FF000000"/>
      <name val="Arial"/>
      <family val="2"/>
    </font>
    <font>
      <vertAlign val="subscript"/>
      <sz val="11"/>
      <color rgb="FF000000"/>
      <name val="Arial"/>
      <family val="2"/>
    </font>
    <font>
      <sz val="11"/>
      <color rgb="FF000000"/>
      <name val="Arial"/>
      <family val="2"/>
    </font>
    <font>
      <sz val="11"/>
      <color rgb="FF000000"/>
      <name val="Yu Gothic Medium"/>
      <family val="3"/>
      <charset val="128"/>
    </font>
    <font>
      <vertAlign val="subscript"/>
      <sz val="11"/>
      <name val="游ゴシック"/>
      <family val="2"/>
      <charset val="128"/>
    </font>
    <font>
      <i/>
      <sz val="11"/>
      <color rgb="FF000000"/>
      <name val="Arial"/>
      <family val="2"/>
    </font>
  </fonts>
  <fills count="13">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rgb="FF16365C"/>
        <bgColor indexed="64"/>
      </patternFill>
    </fill>
    <fill>
      <patternFill patternType="solid">
        <fgColor rgb="FFF2DCDB"/>
        <bgColor indexed="64"/>
      </patternFill>
    </fill>
    <fill>
      <patternFill patternType="solid">
        <fgColor rgb="FF8DB4E2"/>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23"/>
      </left>
      <right/>
      <top style="thin">
        <color indexed="23"/>
      </top>
      <bottom style="medium">
        <color rgb="FFFF0000"/>
      </bottom>
      <diagonal/>
    </border>
    <border>
      <left/>
      <right style="thin">
        <color indexed="23"/>
      </right>
      <top style="thin">
        <color indexed="23"/>
      </top>
      <bottom style="medium">
        <color rgb="FFFF0000"/>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right style="thin">
        <color theme="1" tint="0.34998626667073579"/>
      </right>
      <top/>
      <bottom style="thin">
        <color theme="1" tint="0.34998626667073579"/>
      </bottom>
      <diagonal/>
    </border>
    <border>
      <left/>
      <right style="thin">
        <color theme="1" tint="0.34998626667073579"/>
      </right>
      <top/>
      <bottom/>
      <diagonal/>
    </border>
    <border>
      <left style="thin">
        <color theme="1" tint="0.34998626667073579"/>
      </left>
      <right style="thin">
        <color auto="1"/>
      </right>
      <top/>
      <bottom style="thin">
        <color theme="1" tint="0.34998626667073579"/>
      </bottom>
      <diagonal/>
    </border>
    <border>
      <left style="thin">
        <color auto="1"/>
      </left>
      <right style="thin">
        <color auto="1"/>
      </right>
      <top/>
      <bottom style="thin">
        <color theme="1" tint="0.34998626667073579"/>
      </bottom>
      <diagonal/>
    </border>
    <border>
      <left style="thin">
        <color theme="1" tint="0.34998626667073579"/>
      </left>
      <right/>
      <top/>
      <bottom/>
      <diagonal/>
    </border>
    <border>
      <left style="thin">
        <color theme="1" tint="0.34998626667073579"/>
      </left>
      <right/>
      <top/>
      <bottom style="thin">
        <color theme="1" tint="0.34998626667073579"/>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9" fillId="0" borderId="0">
      <alignment vertical="center"/>
    </xf>
  </cellStyleXfs>
  <cellXfs count="157">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5" fillId="4" borderId="0" xfId="0" applyFont="1" applyFill="1">
      <alignment vertical="center"/>
    </xf>
    <xf numFmtId="0" fontId="5" fillId="4" borderId="0" xfId="0" applyFont="1" applyFill="1" applyAlignment="1">
      <alignment horizontal="right" vertical="center"/>
    </xf>
    <xf numFmtId="0" fontId="6" fillId="0" borderId="0" xfId="0" applyFont="1">
      <alignment vertical="center"/>
    </xf>
    <xf numFmtId="0" fontId="3" fillId="0" borderId="0" xfId="0" applyFont="1" applyAlignment="1">
      <alignment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vertical="center" wrapText="1"/>
    </xf>
    <xf numFmtId="38" fontId="7" fillId="9" borderId="1" xfId="2" applyFont="1" applyFill="1" applyBorder="1" applyAlignment="1" applyProtection="1">
      <alignment horizontal="center" vertical="center"/>
    </xf>
    <xf numFmtId="0" fontId="7" fillId="6" borderId="1" xfId="0" applyFont="1" applyFill="1" applyBorder="1">
      <alignment vertical="center"/>
    </xf>
    <xf numFmtId="180" fontId="7" fillId="9" borderId="1" xfId="0" applyNumberFormat="1" applyFont="1" applyFill="1" applyBorder="1">
      <alignment vertical="center"/>
    </xf>
    <xf numFmtId="0" fontId="7" fillId="9" borderId="1" xfId="0" applyFont="1" applyFill="1" applyBorder="1" applyAlignment="1">
      <alignment horizontal="center" vertical="center"/>
    </xf>
    <xf numFmtId="0" fontId="5" fillId="5" borderId="1" xfId="0" applyFont="1" applyFill="1" applyBorder="1" applyAlignment="1">
      <alignment horizontal="center" vertical="center"/>
    </xf>
    <xf numFmtId="0" fontId="3" fillId="6" borderId="2" xfId="0" applyFont="1" applyFill="1" applyBorder="1">
      <alignment vertical="center"/>
    </xf>
    <xf numFmtId="38" fontId="3" fillId="0" borderId="0" xfId="2" applyFont="1" applyProtection="1">
      <alignment vertical="center"/>
    </xf>
    <xf numFmtId="0" fontId="3" fillId="0" borderId="3" xfId="0" applyFont="1" applyBorder="1">
      <alignment vertical="center"/>
    </xf>
    <xf numFmtId="0" fontId="3" fillId="0" borderId="0" xfId="0" applyFont="1" applyAlignment="1">
      <alignment horizontal="left" vertical="center" wrapText="1"/>
    </xf>
    <xf numFmtId="0" fontId="7" fillId="0" borderId="1" xfId="0" applyFont="1" applyBorder="1" applyAlignment="1" applyProtection="1">
      <alignment horizontal="center" vertical="center" wrapText="1"/>
      <protection locked="0"/>
    </xf>
    <xf numFmtId="0" fontId="7" fillId="2" borderId="1" xfId="0" quotePrefix="1"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177" fontId="7" fillId="0" borderId="1" xfId="0" applyNumberFormat="1" applyFont="1" applyBorder="1" applyProtection="1">
      <alignment vertical="center"/>
      <protection locked="0"/>
    </xf>
    <xf numFmtId="0" fontId="14" fillId="0" borderId="0" xfId="0" applyFont="1">
      <alignment vertical="center"/>
    </xf>
    <xf numFmtId="0" fontId="14" fillId="0" borderId="0" xfId="0" applyFont="1" applyAlignment="1">
      <alignment horizontal="right" vertical="center"/>
    </xf>
    <xf numFmtId="0" fontId="16" fillId="10" borderId="1" xfId="0" quotePrefix="1" applyFont="1" applyFill="1" applyBorder="1" applyAlignment="1">
      <alignment horizontal="center" vertical="center" wrapText="1"/>
    </xf>
    <xf numFmtId="0" fontId="7" fillId="9" borderId="1" xfId="0" applyFont="1" applyFill="1" applyBorder="1" applyAlignment="1">
      <alignment horizontal="left" vertical="center" wrapText="1"/>
    </xf>
    <xf numFmtId="38" fontId="7" fillId="9" borderId="1" xfId="2" applyFont="1" applyFill="1" applyBorder="1" applyAlignment="1" applyProtection="1">
      <alignment horizontal="left" vertical="center" wrapText="1"/>
    </xf>
    <xf numFmtId="0" fontId="16" fillId="10" borderId="1" xfId="0" applyFont="1" applyFill="1" applyBorder="1" applyAlignment="1">
      <alignment horizontal="center" vertical="center"/>
    </xf>
    <xf numFmtId="0" fontId="7" fillId="6" borderId="1" xfId="0" applyFont="1" applyFill="1" applyBorder="1" applyAlignment="1">
      <alignment horizontal="center" vertical="center" wrapText="1"/>
    </xf>
    <xf numFmtId="178" fontId="7" fillId="9" borderId="1" xfId="0" applyNumberFormat="1" applyFont="1" applyFill="1" applyBorder="1" applyAlignment="1">
      <alignment horizontal="right" vertical="center"/>
    </xf>
    <xf numFmtId="0" fontId="14" fillId="9" borderId="1" xfId="0" applyFont="1" applyFill="1" applyBorder="1" applyAlignment="1">
      <alignment horizontal="center" vertical="center"/>
    </xf>
    <xf numFmtId="179" fontId="7" fillId="0" borderId="1" xfId="0" applyNumberFormat="1" applyFont="1" applyBorder="1" applyAlignment="1" applyProtection="1">
      <alignment horizontal="right" vertical="center"/>
      <protection locked="0"/>
    </xf>
    <xf numFmtId="178" fontId="7" fillId="0" borderId="1" xfId="0" applyNumberFormat="1" applyFont="1" applyBorder="1" applyAlignment="1" applyProtection="1">
      <alignment horizontal="right" vertical="center"/>
      <protection locked="0"/>
    </xf>
    <xf numFmtId="177" fontId="7" fillId="0" borderId="1" xfId="0" applyNumberFormat="1" applyFont="1" applyBorder="1" applyAlignment="1" applyProtection="1">
      <alignment horizontal="right" vertical="center"/>
      <protection locked="0"/>
    </xf>
    <xf numFmtId="176" fontId="7" fillId="0" borderId="1" xfId="0" applyNumberFormat="1" applyFont="1" applyBorder="1" applyAlignment="1" applyProtection="1">
      <alignment horizontal="right" vertical="center"/>
      <protection locked="0"/>
    </xf>
    <xf numFmtId="0" fontId="3" fillId="0" borderId="0" xfId="0" applyFont="1" applyAlignment="1">
      <alignment horizontal="center" vertical="center"/>
    </xf>
    <xf numFmtId="0" fontId="5" fillId="5" borderId="7" xfId="0" applyFont="1" applyFill="1" applyBorder="1">
      <alignment vertical="center"/>
    </xf>
    <xf numFmtId="0" fontId="3" fillId="5" borderId="3" xfId="0" applyFont="1" applyFill="1" applyBorder="1">
      <alignment vertical="center"/>
    </xf>
    <xf numFmtId="0" fontId="5" fillId="5" borderId="3" xfId="0" applyFont="1" applyFill="1" applyBorder="1">
      <alignment vertical="center"/>
    </xf>
    <xf numFmtId="0" fontId="5" fillId="5" borderId="3"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3" xfId="0" applyFont="1" applyFill="1" applyBorder="1" applyAlignment="1">
      <alignment horizontal="center" vertical="center" shrinkToFit="1"/>
    </xf>
    <xf numFmtId="0" fontId="3" fillId="5" borderId="8" xfId="0" applyFont="1" applyFill="1" applyBorder="1">
      <alignment vertical="center"/>
    </xf>
    <xf numFmtId="0" fontId="3" fillId="7" borderId="3" xfId="0" applyFont="1" applyFill="1" applyBorder="1">
      <alignment vertical="center"/>
    </xf>
    <xf numFmtId="0" fontId="3" fillId="0" borderId="6" xfId="0" applyFont="1" applyBorder="1" applyAlignment="1">
      <alignment horizontal="left" vertical="center"/>
    </xf>
    <xf numFmtId="0" fontId="3" fillId="0" borderId="3" xfId="0" applyFont="1" applyBorder="1" applyAlignment="1">
      <alignment horizontal="center" vertical="center"/>
    </xf>
    <xf numFmtId="0" fontId="5" fillId="5" borderId="8" xfId="0" applyFont="1" applyFill="1" applyBorder="1">
      <alignment vertical="center"/>
    </xf>
    <xf numFmtId="0" fontId="5" fillId="0" borderId="0" xfId="0" applyFont="1">
      <alignment vertical="center"/>
    </xf>
    <xf numFmtId="0" fontId="3" fillId="5" borderId="9" xfId="0" applyFont="1" applyFill="1" applyBorder="1">
      <alignment vertical="center"/>
    </xf>
    <xf numFmtId="0" fontId="3" fillId="7" borderId="4" xfId="0" applyFont="1" applyFill="1" applyBorder="1">
      <alignment vertical="center"/>
    </xf>
    <xf numFmtId="0" fontId="3" fillId="7" borderId="5" xfId="0" applyFont="1" applyFill="1" applyBorder="1">
      <alignment vertical="center"/>
    </xf>
    <xf numFmtId="0" fontId="3" fillId="7" borderId="6" xfId="0" applyFont="1" applyFill="1" applyBorder="1">
      <alignment vertical="center"/>
    </xf>
    <xf numFmtId="0" fontId="3" fillId="7" borderId="7" xfId="0" applyFont="1" applyFill="1" applyBorder="1">
      <alignment vertical="center"/>
    </xf>
    <xf numFmtId="0" fontId="3" fillId="7" borderId="9" xfId="0" applyFont="1" applyFill="1" applyBorder="1">
      <alignment vertical="center"/>
    </xf>
    <xf numFmtId="0" fontId="3" fillId="0" borderId="7" xfId="0" applyFont="1" applyBorder="1" applyAlignment="1">
      <alignment horizontal="center" vertical="center"/>
    </xf>
    <xf numFmtId="0" fontId="3" fillId="2" borderId="7" xfId="0" applyFont="1" applyFill="1" applyBorder="1" applyAlignment="1">
      <alignment horizontal="center" vertical="center"/>
    </xf>
    <xf numFmtId="0" fontId="3" fillId="0" borderId="4" xfId="0" applyFont="1" applyBorder="1" applyAlignment="1">
      <alignment horizontal="center" vertical="center"/>
    </xf>
    <xf numFmtId="0" fontId="7" fillId="0" borderId="0" xfId="0" applyFont="1" applyAlignment="1">
      <alignment horizontal="left" vertical="center"/>
    </xf>
    <xf numFmtId="0" fontId="7" fillId="0" borderId="0" xfId="0" applyFont="1">
      <alignment vertical="center"/>
    </xf>
    <xf numFmtId="0" fontId="3" fillId="11" borderId="3" xfId="0" applyFont="1" applyFill="1" applyBorder="1">
      <alignment vertical="center"/>
    </xf>
    <xf numFmtId="179" fontId="7" fillId="8" borderId="3" xfId="0" applyNumberFormat="1" applyFont="1" applyFill="1" applyBorder="1" applyAlignment="1">
      <alignment horizontal="right" vertical="center"/>
    </xf>
    <xf numFmtId="0" fontId="3" fillId="8" borderId="3" xfId="0" applyFont="1" applyFill="1" applyBorder="1" applyAlignment="1">
      <alignment horizontal="left" vertical="center"/>
    </xf>
    <xf numFmtId="0" fontId="3" fillId="2" borderId="0" xfId="0" applyFont="1" applyFill="1">
      <alignment vertical="center"/>
    </xf>
    <xf numFmtId="0" fontId="7" fillId="0" borderId="3" xfId="0" applyFont="1" applyBorder="1" applyAlignment="1">
      <alignment horizontal="center" vertical="center"/>
    </xf>
    <xf numFmtId="179" fontId="3" fillId="8" borderId="3" xfId="0" applyNumberFormat="1" applyFont="1" applyFill="1" applyBorder="1" applyAlignment="1">
      <alignment horizontal="right" vertical="center"/>
    </xf>
    <xf numFmtId="0" fontId="7" fillId="6" borderId="1" xfId="0" applyFont="1" applyFill="1" applyBorder="1" applyAlignment="1">
      <alignment horizontal="center" vertical="center"/>
    </xf>
    <xf numFmtId="0" fontId="14" fillId="9" borderId="11" xfId="0" applyFont="1" applyFill="1" applyBorder="1" applyAlignment="1">
      <alignment horizontal="center" vertical="center"/>
    </xf>
    <xf numFmtId="0" fontId="7" fillId="6" borderId="11" xfId="0" applyFont="1" applyFill="1" applyBorder="1" applyAlignment="1">
      <alignment horizontal="center" vertical="center"/>
    </xf>
    <xf numFmtId="0" fontId="7" fillId="9" borderId="11" xfId="0" applyFont="1" applyFill="1" applyBorder="1" applyAlignment="1">
      <alignment horizontal="center" vertical="center"/>
    </xf>
    <xf numFmtId="0" fontId="7" fillId="0" borderId="1" xfId="0" applyFont="1" applyBorder="1" applyAlignment="1" applyProtection="1">
      <alignment vertical="center" wrapText="1"/>
      <protection locked="0"/>
    </xf>
    <xf numFmtId="49" fontId="26" fillId="11" borderId="3" xfId="0" quotePrefix="1" applyNumberFormat="1" applyFont="1" applyFill="1" applyBorder="1">
      <alignment vertical="center"/>
    </xf>
    <xf numFmtId="0" fontId="7" fillId="6" borderId="11" xfId="0" applyFont="1" applyFill="1" applyBorder="1">
      <alignment vertical="center"/>
    </xf>
    <xf numFmtId="0" fontId="7" fillId="6" borderId="11" xfId="0" applyFont="1" applyFill="1" applyBorder="1" applyAlignment="1">
      <alignment vertical="center" wrapText="1"/>
    </xf>
    <xf numFmtId="179" fontId="7" fillId="0" borderId="11" xfId="0" applyNumberFormat="1" applyFont="1" applyBorder="1" applyProtection="1">
      <alignment vertical="center"/>
      <protection locked="0"/>
    </xf>
    <xf numFmtId="179" fontId="7" fillId="9" borderId="11" xfId="0" applyNumberFormat="1" applyFont="1" applyFill="1" applyBorder="1">
      <alignment vertical="center"/>
    </xf>
    <xf numFmtId="176" fontId="7" fillId="9" borderId="1" xfId="0" applyNumberFormat="1" applyFont="1" applyFill="1" applyBorder="1" applyAlignment="1">
      <alignment horizontal="right" vertical="center"/>
    </xf>
    <xf numFmtId="176" fontId="14" fillId="9" borderId="1" xfId="0" applyNumberFormat="1" applyFont="1" applyFill="1" applyBorder="1" applyAlignment="1">
      <alignment horizontal="right" vertical="center"/>
    </xf>
    <xf numFmtId="176" fontId="3" fillId="0" borderId="15" xfId="0" applyNumberFormat="1" applyFont="1" applyBorder="1" applyAlignment="1">
      <alignment horizontal="right" vertical="center"/>
    </xf>
    <xf numFmtId="176" fontId="3" fillId="0" borderId="9" xfId="0" applyNumberFormat="1" applyFont="1" applyBorder="1" applyAlignment="1">
      <alignment horizontal="right" vertical="center"/>
    </xf>
    <xf numFmtId="176" fontId="3" fillId="0" borderId="7" xfId="1" applyNumberFormat="1" applyFont="1" applyFill="1" applyBorder="1" applyAlignment="1" applyProtection="1">
      <alignment horizontal="right" vertical="center"/>
    </xf>
    <xf numFmtId="0" fontId="3" fillId="0" borderId="3" xfId="0" applyFont="1" applyBorder="1" applyAlignment="1">
      <alignment horizontal="left" vertical="center"/>
    </xf>
    <xf numFmtId="176" fontId="3" fillId="0" borderId="3" xfId="0" applyNumberFormat="1" applyFont="1" applyBorder="1" applyAlignment="1">
      <alignment horizontal="right" vertical="center"/>
    </xf>
    <xf numFmtId="0" fontId="3" fillId="7" borderId="10" xfId="0" applyFont="1" applyFill="1" applyBorder="1">
      <alignment vertical="center"/>
    </xf>
    <xf numFmtId="0" fontId="26" fillId="12" borderId="9" xfId="0" applyFont="1" applyFill="1" applyBorder="1" applyAlignment="1">
      <alignment vertical="center" wrapText="1"/>
    </xf>
    <xf numFmtId="0" fontId="3" fillId="5" borderId="25" xfId="0" applyFont="1" applyFill="1" applyBorder="1">
      <alignment vertical="center"/>
    </xf>
    <xf numFmtId="0" fontId="3" fillId="7" borderId="26" xfId="0" applyFont="1" applyFill="1" applyBorder="1">
      <alignment vertical="center"/>
    </xf>
    <xf numFmtId="0" fontId="3" fillId="0" borderId="3" xfId="0" applyFont="1" applyBorder="1" applyAlignment="1">
      <alignment horizontal="left" vertical="center" wrapText="1"/>
    </xf>
    <xf numFmtId="177" fontId="3" fillId="0" borderId="3" xfId="0" applyNumberFormat="1" applyFont="1" applyBorder="1" applyAlignment="1">
      <alignment horizontal="right" vertical="center"/>
    </xf>
    <xf numFmtId="177" fontId="7" fillId="0" borderId="3" xfId="0" applyNumberFormat="1" applyFont="1" applyBorder="1" applyAlignment="1">
      <alignment horizontal="right" vertical="center"/>
    </xf>
    <xf numFmtId="49" fontId="3" fillId="11" borderId="3" xfId="0" quotePrefix="1" applyNumberFormat="1" applyFont="1" applyFill="1" applyBorder="1">
      <alignment vertical="center"/>
    </xf>
    <xf numFmtId="0" fontId="26" fillId="11" borderId="3" xfId="0" quotePrefix="1" applyFont="1" applyFill="1" applyBorder="1">
      <alignment vertical="center"/>
    </xf>
    <xf numFmtId="176" fontId="7" fillId="8" borderId="3" xfId="0" applyNumberFormat="1" applyFont="1" applyFill="1" applyBorder="1" applyAlignment="1">
      <alignment horizontal="right" vertical="center"/>
    </xf>
    <xf numFmtId="0" fontId="5" fillId="5" borderId="1"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8" fillId="4" borderId="0" xfId="0" applyFont="1" applyFill="1">
      <alignment vertical="center"/>
    </xf>
    <xf numFmtId="0" fontId="7" fillId="0" borderId="0" xfId="0" quotePrefix="1"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wrapText="1"/>
    </xf>
    <xf numFmtId="38" fontId="7" fillId="0" borderId="0" xfId="2" applyFont="1" applyFill="1" applyBorder="1" applyAlignment="1" applyProtection="1">
      <alignment horizontal="center" vertical="center"/>
    </xf>
    <xf numFmtId="0" fontId="7" fillId="0" borderId="0" xfId="0" applyFont="1" applyAlignment="1">
      <alignment horizontal="center" vertical="center" wrapText="1"/>
    </xf>
    <xf numFmtId="0" fontId="7" fillId="0" borderId="0" xfId="0" quotePrefix="1" applyFont="1" applyAlignment="1">
      <alignment vertical="center" wrapText="1"/>
    </xf>
    <xf numFmtId="176" fontId="7" fillId="0" borderId="1" xfId="2" applyNumberFormat="1" applyFont="1" applyFill="1" applyBorder="1" applyAlignment="1" applyProtection="1">
      <alignment horizontal="center" vertical="center"/>
      <protection locked="0"/>
    </xf>
    <xf numFmtId="0" fontId="9" fillId="0" borderId="0" xfId="3">
      <alignment vertical="center"/>
    </xf>
    <xf numFmtId="0" fontId="3" fillId="0" borderId="0" xfId="3" applyFont="1" applyAlignment="1">
      <alignment horizontal="right" vertical="center"/>
    </xf>
    <xf numFmtId="0" fontId="5" fillId="5" borderId="3" xfId="3" applyFont="1" applyFill="1" applyBorder="1" applyAlignment="1">
      <alignment horizontal="center" vertical="center" wrapText="1"/>
    </xf>
    <xf numFmtId="0" fontId="7" fillId="0" borderId="3" xfId="3" applyFont="1" applyBorder="1" applyAlignment="1" applyProtection="1">
      <alignment vertical="center" wrapText="1"/>
      <protection locked="0"/>
    </xf>
    <xf numFmtId="0" fontId="7" fillId="0" borderId="1" xfId="0" quotePrefix="1" applyFont="1" applyBorder="1" applyAlignment="1" applyProtection="1">
      <alignment horizontal="center" vertical="center" wrapText="1"/>
      <protection locked="0"/>
    </xf>
    <xf numFmtId="0" fontId="7" fillId="2" borderId="1" xfId="0" applyFont="1" applyFill="1" applyBorder="1" applyAlignment="1" applyProtection="1">
      <alignment vertical="center" shrinkToFit="1"/>
      <protection locked="0"/>
    </xf>
    <xf numFmtId="180" fontId="7" fillId="6" borderId="1" xfId="0" applyNumberFormat="1" applyFont="1" applyFill="1" applyBorder="1">
      <alignment vertical="center"/>
    </xf>
    <xf numFmtId="177" fontId="7" fillId="6" borderId="1" xfId="0" applyNumberFormat="1" applyFont="1" applyFill="1" applyBorder="1">
      <alignment vertical="center"/>
    </xf>
    <xf numFmtId="179" fontId="7" fillId="6" borderId="1" xfId="0" applyNumberFormat="1" applyFont="1" applyFill="1" applyBorder="1" applyAlignment="1">
      <alignment horizontal="right" vertical="center"/>
    </xf>
    <xf numFmtId="178" fontId="7" fillId="6" borderId="1" xfId="0" applyNumberFormat="1" applyFont="1" applyFill="1" applyBorder="1" applyAlignment="1">
      <alignment horizontal="right" vertical="center"/>
    </xf>
    <xf numFmtId="177" fontId="7" fillId="6" borderId="1" xfId="0" applyNumberFormat="1" applyFont="1" applyFill="1" applyBorder="1" applyAlignment="1">
      <alignment horizontal="right" vertical="center"/>
    </xf>
    <xf numFmtId="176" fontId="7" fillId="6" borderId="1" xfId="0" applyNumberFormat="1" applyFont="1" applyFill="1" applyBorder="1" applyAlignment="1">
      <alignment horizontal="right" vertical="center"/>
    </xf>
    <xf numFmtId="179" fontId="7" fillId="6" borderId="11" xfId="0" applyNumberFormat="1" applyFont="1" applyFill="1" applyBorder="1">
      <alignment vertical="center"/>
    </xf>
    <xf numFmtId="0" fontId="7" fillId="6" borderId="11" xfId="0" applyFont="1" applyFill="1" applyBorder="1" applyAlignment="1">
      <alignment horizontal="left" vertical="center" wrapText="1"/>
    </xf>
    <xf numFmtId="0" fontId="7" fillId="6" borderId="2" xfId="0" applyFont="1" applyFill="1" applyBorder="1" applyAlignment="1">
      <alignment horizontal="left" vertical="center" wrapText="1"/>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6" borderId="1" xfId="0" applyFont="1" applyFill="1" applyBorder="1" applyAlignment="1">
      <alignment horizontal="left" vertical="center" wrapText="1"/>
    </xf>
    <xf numFmtId="0" fontId="7" fillId="0" borderId="1" xfId="0" applyFont="1" applyBorder="1" applyAlignment="1" applyProtection="1">
      <alignment horizontal="left" vertical="center" wrapText="1"/>
      <protection locked="0"/>
    </xf>
    <xf numFmtId="0" fontId="3" fillId="0" borderId="3" xfId="0" applyFont="1" applyBorder="1" applyAlignment="1">
      <alignment vertical="center" wrapText="1"/>
    </xf>
    <xf numFmtId="0" fontId="5" fillId="5" borderId="1" xfId="0" applyFont="1" applyFill="1" applyBorder="1" applyAlignment="1">
      <alignment horizontal="center" vertical="center" wrapText="1"/>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38" fontId="19" fillId="2" borderId="16" xfId="2" applyFont="1" applyFill="1" applyBorder="1" applyAlignment="1" applyProtection="1">
      <alignment horizontal="right" vertical="center"/>
    </xf>
    <xf numFmtId="38" fontId="19" fillId="2" borderId="17" xfId="2" applyFont="1" applyFill="1" applyBorder="1" applyAlignment="1" applyProtection="1">
      <alignment horizontal="right" vertical="center"/>
    </xf>
    <xf numFmtId="0" fontId="5" fillId="5" borderId="1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16" fillId="10" borderId="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16" fillId="10" borderId="20" xfId="0" applyFont="1" applyFill="1" applyBorder="1" applyAlignment="1">
      <alignment horizontal="center" vertical="center" wrapText="1"/>
    </xf>
    <xf numFmtId="0" fontId="16" fillId="10" borderId="21" xfId="0" applyFont="1" applyFill="1" applyBorder="1" applyAlignment="1">
      <alignment horizontal="center" vertical="center" wrapText="1"/>
    </xf>
    <xf numFmtId="0" fontId="16" fillId="10" borderId="22" xfId="0" applyFont="1" applyFill="1" applyBorder="1" applyAlignment="1">
      <alignment horizontal="center" vertical="center" wrapText="1"/>
    </xf>
    <xf numFmtId="0" fontId="3" fillId="11" borderId="10" xfId="0" applyFont="1" applyFill="1" applyBorder="1" applyAlignment="1">
      <alignment horizontal="center" vertical="center"/>
    </xf>
    <xf numFmtId="0" fontId="3" fillId="11" borderId="14" xfId="0" applyFont="1" applyFill="1" applyBorder="1" applyAlignment="1">
      <alignment horizontal="center" vertical="center"/>
    </xf>
    <xf numFmtId="0" fontId="3" fillId="11" borderId="27" xfId="0" applyFont="1" applyFill="1" applyBorder="1" applyAlignment="1">
      <alignment horizontal="center" vertical="center"/>
    </xf>
    <xf numFmtId="0" fontId="3" fillId="11" borderId="24" xfId="0" applyFont="1" applyFill="1" applyBorder="1" applyAlignment="1">
      <alignment horizontal="center" vertical="center"/>
    </xf>
    <xf numFmtId="0" fontId="3" fillId="11" borderId="28" xfId="0" applyFont="1" applyFill="1" applyBorder="1" applyAlignment="1">
      <alignment horizontal="center" vertical="center"/>
    </xf>
    <xf numFmtId="0" fontId="3" fillId="11" borderId="23" xfId="0" applyFont="1" applyFill="1" applyBorder="1" applyAlignment="1">
      <alignment horizontal="center" vertical="center"/>
    </xf>
    <xf numFmtId="0" fontId="8" fillId="4" borderId="0" xfId="0" applyFont="1" applyFill="1">
      <alignment vertical="center"/>
    </xf>
    <xf numFmtId="0" fontId="3" fillId="11" borderId="3" xfId="0" applyFont="1" applyFill="1" applyBorder="1" applyAlignment="1">
      <alignment horizontal="center" vertical="center"/>
    </xf>
    <xf numFmtId="0" fontId="3" fillId="6" borderId="4" xfId="0" applyFont="1" applyFill="1" applyBorder="1" applyAlignment="1">
      <alignment horizontal="left" vertical="center" wrapText="1"/>
    </xf>
    <xf numFmtId="0" fontId="3" fillId="6" borderId="5"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4" xfId="0" applyFont="1" applyFill="1" applyBorder="1" applyAlignment="1">
      <alignment vertical="center" wrapText="1"/>
    </xf>
    <xf numFmtId="0" fontId="3" fillId="6" borderId="6" xfId="0" applyFont="1" applyFill="1" applyBorder="1" applyAlignment="1">
      <alignment vertical="center" wrapText="1"/>
    </xf>
    <xf numFmtId="0" fontId="8" fillId="4" borderId="0" xfId="3" applyFont="1" applyFill="1" applyAlignment="1">
      <alignment horizontal="left" vertical="center"/>
    </xf>
    <xf numFmtId="0" fontId="7" fillId="6" borderId="1" xfId="0" applyFont="1" applyFill="1" applyBorder="1" applyAlignment="1">
      <alignment horizontal="center" vertical="center"/>
    </xf>
    <xf numFmtId="0" fontId="3" fillId="0" borderId="3" xfId="0" applyFont="1" applyBorder="1">
      <alignment vertical="center"/>
    </xf>
  </cellXfs>
  <cellStyles count="4">
    <cellStyle name="40% - アクセント 6" xfId="1" builtinId="51"/>
    <cellStyle name="桁区切り" xfId="2" builtinId="6"/>
    <cellStyle name="標準" xfId="0" builtinId="0"/>
    <cellStyle name="標準 3" xfId="3" xr:uid="{CD3989BD-A38B-4DA4-AA0C-08361D772C7A}"/>
  </cellStyles>
  <dxfs count="0"/>
  <tableStyles count="0" defaultTableStyle="TableStyleMedium9" defaultPivotStyle="PivotStyleLight16"/>
  <colors>
    <mruColors>
      <color rgb="FFC5D9F1"/>
      <color rgb="FFF2DCDB"/>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55"/>
  <sheetViews>
    <sheetView showGridLines="0" tabSelected="1" view="pageBreakPreview" zoomScaleNormal="55" zoomScaleSheetLayoutView="100" workbookViewId="0"/>
  </sheetViews>
  <sheetFormatPr defaultColWidth="9" defaultRowHeight="14.25"/>
  <cols>
    <col min="1" max="1" width="3.625" style="1" customWidth="1"/>
    <col min="2" max="3" width="12.625" style="1" customWidth="1"/>
    <col min="4" max="4" width="30.625" style="1" customWidth="1"/>
    <col min="5" max="5" width="15.375" style="1" customWidth="1"/>
    <col min="6" max="7" width="12.625" style="1" customWidth="1"/>
    <col min="8" max="8" width="15.625" style="1" customWidth="1"/>
    <col min="9" max="9" width="82.75" style="1" customWidth="1"/>
    <col min="10" max="10" width="12.625" style="1" customWidth="1"/>
    <col min="11" max="11" width="22.625" style="1" customWidth="1"/>
    <col min="12" max="16384" width="9" style="1"/>
  </cols>
  <sheetData>
    <row r="1" spans="1:11">
      <c r="K1" s="2" t="s">
        <v>267</v>
      </c>
    </row>
    <row r="2" spans="1:11">
      <c r="K2" s="2" t="s">
        <v>301</v>
      </c>
    </row>
    <row r="3" spans="1:11" ht="28.15" customHeight="1">
      <c r="A3" s="96" t="s">
        <v>83</v>
      </c>
      <c r="B3" s="3"/>
      <c r="C3" s="3"/>
      <c r="D3" s="3"/>
      <c r="E3" s="3"/>
      <c r="F3" s="3"/>
      <c r="G3" s="3"/>
      <c r="H3" s="3"/>
      <c r="I3" s="3"/>
      <c r="J3" s="3"/>
      <c r="K3" s="4"/>
    </row>
    <row r="5" spans="1:11" ht="19.149999999999999" customHeight="1">
      <c r="A5" s="5" t="s">
        <v>87</v>
      </c>
      <c r="B5" s="5"/>
    </row>
    <row r="6" spans="1:11" ht="19.149999999999999" customHeight="1">
      <c r="A6" s="5"/>
      <c r="B6" s="93" t="s">
        <v>10</v>
      </c>
      <c r="C6" s="93" t="s">
        <v>11</v>
      </c>
      <c r="D6" s="93" t="s">
        <v>12</v>
      </c>
      <c r="E6" s="93" t="s">
        <v>13</v>
      </c>
      <c r="F6" s="93" t="s">
        <v>14</v>
      </c>
      <c r="G6" s="93" t="s">
        <v>15</v>
      </c>
      <c r="H6" s="93" t="s">
        <v>16</v>
      </c>
      <c r="I6" s="93" t="s">
        <v>17</v>
      </c>
      <c r="J6" s="93" t="s">
        <v>18</v>
      </c>
      <c r="K6" s="93" t="s">
        <v>19</v>
      </c>
    </row>
    <row r="7" spans="1:11" s="6" customFormat="1" ht="39" customHeight="1">
      <c r="B7" s="93" t="s">
        <v>20</v>
      </c>
      <c r="C7" s="93" t="s">
        <v>21</v>
      </c>
      <c r="D7" s="93" t="s">
        <v>22</v>
      </c>
      <c r="E7" s="93" t="s">
        <v>23</v>
      </c>
      <c r="F7" s="93" t="s">
        <v>24</v>
      </c>
      <c r="G7" s="93" t="s">
        <v>25</v>
      </c>
      <c r="H7" s="93" t="s">
        <v>26</v>
      </c>
      <c r="I7" s="93" t="s">
        <v>27</v>
      </c>
      <c r="J7" s="93" t="s">
        <v>28</v>
      </c>
      <c r="K7" s="93" t="s">
        <v>29</v>
      </c>
    </row>
    <row r="8" spans="1:11" ht="130.15" customHeight="1">
      <c r="B8" s="7" t="s">
        <v>36</v>
      </c>
      <c r="C8" s="66" t="s">
        <v>88</v>
      </c>
      <c r="D8" s="8" t="s">
        <v>168</v>
      </c>
      <c r="E8" s="9" t="s">
        <v>59</v>
      </c>
      <c r="F8" s="10" t="s">
        <v>38</v>
      </c>
      <c r="G8" s="18" t="s">
        <v>40</v>
      </c>
      <c r="H8" s="18" t="s">
        <v>41</v>
      </c>
      <c r="I8" s="19" t="s">
        <v>89</v>
      </c>
      <c r="J8" s="20" t="s">
        <v>177</v>
      </c>
      <c r="K8" s="21" t="s">
        <v>164</v>
      </c>
    </row>
    <row r="9" spans="1:11" ht="130.15" customHeight="1">
      <c r="B9" s="7" t="s">
        <v>37</v>
      </c>
      <c r="C9" s="66" t="s">
        <v>90</v>
      </c>
      <c r="D9" s="8" t="s">
        <v>169</v>
      </c>
      <c r="E9" s="9" t="s">
        <v>59</v>
      </c>
      <c r="F9" s="10" t="s">
        <v>39</v>
      </c>
      <c r="G9" s="18" t="s">
        <v>40</v>
      </c>
      <c r="H9" s="18" t="s">
        <v>41</v>
      </c>
      <c r="I9" s="19" t="s">
        <v>189</v>
      </c>
      <c r="J9" s="20" t="s">
        <v>177</v>
      </c>
      <c r="K9" s="21" t="s">
        <v>164</v>
      </c>
    </row>
    <row r="10" spans="1:11" ht="130.15" customHeight="1">
      <c r="B10" s="7" t="s">
        <v>170</v>
      </c>
      <c r="C10" s="66" t="s">
        <v>174</v>
      </c>
      <c r="D10" s="8" t="s">
        <v>175</v>
      </c>
      <c r="E10" s="9" t="s">
        <v>59</v>
      </c>
      <c r="F10" s="10" t="s">
        <v>176</v>
      </c>
      <c r="G10" s="18" t="s">
        <v>34</v>
      </c>
      <c r="H10" s="18" t="s">
        <v>41</v>
      </c>
      <c r="I10" s="19" t="s">
        <v>190</v>
      </c>
      <c r="J10" s="20" t="s">
        <v>177</v>
      </c>
      <c r="K10" s="21" t="s">
        <v>164</v>
      </c>
    </row>
    <row r="11" spans="1:11" ht="130.15" customHeight="1">
      <c r="B11" s="7" t="s">
        <v>171</v>
      </c>
      <c r="C11" s="66" t="s">
        <v>178</v>
      </c>
      <c r="D11" s="8" t="s">
        <v>180</v>
      </c>
      <c r="E11" s="103">
        <v>2641968</v>
      </c>
      <c r="F11" s="8" t="s">
        <v>179</v>
      </c>
      <c r="G11" s="18" t="s">
        <v>186</v>
      </c>
      <c r="H11" s="18" t="s">
        <v>187</v>
      </c>
      <c r="I11" s="70" t="s">
        <v>191</v>
      </c>
      <c r="J11" s="20" t="s">
        <v>188</v>
      </c>
      <c r="K11" s="21"/>
    </row>
    <row r="12" spans="1:11" ht="132.75">
      <c r="B12" s="7" t="s">
        <v>172</v>
      </c>
      <c r="C12" s="66" t="s">
        <v>181</v>
      </c>
      <c r="D12" s="8" t="s">
        <v>182</v>
      </c>
      <c r="E12" s="9" t="s">
        <v>59</v>
      </c>
      <c r="F12" s="10" t="s">
        <v>176</v>
      </c>
      <c r="G12" s="18" t="s">
        <v>34</v>
      </c>
      <c r="H12" s="18" t="s">
        <v>41</v>
      </c>
      <c r="I12" s="19" t="s">
        <v>292</v>
      </c>
      <c r="J12" s="20" t="s">
        <v>177</v>
      </c>
      <c r="K12" s="21" t="s">
        <v>164</v>
      </c>
    </row>
    <row r="13" spans="1:11" ht="100.15" customHeight="1">
      <c r="B13" s="7" t="s">
        <v>173</v>
      </c>
      <c r="C13" s="66" t="s">
        <v>183</v>
      </c>
      <c r="D13" s="8" t="s">
        <v>185</v>
      </c>
      <c r="E13" s="9" t="s">
        <v>59</v>
      </c>
      <c r="F13" s="8" t="s">
        <v>184</v>
      </c>
      <c r="G13" s="18" t="s">
        <v>34</v>
      </c>
      <c r="H13" s="18" t="s">
        <v>41</v>
      </c>
      <c r="I13" s="19" t="s">
        <v>192</v>
      </c>
      <c r="J13" s="20" t="s">
        <v>188</v>
      </c>
      <c r="K13" s="21" t="s">
        <v>164</v>
      </c>
    </row>
    <row r="14" spans="1:11">
      <c r="B14" s="97"/>
      <c r="C14" s="98"/>
      <c r="D14" s="99"/>
      <c r="E14" s="100"/>
      <c r="F14" s="99"/>
      <c r="G14" s="101"/>
      <c r="H14" s="101"/>
      <c r="I14" s="102"/>
      <c r="J14" s="101"/>
      <c r="K14" s="99"/>
    </row>
    <row r="15" spans="1:11" ht="19.149999999999999" customHeight="1">
      <c r="A15" s="5" t="s">
        <v>194</v>
      </c>
      <c r="B15" s="5"/>
    </row>
    <row r="16" spans="1:11" ht="19.149999999999999" customHeight="1">
      <c r="A16" s="5"/>
      <c r="B16" s="93" t="s">
        <v>10</v>
      </c>
      <c r="C16" s="93" t="s">
        <v>11</v>
      </c>
      <c r="D16" s="93" t="s">
        <v>12</v>
      </c>
      <c r="E16" s="93" t="s">
        <v>13</v>
      </c>
      <c r="F16" s="93" t="s">
        <v>14</v>
      </c>
      <c r="G16" s="93" t="s">
        <v>15</v>
      </c>
      <c r="H16" s="93" t="s">
        <v>16</v>
      </c>
      <c r="I16" s="93" t="s">
        <v>17</v>
      </c>
      <c r="J16" s="93" t="s">
        <v>18</v>
      </c>
      <c r="K16" s="93" t="s">
        <v>19</v>
      </c>
    </row>
    <row r="17" spans="1:11" s="6" customFormat="1" ht="39" customHeight="1">
      <c r="B17" s="93" t="s">
        <v>20</v>
      </c>
      <c r="C17" s="93" t="s">
        <v>21</v>
      </c>
      <c r="D17" s="93" t="s">
        <v>22</v>
      </c>
      <c r="E17" s="93" t="s">
        <v>23</v>
      </c>
      <c r="F17" s="93" t="s">
        <v>1</v>
      </c>
      <c r="G17" s="93" t="s">
        <v>25</v>
      </c>
      <c r="H17" s="93" t="s">
        <v>26</v>
      </c>
      <c r="I17" s="93" t="s">
        <v>27</v>
      </c>
      <c r="J17" s="93" t="s">
        <v>28</v>
      </c>
      <c r="K17" s="93" t="s">
        <v>29</v>
      </c>
    </row>
    <row r="18" spans="1:11" ht="130.15" customHeight="1">
      <c r="B18" s="7" t="s">
        <v>195</v>
      </c>
      <c r="C18" s="66" t="s">
        <v>92</v>
      </c>
      <c r="D18" s="8" t="s">
        <v>74</v>
      </c>
      <c r="E18" s="9" t="s">
        <v>59</v>
      </c>
      <c r="F18" s="8" t="s">
        <v>93</v>
      </c>
      <c r="G18" s="18" t="s">
        <v>186</v>
      </c>
      <c r="H18" s="18" t="s">
        <v>187</v>
      </c>
      <c r="I18" s="70" t="s">
        <v>191</v>
      </c>
      <c r="J18" s="20" t="s">
        <v>188</v>
      </c>
      <c r="K18" s="21" t="s">
        <v>164</v>
      </c>
    </row>
    <row r="19" spans="1:11" ht="160.15" customHeight="1">
      <c r="B19" s="7" t="s">
        <v>196</v>
      </c>
      <c r="C19" s="66" t="s">
        <v>94</v>
      </c>
      <c r="D19" s="8" t="s">
        <v>95</v>
      </c>
      <c r="E19" s="9" t="s">
        <v>59</v>
      </c>
      <c r="F19" s="10" t="s">
        <v>38</v>
      </c>
      <c r="G19" s="18" t="s">
        <v>34</v>
      </c>
      <c r="H19" s="18" t="s">
        <v>41</v>
      </c>
      <c r="I19" s="19" t="s">
        <v>78</v>
      </c>
      <c r="J19" s="20" t="s">
        <v>177</v>
      </c>
      <c r="K19" s="21" t="s">
        <v>164</v>
      </c>
    </row>
    <row r="20" spans="1:11" ht="130.15" customHeight="1">
      <c r="B20" s="7" t="s">
        <v>197</v>
      </c>
      <c r="C20" s="66" t="s">
        <v>199</v>
      </c>
      <c r="D20" s="8" t="s">
        <v>201</v>
      </c>
      <c r="E20" s="9" t="s">
        <v>59</v>
      </c>
      <c r="F20" s="8" t="s">
        <v>91</v>
      </c>
      <c r="G20" s="18" t="s">
        <v>186</v>
      </c>
      <c r="H20" s="18" t="s">
        <v>187</v>
      </c>
      <c r="I20" s="70" t="s">
        <v>191</v>
      </c>
      <c r="J20" s="20" t="s">
        <v>188</v>
      </c>
      <c r="K20" s="21" t="s">
        <v>164</v>
      </c>
    </row>
    <row r="21" spans="1:11" ht="160.15" customHeight="1">
      <c r="B21" s="7" t="s">
        <v>198</v>
      </c>
      <c r="C21" s="66" t="s">
        <v>200</v>
      </c>
      <c r="D21" s="8" t="s">
        <v>202</v>
      </c>
      <c r="E21" s="9" t="s">
        <v>59</v>
      </c>
      <c r="F21" s="10" t="s">
        <v>38</v>
      </c>
      <c r="G21" s="18" t="s">
        <v>34</v>
      </c>
      <c r="H21" s="18" t="s">
        <v>41</v>
      </c>
      <c r="I21" s="19" t="s">
        <v>203</v>
      </c>
      <c r="J21" s="20" t="s">
        <v>177</v>
      </c>
      <c r="K21" s="21" t="s">
        <v>164</v>
      </c>
    </row>
    <row r="22" spans="1:11" ht="8.25" customHeight="1"/>
    <row r="23" spans="1:11" ht="19.899999999999999" customHeight="1">
      <c r="A23" s="5" t="s">
        <v>96</v>
      </c>
    </row>
    <row r="24" spans="1:11" ht="19.899999999999999" customHeight="1">
      <c r="B24" s="93" t="s">
        <v>10</v>
      </c>
      <c r="C24" s="125" t="s">
        <v>11</v>
      </c>
      <c r="D24" s="125"/>
      <c r="E24" s="93" t="s">
        <v>12</v>
      </c>
      <c r="F24" s="93" t="s">
        <v>13</v>
      </c>
      <c r="G24" s="125" t="s">
        <v>14</v>
      </c>
      <c r="H24" s="125"/>
      <c r="I24" s="125"/>
      <c r="J24" s="125" t="s">
        <v>15</v>
      </c>
      <c r="K24" s="125"/>
    </row>
    <row r="25" spans="1:11" ht="39" customHeight="1">
      <c r="B25" s="93" t="s">
        <v>21</v>
      </c>
      <c r="C25" s="125" t="s">
        <v>22</v>
      </c>
      <c r="D25" s="125"/>
      <c r="E25" s="93" t="s">
        <v>23</v>
      </c>
      <c r="F25" s="93" t="s">
        <v>24</v>
      </c>
      <c r="G25" s="125" t="s">
        <v>26</v>
      </c>
      <c r="H25" s="125"/>
      <c r="I25" s="125"/>
      <c r="J25" s="125" t="s">
        <v>29</v>
      </c>
      <c r="K25" s="125"/>
    </row>
    <row r="26" spans="1:11" ht="100.15" customHeight="1">
      <c r="B26" s="66" t="s">
        <v>97</v>
      </c>
      <c r="C26" s="122" t="s">
        <v>42</v>
      </c>
      <c r="D26" s="122"/>
      <c r="E26" s="11">
        <f>'MPS(calc_process)'!F23</f>
        <v>89</v>
      </c>
      <c r="F26" s="10" t="s">
        <v>44</v>
      </c>
      <c r="G26" s="123" t="s">
        <v>75</v>
      </c>
      <c r="H26" s="123"/>
      <c r="I26" s="123"/>
      <c r="J26" s="123"/>
      <c r="K26" s="123"/>
    </row>
    <row r="27" spans="1:11" ht="100.15" customHeight="1">
      <c r="B27" s="66" t="s">
        <v>98</v>
      </c>
      <c r="C27" s="122" t="s">
        <v>43</v>
      </c>
      <c r="D27" s="122"/>
      <c r="E27" s="22">
        <v>3.4259999999999999E-2</v>
      </c>
      <c r="F27" s="8" t="s">
        <v>99</v>
      </c>
      <c r="G27" s="119" t="s">
        <v>79</v>
      </c>
      <c r="H27" s="120"/>
      <c r="I27" s="121"/>
      <c r="J27" s="119"/>
      <c r="K27" s="121"/>
    </row>
    <row r="28" spans="1:11" ht="100.15" customHeight="1">
      <c r="B28" s="66" t="s">
        <v>100</v>
      </c>
      <c r="C28" s="117" t="s">
        <v>101</v>
      </c>
      <c r="D28" s="118"/>
      <c r="E28" s="22"/>
      <c r="F28" s="8" t="s">
        <v>102</v>
      </c>
      <c r="G28" s="119" t="s">
        <v>80</v>
      </c>
      <c r="H28" s="120"/>
      <c r="I28" s="121"/>
      <c r="J28" s="119"/>
      <c r="K28" s="121"/>
    </row>
    <row r="29" spans="1:11" ht="100.15" customHeight="1">
      <c r="B29" s="66" t="s">
        <v>193</v>
      </c>
      <c r="C29" s="117" t="s">
        <v>103</v>
      </c>
      <c r="D29" s="118"/>
      <c r="E29" s="22">
        <v>5.8299999999999998E-2</v>
      </c>
      <c r="F29" s="8" t="s">
        <v>104</v>
      </c>
      <c r="G29" s="119" t="s">
        <v>81</v>
      </c>
      <c r="H29" s="120"/>
      <c r="I29" s="121"/>
      <c r="J29" s="119"/>
      <c r="K29" s="121"/>
    </row>
    <row r="30" spans="1:11" ht="120" customHeight="1">
      <c r="B30" s="66" t="s">
        <v>105</v>
      </c>
      <c r="C30" s="122" t="s">
        <v>106</v>
      </c>
      <c r="D30" s="122"/>
      <c r="E30" s="12" t="s">
        <v>59</v>
      </c>
      <c r="F30" s="8" t="s">
        <v>86</v>
      </c>
      <c r="G30" s="119" t="s">
        <v>264</v>
      </c>
      <c r="H30" s="120"/>
      <c r="I30" s="121"/>
      <c r="J30" s="119" t="s">
        <v>164</v>
      </c>
      <c r="K30" s="121"/>
    </row>
    <row r="31" spans="1:11" ht="120" customHeight="1">
      <c r="B31" s="66" t="s">
        <v>107</v>
      </c>
      <c r="C31" s="122" t="s">
        <v>108</v>
      </c>
      <c r="D31" s="122"/>
      <c r="E31" s="12" t="s">
        <v>59</v>
      </c>
      <c r="F31" s="8" t="s">
        <v>109</v>
      </c>
      <c r="G31" s="123" t="s">
        <v>110</v>
      </c>
      <c r="H31" s="123"/>
      <c r="I31" s="123"/>
      <c r="J31" s="123" t="s">
        <v>227</v>
      </c>
      <c r="K31" s="123"/>
    </row>
    <row r="32" spans="1:11" ht="120" customHeight="1">
      <c r="B32" s="66" t="s">
        <v>111</v>
      </c>
      <c r="C32" s="122" t="s">
        <v>112</v>
      </c>
      <c r="D32" s="122"/>
      <c r="E32" s="12" t="s">
        <v>59</v>
      </c>
      <c r="F32" s="8" t="s">
        <v>86</v>
      </c>
      <c r="G32" s="123" t="s">
        <v>113</v>
      </c>
      <c r="H32" s="123"/>
      <c r="I32" s="123"/>
      <c r="J32" s="123" t="s">
        <v>227</v>
      </c>
      <c r="K32" s="123"/>
    </row>
    <row r="33" spans="1:11" ht="120" customHeight="1">
      <c r="B33" s="66" t="s">
        <v>107</v>
      </c>
      <c r="C33" s="122" t="s">
        <v>114</v>
      </c>
      <c r="D33" s="122"/>
      <c r="E33" s="12" t="s">
        <v>59</v>
      </c>
      <c r="F33" s="8" t="s">
        <v>115</v>
      </c>
      <c r="G33" s="119" t="s">
        <v>72</v>
      </c>
      <c r="H33" s="120"/>
      <c r="I33" s="121"/>
      <c r="J33" s="119" t="s">
        <v>164</v>
      </c>
      <c r="K33" s="121"/>
    </row>
    <row r="34" spans="1:11" ht="100.15" customHeight="1">
      <c r="B34" s="66" t="s">
        <v>116</v>
      </c>
      <c r="C34" s="117" t="s">
        <v>117</v>
      </c>
      <c r="D34" s="118"/>
      <c r="E34" s="12" t="s">
        <v>59</v>
      </c>
      <c r="F34" s="8" t="s">
        <v>44</v>
      </c>
      <c r="G34" s="119" t="s">
        <v>118</v>
      </c>
      <c r="H34" s="120"/>
      <c r="I34" s="121"/>
      <c r="J34" s="119" t="s">
        <v>164</v>
      </c>
      <c r="K34" s="121"/>
    </row>
    <row r="35" spans="1:11" ht="100.15" customHeight="1">
      <c r="B35" s="66" t="s">
        <v>119</v>
      </c>
      <c r="C35" s="117" t="s">
        <v>120</v>
      </c>
      <c r="D35" s="118"/>
      <c r="E35" s="12" t="s">
        <v>59</v>
      </c>
      <c r="F35" s="8" t="s">
        <v>99</v>
      </c>
      <c r="G35" s="119" t="s">
        <v>82</v>
      </c>
      <c r="H35" s="120"/>
      <c r="I35" s="121"/>
      <c r="J35" s="119" t="s">
        <v>164</v>
      </c>
      <c r="K35" s="121"/>
    </row>
    <row r="36" spans="1:11" ht="100.15" customHeight="1">
      <c r="B36" s="66" t="s">
        <v>121</v>
      </c>
      <c r="C36" s="117" t="s">
        <v>122</v>
      </c>
      <c r="D36" s="118"/>
      <c r="E36" s="12" t="s">
        <v>59</v>
      </c>
      <c r="F36" s="8" t="s">
        <v>104</v>
      </c>
      <c r="G36" s="119" t="s">
        <v>80</v>
      </c>
      <c r="H36" s="120"/>
      <c r="I36" s="121"/>
      <c r="J36" s="119" t="s">
        <v>164</v>
      </c>
      <c r="K36" s="121"/>
    </row>
    <row r="37" spans="1:11" ht="100.15" customHeight="1">
      <c r="B37" s="66" t="s">
        <v>204</v>
      </c>
      <c r="C37" s="117" t="s">
        <v>205</v>
      </c>
      <c r="D37" s="118"/>
      <c r="E37" s="12" t="s">
        <v>59</v>
      </c>
      <c r="F37" s="8" t="s">
        <v>206</v>
      </c>
      <c r="G37" s="119" t="s">
        <v>207</v>
      </c>
      <c r="H37" s="120"/>
      <c r="I37" s="121"/>
      <c r="J37" s="119" t="s">
        <v>164</v>
      </c>
      <c r="K37" s="121"/>
    </row>
    <row r="38" spans="1:11" ht="120" customHeight="1">
      <c r="B38" s="66" t="s">
        <v>210</v>
      </c>
      <c r="C38" s="122" t="s">
        <v>209</v>
      </c>
      <c r="D38" s="122"/>
      <c r="E38" s="12" t="s">
        <v>59</v>
      </c>
      <c r="F38" s="8" t="s">
        <v>63</v>
      </c>
      <c r="G38" s="119" t="s">
        <v>264</v>
      </c>
      <c r="H38" s="120"/>
      <c r="I38" s="121"/>
      <c r="J38" s="119" t="s">
        <v>164</v>
      </c>
      <c r="K38" s="121"/>
    </row>
    <row r="39" spans="1:11" ht="120" customHeight="1">
      <c r="B39" s="66" t="s">
        <v>210</v>
      </c>
      <c r="C39" s="122" t="s">
        <v>211</v>
      </c>
      <c r="D39" s="122"/>
      <c r="E39" s="12" t="s">
        <v>59</v>
      </c>
      <c r="F39" s="8" t="s">
        <v>63</v>
      </c>
      <c r="G39" s="123" t="s">
        <v>222</v>
      </c>
      <c r="H39" s="123"/>
      <c r="I39" s="123"/>
      <c r="J39" s="123" t="s">
        <v>227</v>
      </c>
      <c r="K39" s="123"/>
    </row>
    <row r="40" spans="1:11" ht="120" customHeight="1">
      <c r="B40" s="66" t="s">
        <v>210</v>
      </c>
      <c r="C40" s="122" t="s">
        <v>212</v>
      </c>
      <c r="D40" s="122"/>
      <c r="E40" s="12" t="s">
        <v>59</v>
      </c>
      <c r="F40" s="8" t="s">
        <v>63</v>
      </c>
      <c r="G40" s="123" t="s">
        <v>221</v>
      </c>
      <c r="H40" s="123"/>
      <c r="I40" s="123"/>
      <c r="J40" s="123" t="s">
        <v>227</v>
      </c>
      <c r="K40" s="123"/>
    </row>
    <row r="41" spans="1:11" ht="120" customHeight="1">
      <c r="B41" s="66" t="s">
        <v>210</v>
      </c>
      <c r="C41" s="122" t="s">
        <v>213</v>
      </c>
      <c r="D41" s="122"/>
      <c r="E41" s="12" t="s">
        <v>59</v>
      </c>
      <c r="F41" s="8" t="s">
        <v>63</v>
      </c>
      <c r="G41" s="119" t="s">
        <v>72</v>
      </c>
      <c r="H41" s="120"/>
      <c r="I41" s="121"/>
      <c r="J41" s="119" t="s">
        <v>164</v>
      </c>
      <c r="K41" s="121"/>
    </row>
    <row r="42" spans="1:11" ht="100.15" customHeight="1">
      <c r="B42" s="66" t="s">
        <v>215</v>
      </c>
      <c r="C42" s="117" t="s">
        <v>214</v>
      </c>
      <c r="D42" s="118"/>
      <c r="E42" s="12" t="s">
        <v>59</v>
      </c>
      <c r="F42" s="8" t="s">
        <v>44</v>
      </c>
      <c r="G42" s="119" t="s">
        <v>220</v>
      </c>
      <c r="H42" s="120"/>
      <c r="I42" s="121"/>
      <c r="J42" s="119" t="s">
        <v>164</v>
      </c>
      <c r="K42" s="121"/>
    </row>
    <row r="43" spans="1:11" ht="100.15" customHeight="1">
      <c r="B43" s="66" t="s">
        <v>217</v>
      </c>
      <c r="C43" s="117" t="s">
        <v>216</v>
      </c>
      <c r="D43" s="118"/>
      <c r="E43" s="12" t="s">
        <v>59</v>
      </c>
      <c r="F43" s="8" t="s">
        <v>99</v>
      </c>
      <c r="G43" s="119" t="s">
        <v>82</v>
      </c>
      <c r="H43" s="120"/>
      <c r="I43" s="121"/>
      <c r="J43" s="119" t="s">
        <v>164</v>
      </c>
      <c r="K43" s="121"/>
    </row>
    <row r="44" spans="1:11" ht="100.15" customHeight="1">
      <c r="B44" s="66" t="s">
        <v>219</v>
      </c>
      <c r="C44" s="117" t="s">
        <v>218</v>
      </c>
      <c r="D44" s="118"/>
      <c r="E44" s="12" t="s">
        <v>59</v>
      </c>
      <c r="F44" s="8" t="s">
        <v>102</v>
      </c>
      <c r="G44" s="119" t="s">
        <v>80</v>
      </c>
      <c r="H44" s="120"/>
      <c r="I44" s="121"/>
      <c r="J44" s="119" t="s">
        <v>164</v>
      </c>
      <c r="K44" s="121"/>
    </row>
    <row r="45" spans="1:11" ht="100.15" customHeight="1">
      <c r="B45" s="66" t="s">
        <v>223</v>
      </c>
      <c r="C45" s="122" t="s">
        <v>225</v>
      </c>
      <c r="D45" s="122"/>
      <c r="E45" s="12" t="s">
        <v>59</v>
      </c>
      <c r="F45" s="8" t="s">
        <v>99</v>
      </c>
      <c r="G45" s="119" t="s">
        <v>79</v>
      </c>
      <c r="H45" s="120"/>
      <c r="I45" s="121"/>
      <c r="J45" s="119" t="s">
        <v>164</v>
      </c>
      <c r="K45" s="121"/>
    </row>
    <row r="46" spans="1:11" ht="100.15" customHeight="1">
      <c r="B46" s="66" t="s">
        <v>224</v>
      </c>
      <c r="C46" s="117" t="s">
        <v>226</v>
      </c>
      <c r="D46" s="118"/>
      <c r="E46" s="12" t="s">
        <v>59</v>
      </c>
      <c r="F46" s="8" t="s">
        <v>102</v>
      </c>
      <c r="G46" s="119" t="s">
        <v>80</v>
      </c>
      <c r="H46" s="120"/>
      <c r="I46" s="121"/>
      <c r="J46" s="119" t="s">
        <v>164</v>
      </c>
      <c r="K46" s="121"/>
    </row>
    <row r="47" spans="1:11" ht="6.75" customHeight="1"/>
    <row r="48" spans="1:11" ht="19.149999999999999" customHeight="1">
      <c r="A48" s="5" t="s">
        <v>123</v>
      </c>
      <c r="B48" s="5"/>
    </row>
    <row r="49" spans="1:10" ht="17.25" thickBot="1">
      <c r="B49" s="126" t="s">
        <v>124</v>
      </c>
      <c r="C49" s="127"/>
      <c r="D49" s="13" t="s">
        <v>24</v>
      </c>
    </row>
    <row r="50" spans="1:10" ht="19.5" thickBot="1">
      <c r="B50" s="128">
        <f>ROUNDDOWN('MPS(calc_process)'!G6, 0)</f>
        <v>3863</v>
      </c>
      <c r="C50" s="129"/>
      <c r="D50" s="14" t="s">
        <v>125</v>
      </c>
    </row>
    <row r="51" spans="1:10" ht="19.899999999999999" customHeight="1">
      <c r="F51" s="15"/>
      <c r="G51" s="15"/>
    </row>
    <row r="52" spans="1:10" ht="19.149999999999999" customHeight="1">
      <c r="A52" s="5" t="s">
        <v>9</v>
      </c>
    </row>
    <row r="53" spans="1:10" ht="18" customHeight="1">
      <c r="B53" s="16" t="s">
        <v>31</v>
      </c>
      <c r="C53" s="124" t="s">
        <v>32</v>
      </c>
      <c r="D53" s="124"/>
      <c r="E53" s="124"/>
      <c r="F53" s="124"/>
      <c r="G53" s="124"/>
      <c r="H53" s="124"/>
      <c r="I53" s="124"/>
      <c r="J53" s="17"/>
    </row>
    <row r="54" spans="1:10" ht="18" customHeight="1">
      <c r="B54" s="16" t="s">
        <v>30</v>
      </c>
      <c r="C54" s="124" t="s">
        <v>33</v>
      </c>
      <c r="D54" s="124"/>
      <c r="E54" s="124"/>
      <c r="F54" s="124"/>
      <c r="G54" s="124"/>
      <c r="H54" s="124"/>
      <c r="I54" s="124"/>
      <c r="J54" s="17"/>
    </row>
    <row r="55" spans="1:10" ht="18" customHeight="1">
      <c r="B55" s="16" t="s">
        <v>34</v>
      </c>
      <c r="C55" s="124" t="s">
        <v>35</v>
      </c>
      <c r="D55" s="124"/>
      <c r="E55" s="124"/>
      <c r="F55" s="124"/>
      <c r="G55" s="124"/>
      <c r="H55" s="124"/>
      <c r="I55" s="124"/>
      <c r="J55" s="17"/>
    </row>
  </sheetData>
  <sheetProtection algorithmName="SHA-512" hashValue="vJtDbk2RjJLysZEvYn365+Bh6JWFeZZaCYi1O3POxTkcKanvpjuuh2XZOHlMy7ZFWNLUdroIprhSKO1AN8hmeg==" saltValue="K/3ZX1GOgtYNAjuBEbVbZQ==" spinCount="100000" sheet="1" formatCells="0" formatRows="0"/>
  <mergeCells count="74">
    <mergeCell ref="C45:D45"/>
    <mergeCell ref="G45:I45"/>
    <mergeCell ref="J45:K45"/>
    <mergeCell ref="C46:D46"/>
    <mergeCell ref="G46:I46"/>
    <mergeCell ref="J46:K46"/>
    <mergeCell ref="C32:D32"/>
    <mergeCell ref="G32:I32"/>
    <mergeCell ref="J32:K32"/>
    <mergeCell ref="C35:D35"/>
    <mergeCell ref="G35:I35"/>
    <mergeCell ref="J35:K35"/>
    <mergeCell ref="J27:K27"/>
    <mergeCell ref="C30:D30"/>
    <mergeCell ref="C34:D34"/>
    <mergeCell ref="C36:D36"/>
    <mergeCell ref="J31:K31"/>
    <mergeCell ref="G29:I29"/>
    <mergeCell ref="G30:I30"/>
    <mergeCell ref="G33:I33"/>
    <mergeCell ref="C33:D33"/>
    <mergeCell ref="J28:K28"/>
    <mergeCell ref="J29:K29"/>
    <mergeCell ref="J30:K30"/>
    <mergeCell ref="J33:K33"/>
    <mergeCell ref="J34:K34"/>
    <mergeCell ref="J36:K36"/>
    <mergeCell ref="G28:I28"/>
    <mergeCell ref="J24:K24"/>
    <mergeCell ref="J25:K25"/>
    <mergeCell ref="J26:K26"/>
    <mergeCell ref="G24:I24"/>
    <mergeCell ref="G25:I25"/>
    <mergeCell ref="G26:I26"/>
    <mergeCell ref="C54:I54"/>
    <mergeCell ref="C55:I55"/>
    <mergeCell ref="C24:D24"/>
    <mergeCell ref="C25:D25"/>
    <mergeCell ref="B49:C49"/>
    <mergeCell ref="B50:C50"/>
    <mergeCell ref="C26:D26"/>
    <mergeCell ref="C53:I53"/>
    <mergeCell ref="C27:D27"/>
    <mergeCell ref="C31:D31"/>
    <mergeCell ref="G31:I31"/>
    <mergeCell ref="G27:I27"/>
    <mergeCell ref="G34:I34"/>
    <mergeCell ref="G36:I36"/>
    <mergeCell ref="C28:D28"/>
    <mergeCell ref="C29:D29"/>
    <mergeCell ref="G41:I41"/>
    <mergeCell ref="J41:K41"/>
    <mergeCell ref="C38:D38"/>
    <mergeCell ref="G38:I38"/>
    <mergeCell ref="J38:K38"/>
    <mergeCell ref="C39:D39"/>
    <mergeCell ref="G39:I39"/>
    <mergeCell ref="J39:K39"/>
    <mergeCell ref="C44:D44"/>
    <mergeCell ref="G44:I44"/>
    <mergeCell ref="J44:K44"/>
    <mergeCell ref="C37:D37"/>
    <mergeCell ref="G37:I37"/>
    <mergeCell ref="J37:K37"/>
    <mergeCell ref="C42:D42"/>
    <mergeCell ref="G42:I42"/>
    <mergeCell ref="J42:K42"/>
    <mergeCell ref="C43:D43"/>
    <mergeCell ref="G43:I43"/>
    <mergeCell ref="J43:K43"/>
    <mergeCell ref="C40:D40"/>
    <mergeCell ref="G40:I40"/>
    <mergeCell ref="J40:K40"/>
    <mergeCell ref="C41:D41"/>
  </mergeCells>
  <phoneticPr fontId="2"/>
  <pageMargins left="0.70866141732283472" right="0.70866141732283472" top="0.74803149606299213" bottom="0.74803149606299213" header="0.31496062992125984" footer="0.31496062992125984"/>
  <pageSetup paperSize="8" scale="83" fitToHeight="0" orientation="landscape" r:id="rId1"/>
  <rowBreaks count="2" manualBreakCount="2">
    <brk id="14" max="10" man="1"/>
    <brk id="22" max="10" man="1"/>
  </rowBreaks>
  <ignoredErrors>
    <ignoredError sqref="B8:B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T64"/>
  <sheetViews>
    <sheetView showGridLines="0" view="pageLayout" zoomScaleNormal="100" zoomScaleSheetLayoutView="85" workbookViewId="0"/>
  </sheetViews>
  <sheetFormatPr defaultColWidth="9" defaultRowHeight="14.25"/>
  <cols>
    <col min="1" max="1" width="1.625" style="23" customWidth="1"/>
    <col min="2" max="2" width="13.75" style="23" customWidth="1"/>
    <col min="3" max="20" width="22.75" style="23" customWidth="1"/>
    <col min="21" max="16384" width="9" style="23"/>
  </cols>
  <sheetData>
    <row r="1" spans="1:20">
      <c r="T1" s="24" t="str">
        <f>'MPS(input)'!K1</f>
        <v>Monitoring Spreadsheet: JCM_ID_AM023_ver01.0</v>
      </c>
    </row>
    <row r="2" spans="1:20">
      <c r="T2" s="24" t="str">
        <f>'MPS(input)'!K2</f>
        <v>Reference Number: ID028</v>
      </c>
    </row>
    <row r="3" spans="1:20" ht="27" customHeight="1">
      <c r="A3" s="96" t="s">
        <v>85</v>
      </c>
      <c r="B3" s="3"/>
      <c r="C3" s="3"/>
      <c r="D3" s="3"/>
      <c r="E3" s="3"/>
      <c r="F3" s="3"/>
      <c r="G3" s="3"/>
      <c r="H3" s="3"/>
      <c r="I3" s="3"/>
      <c r="J3" s="3"/>
      <c r="K3" s="3"/>
      <c r="L3" s="3"/>
      <c r="M3" s="3"/>
      <c r="N3" s="4"/>
      <c r="O3" s="4"/>
      <c r="P3" s="4"/>
      <c r="Q3" s="4"/>
      <c r="R3" s="4"/>
      <c r="S3" s="4"/>
      <c r="T3" s="4"/>
    </row>
    <row r="4" spans="1:20">
      <c r="A4" s="1"/>
      <c r="B4" s="1"/>
      <c r="C4" s="1"/>
      <c r="D4" s="1"/>
      <c r="E4" s="1"/>
      <c r="F4" s="1"/>
      <c r="G4" s="1"/>
      <c r="H4" s="1"/>
      <c r="I4" s="1"/>
      <c r="J4" s="1"/>
      <c r="K4" s="1"/>
      <c r="L4" s="1"/>
      <c r="M4" s="1"/>
      <c r="N4" s="1"/>
    </row>
    <row r="5" spans="1:20" ht="15">
      <c r="A5" s="5" t="s">
        <v>144</v>
      </c>
      <c r="B5" s="5"/>
      <c r="C5" s="1"/>
      <c r="D5" s="1"/>
      <c r="E5" s="1"/>
      <c r="F5" s="1"/>
      <c r="G5" s="1"/>
      <c r="H5" s="1"/>
      <c r="I5" s="1"/>
      <c r="J5" s="1"/>
      <c r="K5" s="1"/>
      <c r="L5" s="1"/>
      <c r="M5" s="1"/>
      <c r="N5" s="1"/>
    </row>
    <row r="6" spans="1:20" ht="43.5" customHeight="1">
      <c r="A6" s="5"/>
      <c r="B6" s="132" t="s">
        <v>45</v>
      </c>
      <c r="C6" s="93" t="s">
        <v>258</v>
      </c>
      <c r="D6" s="95" t="s">
        <v>145</v>
      </c>
      <c r="E6" s="130" t="s">
        <v>140</v>
      </c>
      <c r="F6" s="131"/>
      <c r="G6" s="130" t="s">
        <v>146</v>
      </c>
      <c r="H6" s="134"/>
      <c r="I6" s="134"/>
      <c r="J6" s="134"/>
      <c r="K6" s="134"/>
      <c r="L6" s="134"/>
      <c r="M6" s="131"/>
      <c r="N6" s="93" t="s">
        <v>52</v>
      </c>
    </row>
    <row r="7" spans="1:20" ht="19.899999999999999" customHeight="1">
      <c r="A7" s="6"/>
      <c r="B7" s="132"/>
      <c r="C7" s="12" t="s">
        <v>50</v>
      </c>
      <c r="D7" s="66" t="s">
        <v>88</v>
      </c>
      <c r="E7" s="66" t="s">
        <v>92</v>
      </c>
      <c r="F7" s="66" t="s">
        <v>147</v>
      </c>
      <c r="G7" s="66" t="s">
        <v>148</v>
      </c>
      <c r="H7" s="66" t="s">
        <v>111</v>
      </c>
      <c r="I7" s="66" t="s">
        <v>111</v>
      </c>
      <c r="J7" s="66" t="s">
        <v>111</v>
      </c>
      <c r="K7" s="66" t="s">
        <v>149</v>
      </c>
      <c r="L7" s="66" t="s">
        <v>150</v>
      </c>
      <c r="M7" s="66" t="s">
        <v>151</v>
      </c>
      <c r="N7" s="12" t="s">
        <v>64</v>
      </c>
    </row>
    <row r="8" spans="1:20" ht="120" customHeight="1">
      <c r="A8" s="1"/>
      <c r="B8" s="25" t="s">
        <v>49</v>
      </c>
      <c r="C8" s="26" t="s">
        <v>51</v>
      </c>
      <c r="D8" s="26" t="s">
        <v>266</v>
      </c>
      <c r="E8" s="8" t="s">
        <v>152</v>
      </c>
      <c r="F8" s="8" t="s">
        <v>153</v>
      </c>
      <c r="G8" s="27" t="s">
        <v>154</v>
      </c>
      <c r="H8" s="27" t="s">
        <v>69</v>
      </c>
      <c r="I8" s="27" t="s">
        <v>70</v>
      </c>
      <c r="J8" s="27" t="s">
        <v>71</v>
      </c>
      <c r="K8" s="26" t="s">
        <v>141</v>
      </c>
      <c r="L8" s="26" t="s">
        <v>73</v>
      </c>
      <c r="M8" s="26" t="s">
        <v>155</v>
      </c>
      <c r="N8" s="26" t="s">
        <v>156</v>
      </c>
    </row>
    <row r="9" spans="1:20" ht="30" customHeight="1">
      <c r="B9" s="28" t="s">
        <v>46</v>
      </c>
      <c r="C9" s="12" t="s">
        <v>54</v>
      </c>
      <c r="D9" s="12" t="s">
        <v>55</v>
      </c>
      <c r="E9" s="29" t="s">
        <v>157</v>
      </c>
      <c r="F9" s="66" t="s">
        <v>38</v>
      </c>
      <c r="G9" s="66" t="s">
        <v>63</v>
      </c>
      <c r="H9" s="66" t="s">
        <v>142</v>
      </c>
      <c r="I9" s="66" t="s">
        <v>115</v>
      </c>
      <c r="J9" s="66" t="s">
        <v>158</v>
      </c>
      <c r="K9" s="29" t="s">
        <v>44</v>
      </c>
      <c r="L9" s="29" t="s">
        <v>143</v>
      </c>
      <c r="M9" s="29" t="s">
        <v>102</v>
      </c>
      <c r="N9" s="12" t="s">
        <v>159</v>
      </c>
    </row>
    <row r="10" spans="1:20" ht="19.899999999999999" customHeight="1">
      <c r="B10" s="133" t="s">
        <v>47</v>
      </c>
      <c r="C10" s="12">
        <v>1</v>
      </c>
      <c r="D10" s="32">
        <v>9330.2067627735196</v>
      </c>
      <c r="E10" s="32"/>
      <c r="F10" s="32"/>
      <c r="G10" s="33">
        <v>0.87</v>
      </c>
      <c r="H10" s="30">
        <f>IF(ISERROR(3.6*(100/K10)*M10),0,3.6*(100/K10)*M10)</f>
        <v>0</v>
      </c>
      <c r="I10" s="30">
        <f>IF(ISERROR(E10*L10*M10/F10),0,E10*L10*M10/F10)</f>
        <v>0</v>
      </c>
      <c r="J10" s="33"/>
      <c r="K10" s="32"/>
      <c r="L10" s="35"/>
      <c r="M10" s="34"/>
      <c r="N10" s="76">
        <f>IF(ISERROR(D10*SMALL(G10:J10,COUNTIF(G10:J10,0)+1)),0,D10*SMALL(G10:J10,COUNTIF(G10:J10,0)+1))</f>
        <v>8117.2798836129623</v>
      </c>
    </row>
    <row r="11" spans="1:20" ht="19.899999999999999" customHeight="1">
      <c r="B11" s="133"/>
      <c r="C11" s="12">
        <v>2</v>
      </c>
      <c r="D11" s="32"/>
      <c r="E11" s="32"/>
      <c r="F11" s="32"/>
      <c r="G11" s="33"/>
      <c r="H11" s="30">
        <f t="shared" ref="H11:H19" si="0">IF(ISERROR(3.6*(100/K11)*M11),0,3.6*(100/K11)*M11)</f>
        <v>0</v>
      </c>
      <c r="I11" s="30">
        <f t="shared" ref="I11:I19" si="1">IF(ISERROR(E11*L11*M11/F11),0,E11*L11*M11/F11)</f>
        <v>0</v>
      </c>
      <c r="J11" s="33"/>
      <c r="K11" s="32"/>
      <c r="L11" s="35"/>
      <c r="M11" s="34"/>
      <c r="N11" s="76">
        <f t="shared" ref="N11:N19" si="2">IF(ISERROR(D11*SMALL(G11:J11,COUNTIF(G11:J11,0)+1)),0,D11*SMALL(G11:J11,COUNTIF(G11:J11,0)+1))</f>
        <v>0</v>
      </c>
    </row>
    <row r="12" spans="1:20" ht="19.899999999999999" customHeight="1">
      <c r="B12" s="133"/>
      <c r="C12" s="12">
        <v>3</v>
      </c>
      <c r="D12" s="32"/>
      <c r="E12" s="32"/>
      <c r="F12" s="32"/>
      <c r="G12" s="33"/>
      <c r="H12" s="30">
        <f t="shared" si="0"/>
        <v>0</v>
      </c>
      <c r="I12" s="30">
        <f t="shared" si="1"/>
        <v>0</v>
      </c>
      <c r="J12" s="33"/>
      <c r="K12" s="32"/>
      <c r="L12" s="35"/>
      <c r="M12" s="34"/>
      <c r="N12" s="76">
        <f t="shared" si="2"/>
        <v>0</v>
      </c>
    </row>
    <row r="13" spans="1:20" ht="19.899999999999999" customHeight="1">
      <c r="B13" s="133"/>
      <c r="C13" s="12">
        <v>4</v>
      </c>
      <c r="D13" s="32"/>
      <c r="E13" s="32"/>
      <c r="F13" s="32"/>
      <c r="G13" s="33"/>
      <c r="H13" s="30">
        <f t="shared" si="0"/>
        <v>0</v>
      </c>
      <c r="I13" s="30">
        <f t="shared" si="1"/>
        <v>0</v>
      </c>
      <c r="J13" s="33"/>
      <c r="K13" s="32"/>
      <c r="L13" s="35"/>
      <c r="M13" s="34"/>
      <c r="N13" s="76">
        <f t="shared" si="2"/>
        <v>0</v>
      </c>
    </row>
    <row r="14" spans="1:20" ht="19.899999999999999" customHeight="1">
      <c r="B14" s="133"/>
      <c r="C14" s="12">
        <v>5</v>
      </c>
      <c r="D14" s="32"/>
      <c r="E14" s="32"/>
      <c r="F14" s="32"/>
      <c r="G14" s="33"/>
      <c r="H14" s="30">
        <f t="shared" si="0"/>
        <v>0</v>
      </c>
      <c r="I14" s="30">
        <f t="shared" si="1"/>
        <v>0</v>
      </c>
      <c r="J14" s="33"/>
      <c r="K14" s="32"/>
      <c r="L14" s="35"/>
      <c r="M14" s="34"/>
      <c r="N14" s="76">
        <f t="shared" si="2"/>
        <v>0</v>
      </c>
    </row>
    <row r="15" spans="1:20" ht="19.899999999999999" customHeight="1">
      <c r="B15" s="133"/>
      <c r="C15" s="12">
        <v>6</v>
      </c>
      <c r="D15" s="32"/>
      <c r="E15" s="32"/>
      <c r="F15" s="32"/>
      <c r="G15" s="33"/>
      <c r="H15" s="30">
        <f t="shared" si="0"/>
        <v>0</v>
      </c>
      <c r="I15" s="30">
        <f t="shared" si="1"/>
        <v>0</v>
      </c>
      <c r="J15" s="33"/>
      <c r="K15" s="32"/>
      <c r="L15" s="35"/>
      <c r="M15" s="34"/>
      <c r="N15" s="76">
        <f t="shared" si="2"/>
        <v>0</v>
      </c>
    </row>
    <row r="16" spans="1:20" ht="19.899999999999999" customHeight="1">
      <c r="B16" s="133"/>
      <c r="C16" s="12">
        <v>7</v>
      </c>
      <c r="D16" s="32"/>
      <c r="E16" s="32"/>
      <c r="F16" s="32"/>
      <c r="G16" s="33"/>
      <c r="H16" s="30">
        <f t="shared" si="0"/>
        <v>0</v>
      </c>
      <c r="I16" s="30">
        <f t="shared" si="1"/>
        <v>0</v>
      </c>
      <c r="J16" s="33"/>
      <c r="K16" s="32"/>
      <c r="L16" s="35"/>
      <c r="M16" s="34"/>
      <c r="N16" s="76">
        <f t="shared" si="2"/>
        <v>0</v>
      </c>
    </row>
    <row r="17" spans="1:16" ht="19.899999999999999" customHeight="1">
      <c r="B17" s="133"/>
      <c r="C17" s="12">
        <v>8</v>
      </c>
      <c r="D17" s="32"/>
      <c r="E17" s="32"/>
      <c r="F17" s="32"/>
      <c r="G17" s="33"/>
      <c r="H17" s="30">
        <f t="shared" si="0"/>
        <v>0</v>
      </c>
      <c r="I17" s="30">
        <f t="shared" si="1"/>
        <v>0</v>
      </c>
      <c r="J17" s="33"/>
      <c r="K17" s="32"/>
      <c r="L17" s="35"/>
      <c r="M17" s="34"/>
      <c r="N17" s="76">
        <f t="shared" si="2"/>
        <v>0</v>
      </c>
    </row>
    <row r="18" spans="1:16" ht="19.899999999999999" customHeight="1">
      <c r="B18" s="133"/>
      <c r="C18" s="12">
        <v>9</v>
      </c>
      <c r="D18" s="32"/>
      <c r="E18" s="32"/>
      <c r="F18" s="32"/>
      <c r="G18" s="33"/>
      <c r="H18" s="30">
        <f t="shared" si="0"/>
        <v>0</v>
      </c>
      <c r="I18" s="30">
        <f t="shared" si="1"/>
        <v>0</v>
      </c>
      <c r="J18" s="33"/>
      <c r="K18" s="32"/>
      <c r="L18" s="35"/>
      <c r="M18" s="34"/>
      <c r="N18" s="76">
        <f t="shared" si="2"/>
        <v>0</v>
      </c>
    </row>
    <row r="19" spans="1:16" ht="19.899999999999999" customHeight="1">
      <c r="B19" s="133"/>
      <c r="C19" s="12">
        <v>10</v>
      </c>
      <c r="D19" s="32"/>
      <c r="E19" s="32"/>
      <c r="F19" s="32"/>
      <c r="G19" s="33"/>
      <c r="H19" s="30">
        <f t="shared" si="0"/>
        <v>0</v>
      </c>
      <c r="I19" s="30">
        <f t="shared" si="1"/>
        <v>0</v>
      </c>
      <c r="J19" s="33"/>
      <c r="K19" s="32"/>
      <c r="L19" s="35"/>
      <c r="M19" s="34"/>
      <c r="N19" s="76">
        <f t="shared" si="2"/>
        <v>0</v>
      </c>
    </row>
    <row r="20" spans="1:16" ht="19.899999999999999" customHeight="1">
      <c r="B20" s="28" t="s">
        <v>48</v>
      </c>
      <c r="C20" s="31" t="s">
        <v>54</v>
      </c>
      <c r="D20" s="67" t="s">
        <v>58</v>
      </c>
      <c r="E20" s="67"/>
      <c r="F20" s="67"/>
      <c r="G20" s="31" t="s">
        <v>58</v>
      </c>
      <c r="H20" s="31" t="s">
        <v>54</v>
      </c>
      <c r="I20" s="31" t="s">
        <v>58</v>
      </c>
      <c r="J20" s="31" t="s">
        <v>58</v>
      </c>
      <c r="K20" s="31" t="s">
        <v>58</v>
      </c>
      <c r="L20" s="31"/>
      <c r="M20" s="31" t="s">
        <v>58</v>
      </c>
      <c r="N20" s="77">
        <f>SUM(N10:N19)</f>
        <v>8117.2798836129623</v>
      </c>
    </row>
    <row r="22" spans="1:16" ht="15">
      <c r="A22" s="5" t="s">
        <v>228</v>
      </c>
      <c r="B22" s="5"/>
      <c r="C22" s="1"/>
      <c r="D22" s="1"/>
      <c r="E22" s="1"/>
      <c r="F22" s="1"/>
      <c r="G22" s="1"/>
      <c r="H22" s="1"/>
      <c r="I22" s="5"/>
      <c r="J22" s="1"/>
      <c r="K22" s="1"/>
      <c r="L22" s="1"/>
      <c r="M22" s="1"/>
      <c r="N22" s="1"/>
      <c r="O22" s="1"/>
      <c r="P22" s="1"/>
    </row>
    <row r="23" spans="1:16" ht="43.5" customHeight="1">
      <c r="A23" s="5"/>
      <c r="B23" s="125" t="s">
        <v>45</v>
      </c>
      <c r="C23" s="93" t="s">
        <v>258</v>
      </c>
      <c r="D23" s="94" t="s">
        <v>145</v>
      </c>
      <c r="E23" s="130" t="s">
        <v>146</v>
      </c>
      <c r="F23" s="131"/>
      <c r="G23" s="93" t="s">
        <v>52</v>
      </c>
    </row>
    <row r="24" spans="1:16" ht="19.899999999999999" customHeight="1">
      <c r="A24" s="6"/>
      <c r="B24" s="125"/>
      <c r="C24" s="12" t="s">
        <v>50</v>
      </c>
      <c r="D24" s="68" t="s">
        <v>160</v>
      </c>
      <c r="E24" s="68" t="s">
        <v>97</v>
      </c>
      <c r="F24" s="68" t="s">
        <v>100</v>
      </c>
      <c r="G24" s="12" t="s">
        <v>161</v>
      </c>
    </row>
    <row r="25" spans="1:16" ht="120" customHeight="1">
      <c r="A25" s="1"/>
      <c r="B25" s="25" t="s">
        <v>49</v>
      </c>
      <c r="C25" s="26" t="s">
        <v>51</v>
      </c>
      <c r="D25" s="73" t="s">
        <v>265</v>
      </c>
      <c r="E25" s="73" t="s">
        <v>53</v>
      </c>
      <c r="F25" s="73" t="s">
        <v>101</v>
      </c>
      <c r="G25" s="26" t="s">
        <v>162</v>
      </c>
    </row>
    <row r="26" spans="1:16" ht="30" customHeight="1">
      <c r="B26" s="28" t="s">
        <v>46</v>
      </c>
      <c r="C26" s="12" t="s">
        <v>54</v>
      </c>
      <c r="D26" s="69" t="s">
        <v>56</v>
      </c>
      <c r="E26" s="69" t="s">
        <v>57</v>
      </c>
      <c r="F26" s="68" t="s">
        <v>102</v>
      </c>
      <c r="G26" s="12" t="s">
        <v>163</v>
      </c>
    </row>
    <row r="27" spans="1:16" ht="19.899999999999999" customHeight="1">
      <c r="B27" s="133" t="s">
        <v>47</v>
      </c>
      <c r="C27" s="12">
        <v>1</v>
      </c>
      <c r="D27" s="74"/>
      <c r="E27" s="75">
        <f>'MPS(calc_process)'!$F$23</f>
        <v>89</v>
      </c>
      <c r="F27" s="72">
        <f>'MPS(input)'!$E$28</f>
        <v>0</v>
      </c>
      <c r="G27" s="76">
        <f>IF(ISERROR(D27*(100/E27)*F27),0,D27*(100/E27)*F27)</f>
        <v>0</v>
      </c>
    </row>
    <row r="28" spans="1:16" ht="19.899999999999999" customHeight="1">
      <c r="B28" s="133"/>
      <c r="C28" s="12">
        <v>2</v>
      </c>
      <c r="D28" s="74"/>
      <c r="E28" s="75">
        <f>'MPS(calc_process)'!$F$23</f>
        <v>89</v>
      </c>
      <c r="F28" s="72">
        <f>'MPS(input)'!$E$28</f>
        <v>0</v>
      </c>
      <c r="G28" s="76">
        <f t="shared" ref="G28:G36" si="3">IF(ISERROR(D28*(100/E28)*F28),0,D28*(100/E28)*F28)</f>
        <v>0</v>
      </c>
    </row>
    <row r="29" spans="1:16" ht="19.899999999999999" customHeight="1">
      <c r="B29" s="133"/>
      <c r="C29" s="12">
        <v>3</v>
      </c>
      <c r="D29" s="74"/>
      <c r="E29" s="75">
        <f>'MPS(calc_process)'!$F$23</f>
        <v>89</v>
      </c>
      <c r="F29" s="72">
        <f>'MPS(input)'!$E$28</f>
        <v>0</v>
      </c>
      <c r="G29" s="76">
        <f t="shared" si="3"/>
        <v>0</v>
      </c>
    </row>
    <row r="30" spans="1:16" ht="19.899999999999999" customHeight="1">
      <c r="B30" s="133"/>
      <c r="C30" s="12">
        <v>4</v>
      </c>
      <c r="D30" s="74"/>
      <c r="E30" s="75">
        <f>'MPS(calc_process)'!$F$23</f>
        <v>89</v>
      </c>
      <c r="F30" s="72">
        <f>'MPS(input)'!$E$28</f>
        <v>0</v>
      </c>
      <c r="G30" s="76">
        <f t="shared" si="3"/>
        <v>0</v>
      </c>
    </row>
    <row r="31" spans="1:16" ht="19.899999999999999" customHeight="1">
      <c r="B31" s="133"/>
      <c r="C31" s="12">
        <v>5</v>
      </c>
      <c r="D31" s="74"/>
      <c r="E31" s="75">
        <f>'MPS(calc_process)'!$F$23</f>
        <v>89</v>
      </c>
      <c r="F31" s="72">
        <f>'MPS(input)'!$E$28</f>
        <v>0</v>
      </c>
      <c r="G31" s="76">
        <f t="shared" si="3"/>
        <v>0</v>
      </c>
    </row>
    <row r="32" spans="1:16" ht="19.899999999999999" customHeight="1">
      <c r="B32" s="133"/>
      <c r="C32" s="12">
        <v>6</v>
      </c>
      <c r="D32" s="74"/>
      <c r="E32" s="75">
        <f>'MPS(calc_process)'!$F$23</f>
        <v>89</v>
      </c>
      <c r="F32" s="72">
        <f>'MPS(input)'!$E$28</f>
        <v>0</v>
      </c>
      <c r="G32" s="76">
        <f t="shared" si="3"/>
        <v>0</v>
      </c>
    </row>
    <row r="33" spans="1:20" ht="19.899999999999999" customHeight="1">
      <c r="B33" s="133"/>
      <c r="C33" s="12">
        <v>7</v>
      </c>
      <c r="D33" s="74"/>
      <c r="E33" s="75">
        <f>'MPS(calc_process)'!$F$23</f>
        <v>89</v>
      </c>
      <c r="F33" s="72">
        <f>'MPS(input)'!$E$28</f>
        <v>0</v>
      </c>
      <c r="G33" s="76">
        <f t="shared" si="3"/>
        <v>0</v>
      </c>
    </row>
    <row r="34" spans="1:20" ht="19.899999999999999" customHeight="1">
      <c r="B34" s="133"/>
      <c r="C34" s="12">
        <v>8</v>
      </c>
      <c r="D34" s="74"/>
      <c r="E34" s="75">
        <f>'MPS(calc_process)'!$F$23</f>
        <v>89</v>
      </c>
      <c r="F34" s="72">
        <f>'MPS(input)'!$E$28</f>
        <v>0</v>
      </c>
      <c r="G34" s="76">
        <f t="shared" si="3"/>
        <v>0</v>
      </c>
    </row>
    <row r="35" spans="1:20" ht="19.899999999999999" customHeight="1">
      <c r="B35" s="133"/>
      <c r="C35" s="12">
        <v>9</v>
      </c>
      <c r="D35" s="74"/>
      <c r="E35" s="75">
        <f>'MPS(calc_process)'!$F$23</f>
        <v>89</v>
      </c>
      <c r="F35" s="72">
        <f>'MPS(input)'!$E$28</f>
        <v>0</v>
      </c>
      <c r="G35" s="76">
        <f t="shared" si="3"/>
        <v>0</v>
      </c>
    </row>
    <row r="36" spans="1:20" ht="19.899999999999999" customHeight="1">
      <c r="B36" s="133"/>
      <c r="C36" s="12">
        <v>10</v>
      </c>
      <c r="D36" s="74"/>
      <c r="E36" s="75">
        <f>'MPS(calc_process)'!$F$23</f>
        <v>89</v>
      </c>
      <c r="F36" s="72">
        <f>'MPS(input)'!$E$28</f>
        <v>0</v>
      </c>
      <c r="G36" s="76">
        <f t="shared" si="3"/>
        <v>0</v>
      </c>
    </row>
    <row r="37" spans="1:20" ht="19.899999999999999" customHeight="1">
      <c r="B37" s="28" t="s">
        <v>48</v>
      </c>
      <c r="C37" s="31" t="s">
        <v>54</v>
      </c>
      <c r="D37" s="67" t="s">
        <v>58</v>
      </c>
      <c r="E37" s="67" t="s">
        <v>54</v>
      </c>
      <c r="F37" s="68" t="s">
        <v>59</v>
      </c>
      <c r="G37" s="77">
        <f>SUM(G27:G36)</f>
        <v>0</v>
      </c>
    </row>
    <row r="39" spans="1:20" ht="15">
      <c r="A39" s="5" t="s">
        <v>245</v>
      </c>
      <c r="B39" s="5"/>
      <c r="C39" s="1"/>
      <c r="D39" s="1"/>
      <c r="E39" s="1"/>
      <c r="F39" s="1"/>
      <c r="G39" s="1"/>
      <c r="H39" s="1"/>
      <c r="I39" s="5"/>
      <c r="J39" s="1"/>
      <c r="K39" s="1"/>
      <c r="L39" s="1"/>
      <c r="M39" s="1"/>
      <c r="N39" s="1"/>
      <c r="O39" s="1"/>
      <c r="P39" s="1"/>
    </row>
    <row r="40" spans="1:20" ht="43.5" customHeight="1">
      <c r="A40" s="5"/>
      <c r="B40" s="125" t="s">
        <v>45</v>
      </c>
      <c r="C40" s="93" t="s">
        <v>258</v>
      </c>
      <c r="D40" s="130" t="s">
        <v>145</v>
      </c>
      <c r="E40" s="134"/>
      <c r="F40" s="131"/>
      <c r="G40" s="130" t="s">
        <v>236</v>
      </c>
      <c r="H40" s="131"/>
      <c r="I40" s="130" t="s">
        <v>146</v>
      </c>
      <c r="J40" s="134"/>
      <c r="K40" s="134"/>
      <c r="L40" s="134"/>
      <c r="M40" s="134"/>
      <c r="N40" s="134"/>
      <c r="O40" s="134"/>
      <c r="P40" s="134"/>
      <c r="Q40" s="134"/>
      <c r="R40" s="131"/>
      <c r="S40" s="93" t="s">
        <v>52</v>
      </c>
      <c r="T40" s="93" t="s">
        <v>248</v>
      </c>
    </row>
    <row r="41" spans="1:20" ht="19.899999999999999" customHeight="1">
      <c r="A41" s="6"/>
      <c r="B41" s="125"/>
      <c r="C41" s="12" t="s">
        <v>229</v>
      </c>
      <c r="D41" s="68" t="s">
        <v>174</v>
      </c>
      <c r="E41" s="66" t="s">
        <v>181</v>
      </c>
      <c r="F41" s="66" t="s">
        <v>183</v>
      </c>
      <c r="G41" s="66" t="s">
        <v>199</v>
      </c>
      <c r="H41" s="66" t="s">
        <v>200</v>
      </c>
      <c r="I41" s="68" t="s">
        <v>232</v>
      </c>
      <c r="J41" s="66" t="s">
        <v>210</v>
      </c>
      <c r="K41" s="66" t="s">
        <v>210</v>
      </c>
      <c r="L41" s="66" t="s">
        <v>210</v>
      </c>
      <c r="M41" s="66" t="s">
        <v>210</v>
      </c>
      <c r="N41" s="66" t="s">
        <v>215</v>
      </c>
      <c r="O41" s="66" t="s">
        <v>217</v>
      </c>
      <c r="P41" s="66" t="s">
        <v>219</v>
      </c>
      <c r="Q41" s="66" t="s">
        <v>223</v>
      </c>
      <c r="R41" s="66" t="s">
        <v>224</v>
      </c>
      <c r="S41" s="12" t="s">
        <v>235</v>
      </c>
      <c r="T41" s="12" t="s">
        <v>249</v>
      </c>
    </row>
    <row r="42" spans="1:20" ht="120" customHeight="1">
      <c r="A42" s="1"/>
      <c r="B42" s="25" t="s">
        <v>22</v>
      </c>
      <c r="C42" s="26" t="s">
        <v>230</v>
      </c>
      <c r="D42" s="73" t="s">
        <v>231</v>
      </c>
      <c r="E42" s="8" t="s">
        <v>182</v>
      </c>
      <c r="F42" s="8" t="s">
        <v>185</v>
      </c>
      <c r="G42" s="8" t="s">
        <v>201</v>
      </c>
      <c r="H42" s="8" t="s">
        <v>202</v>
      </c>
      <c r="I42" s="73" t="s">
        <v>234</v>
      </c>
      <c r="J42" s="27" t="s">
        <v>237</v>
      </c>
      <c r="K42" s="27" t="s">
        <v>238</v>
      </c>
      <c r="L42" s="27" t="s">
        <v>239</v>
      </c>
      <c r="M42" s="27" t="s">
        <v>240</v>
      </c>
      <c r="N42" s="26" t="s">
        <v>241</v>
      </c>
      <c r="O42" s="26" t="s">
        <v>216</v>
      </c>
      <c r="P42" s="26" t="s">
        <v>242</v>
      </c>
      <c r="Q42" s="26" t="s">
        <v>246</v>
      </c>
      <c r="R42" s="26" t="s">
        <v>247</v>
      </c>
      <c r="S42" s="26" t="s">
        <v>243</v>
      </c>
      <c r="T42" s="26" t="s">
        <v>250</v>
      </c>
    </row>
    <row r="43" spans="1:20" ht="30" customHeight="1">
      <c r="B43" s="28" t="s">
        <v>46</v>
      </c>
      <c r="C43" s="12" t="s">
        <v>54</v>
      </c>
      <c r="D43" s="69" t="s">
        <v>55</v>
      </c>
      <c r="E43" s="66" t="s">
        <v>38</v>
      </c>
      <c r="F43" s="29" t="s">
        <v>184</v>
      </c>
      <c r="G43" s="29" t="s">
        <v>157</v>
      </c>
      <c r="H43" s="66" t="s">
        <v>38</v>
      </c>
      <c r="I43" s="69" t="s">
        <v>233</v>
      </c>
      <c r="J43" s="66" t="s">
        <v>63</v>
      </c>
      <c r="K43" s="66" t="s">
        <v>63</v>
      </c>
      <c r="L43" s="66" t="s">
        <v>63</v>
      </c>
      <c r="M43" s="66" t="s">
        <v>63</v>
      </c>
      <c r="N43" s="29" t="s">
        <v>44</v>
      </c>
      <c r="O43" s="29" t="s">
        <v>143</v>
      </c>
      <c r="P43" s="29" t="s">
        <v>102</v>
      </c>
      <c r="Q43" s="29" t="s">
        <v>143</v>
      </c>
      <c r="R43" s="29" t="s">
        <v>102</v>
      </c>
      <c r="S43" s="12" t="s">
        <v>159</v>
      </c>
      <c r="T43" s="12" t="s">
        <v>159</v>
      </c>
    </row>
    <row r="44" spans="1:20" ht="19.899999999999999" customHeight="1">
      <c r="B44" s="135" t="s">
        <v>47</v>
      </c>
      <c r="C44" s="12">
        <v>1</v>
      </c>
      <c r="D44" s="74">
        <v>6540.6707911111198</v>
      </c>
      <c r="E44" s="74">
        <v>0</v>
      </c>
      <c r="F44" s="74"/>
      <c r="G44" s="32"/>
      <c r="H44" s="32"/>
      <c r="I44" s="32">
        <v>5.69</v>
      </c>
      <c r="J44" s="33">
        <v>0.89</v>
      </c>
      <c r="K44" s="30">
        <f>IF(ISERROR(3.6*(100/N44)*P44),0,3.6*(100/N44)*P44)</f>
        <v>0</v>
      </c>
      <c r="L44" s="30">
        <f>IF(ISERROR(G44*O44*P44/H44),0,G44*O44*P44/H44)</f>
        <v>0</v>
      </c>
      <c r="M44" s="33"/>
      <c r="N44" s="32"/>
      <c r="O44" s="34"/>
      <c r="P44" s="34"/>
      <c r="Q44" s="34"/>
      <c r="R44" s="34"/>
      <c r="S44" s="76">
        <f t="shared" ref="S44:S63" si="4">IF(ISERROR(D44/I44*SMALL(J44:M44,COUNTIF(J44:M44,0)+1)),0,D44/I44*SMALL(J44:M44,COUNTIF(J44:M44,0)+1))</f>
        <v>1023.0574699628992</v>
      </c>
      <c r="T44" s="76">
        <f>IF(ISERROR(E44*SMALL(J44:M44,COUNTIF(J44:M44,0)+1)),0,E44*SMALL(J44:M44,COUNTIF(J44:M44,0)+1)+ISERROR(F44*Q44/1000*R44))</f>
        <v>0</v>
      </c>
    </row>
    <row r="45" spans="1:20" ht="19.899999999999999" customHeight="1">
      <c r="B45" s="136"/>
      <c r="C45" s="12">
        <v>2</v>
      </c>
      <c r="D45" s="74"/>
      <c r="E45" s="74"/>
      <c r="F45" s="74"/>
      <c r="G45" s="32"/>
      <c r="H45" s="32"/>
      <c r="I45" s="32"/>
      <c r="J45" s="33"/>
      <c r="K45" s="30">
        <f t="shared" ref="K45:K53" si="5">IF(ISERROR(3.6*(100/N45)*P45),0,3.6*(100/N45)*P45)</f>
        <v>0</v>
      </c>
      <c r="L45" s="30">
        <f t="shared" ref="L45:L63" si="6">IF(ISERROR(G45*O45*P45/H45),0,G45*O45*P45/H45)</f>
        <v>0</v>
      </c>
      <c r="M45" s="33"/>
      <c r="N45" s="32"/>
      <c r="O45" s="35"/>
      <c r="P45" s="34"/>
      <c r="Q45" s="34"/>
      <c r="R45" s="34"/>
      <c r="S45" s="76">
        <f t="shared" si="4"/>
        <v>0</v>
      </c>
      <c r="T45" s="76">
        <f t="shared" ref="T45:T63" si="7">IF(ISERROR(E45*SMALL(J45:M45,COUNTIF(J45:M45,0)+1)),0,E45*SMALL(J45:M45,COUNTIF(J45:M45,0)+1)+ISERROR(F45*Q45/1000*R45))</f>
        <v>0</v>
      </c>
    </row>
    <row r="46" spans="1:20" ht="19.899999999999999" customHeight="1">
      <c r="B46" s="136"/>
      <c r="C46" s="12">
        <v>3</v>
      </c>
      <c r="D46" s="74"/>
      <c r="E46" s="74"/>
      <c r="F46" s="74"/>
      <c r="G46" s="32"/>
      <c r="H46" s="32"/>
      <c r="I46" s="32"/>
      <c r="J46" s="33"/>
      <c r="K46" s="30">
        <f t="shared" si="5"/>
        <v>0</v>
      </c>
      <c r="L46" s="30">
        <f t="shared" si="6"/>
        <v>0</v>
      </c>
      <c r="M46" s="33"/>
      <c r="N46" s="32"/>
      <c r="O46" s="35"/>
      <c r="P46" s="34"/>
      <c r="Q46" s="34"/>
      <c r="R46" s="34"/>
      <c r="S46" s="76">
        <f t="shared" si="4"/>
        <v>0</v>
      </c>
      <c r="T46" s="76">
        <f t="shared" si="7"/>
        <v>0</v>
      </c>
    </row>
    <row r="47" spans="1:20" ht="19.899999999999999" customHeight="1">
      <c r="B47" s="136"/>
      <c r="C47" s="12">
        <v>4</v>
      </c>
      <c r="D47" s="74"/>
      <c r="E47" s="74"/>
      <c r="F47" s="74"/>
      <c r="G47" s="32"/>
      <c r="H47" s="32"/>
      <c r="I47" s="32"/>
      <c r="J47" s="33"/>
      <c r="K47" s="30">
        <f t="shared" si="5"/>
        <v>0</v>
      </c>
      <c r="L47" s="30">
        <f t="shared" si="6"/>
        <v>0</v>
      </c>
      <c r="M47" s="33"/>
      <c r="N47" s="32"/>
      <c r="O47" s="35"/>
      <c r="P47" s="34"/>
      <c r="Q47" s="34"/>
      <c r="R47" s="34"/>
      <c r="S47" s="76">
        <f t="shared" si="4"/>
        <v>0</v>
      </c>
      <c r="T47" s="76">
        <f t="shared" si="7"/>
        <v>0</v>
      </c>
    </row>
    <row r="48" spans="1:20" ht="19.899999999999999" customHeight="1">
      <c r="B48" s="136"/>
      <c r="C48" s="12">
        <v>5</v>
      </c>
      <c r="D48" s="74"/>
      <c r="E48" s="74"/>
      <c r="F48" s="74"/>
      <c r="G48" s="32"/>
      <c r="H48" s="32"/>
      <c r="I48" s="32"/>
      <c r="J48" s="33"/>
      <c r="K48" s="30">
        <f t="shared" si="5"/>
        <v>0</v>
      </c>
      <c r="L48" s="30">
        <f t="shared" si="6"/>
        <v>0</v>
      </c>
      <c r="M48" s="33"/>
      <c r="N48" s="32"/>
      <c r="O48" s="35"/>
      <c r="P48" s="34"/>
      <c r="Q48" s="34"/>
      <c r="R48" s="34"/>
      <c r="S48" s="76">
        <f t="shared" si="4"/>
        <v>0</v>
      </c>
      <c r="T48" s="76">
        <f t="shared" si="7"/>
        <v>0</v>
      </c>
    </row>
    <row r="49" spans="2:20" ht="19.899999999999999" customHeight="1">
      <c r="B49" s="136"/>
      <c r="C49" s="12">
        <v>6</v>
      </c>
      <c r="D49" s="74"/>
      <c r="E49" s="74"/>
      <c r="F49" s="74"/>
      <c r="G49" s="32"/>
      <c r="H49" s="32"/>
      <c r="I49" s="32"/>
      <c r="J49" s="33"/>
      <c r="K49" s="30">
        <f t="shared" si="5"/>
        <v>0</v>
      </c>
      <c r="L49" s="30">
        <f t="shared" si="6"/>
        <v>0</v>
      </c>
      <c r="M49" s="33"/>
      <c r="N49" s="32"/>
      <c r="O49" s="35"/>
      <c r="P49" s="34"/>
      <c r="Q49" s="34"/>
      <c r="R49" s="34"/>
      <c r="S49" s="76">
        <f t="shared" si="4"/>
        <v>0</v>
      </c>
      <c r="T49" s="76">
        <f t="shared" si="7"/>
        <v>0</v>
      </c>
    </row>
    <row r="50" spans="2:20" ht="19.899999999999999" customHeight="1">
      <c r="B50" s="136"/>
      <c r="C50" s="12">
        <v>7</v>
      </c>
      <c r="D50" s="74"/>
      <c r="E50" s="74"/>
      <c r="F50" s="74"/>
      <c r="G50" s="32"/>
      <c r="H50" s="32"/>
      <c r="I50" s="32"/>
      <c r="J50" s="33"/>
      <c r="K50" s="30">
        <f t="shared" si="5"/>
        <v>0</v>
      </c>
      <c r="L50" s="30">
        <f t="shared" si="6"/>
        <v>0</v>
      </c>
      <c r="M50" s="33"/>
      <c r="N50" s="32"/>
      <c r="O50" s="35"/>
      <c r="P50" s="34"/>
      <c r="Q50" s="34"/>
      <c r="R50" s="34"/>
      <c r="S50" s="76">
        <f t="shared" si="4"/>
        <v>0</v>
      </c>
      <c r="T50" s="76">
        <f t="shared" si="7"/>
        <v>0</v>
      </c>
    </row>
    <row r="51" spans="2:20" ht="19.899999999999999" customHeight="1">
      <c r="B51" s="136"/>
      <c r="C51" s="12">
        <v>8</v>
      </c>
      <c r="D51" s="74"/>
      <c r="E51" s="74"/>
      <c r="F51" s="74"/>
      <c r="G51" s="32"/>
      <c r="H51" s="32"/>
      <c r="I51" s="32"/>
      <c r="J51" s="33"/>
      <c r="K51" s="30">
        <f t="shared" si="5"/>
        <v>0</v>
      </c>
      <c r="L51" s="30">
        <f t="shared" si="6"/>
        <v>0</v>
      </c>
      <c r="M51" s="33"/>
      <c r="N51" s="32"/>
      <c r="O51" s="35"/>
      <c r="P51" s="34"/>
      <c r="Q51" s="34"/>
      <c r="R51" s="34"/>
      <c r="S51" s="76">
        <f t="shared" si="4"/>
        <v>0</v>
      </c>
      <c r="T51" s="76">
        <f t="shared" si="7"/>
        <v>0</v>
      </c>
    </row>
    <row r="52" spans="2:20" ht="19.899999999999999" customHeight="1">
      <c r="B52" s="136"/>
      <c r="C52" s="12">
        <v>9</v>
      </c>
      <c r="D52" s="74"/>
      <c r="E52" s="74"/>
      <c r="F52" s="74"/>
      <c r="G52" s="32"/>
      <c r="H52" s="32"/>
      <c r="I52" s="32"/>
      <c r="J52" s="33"/>
      <c r="K52" s="30">
        <f t="shared" si="5"/>
        <v>0</v>
      </c>
      <c r="L52" s="30">
        <f t="shared" si="6"/>
        <v>0</v>
      </c>
      <c r="M52" s="33"/>
      <c r="N52" s="32"/>
      <c r="O52" s="35"/>
      <c r="P52" s="34"/>
      <c r="Q52" s="34"/>
      <c r="R52" s="34"/>
      <c r="S52" s="76">
        <f t="shared" si="4"/>
        <v>0</v>
      </c>
      <c r="T52" s="76">
        <f t="shared" si="7"/>
        <v>0</v>
      </c>
    </row>
    <row r="53" spans="2:20" ht="19.899999999999999" customHeight="1">
      <c r="B53" s="136"/>
      <c r="C53" s="12">
        <v>10</v>
      </c>
      <c r="D53" s="74"/>
      <c r="E53" s="74"/>
      <c r="F53" s="74"/>
      <c r="G53" s="32"/>
      <c r="H53" s="32"/>
      <c r="I53" s="32"/>
      <c r="J53" s="33"/>
      <c r="K53" s="30">
        <f t="shared" si="5"/>
        <v>0</v>
      </c>
      <c r="L53" s="30">
        <f t="shared" si="6"/>
        <v>0</v>
      </c>
      <c r="M53" s="33"/>
      <c r="N53" s="32"/>
      <c r="O53" s="35"/>
      <c r="P53" s="34"/>
      <c r="Q53" s="34"/>
      <c r="R53" s="34"/>
      <c r="S53" s="76">
        <f t="shared" si="4"/>
        <v>0</v>
      </c>
      <c r="T53" s="76">
        <f t="shared" si="7"/>
        <v>0</v>
      </c>
    </row>
    <row r="54" spans="2:20" ht="19.899999999999999" customHeight="1">
      <c r="B54" s="136"/>
      <c r="C54" s="12">
        <v>11</v>
      </c>
      <c r="D54" s="74"/>
      <c r="E54" s="74"/>
      <c r="F54" s="74"/>
      <c r="G54" s="74"/>
      <c r="H54" s="74"/>
      <c r="I54" s="74"/>
      <c r="J54" s="33"/>
      <c r="K54" s="30">
        <f t="shared" ref="K54:K63" si="8">IF(ISERROR(3.6*(100/N54)*P54),0,3.6*(100/N54)*P54)</f>
        <v>0</v>
      </c>
      <c r="L54" s="30">
        <f t="shared" si="6"/>
        <v>0</v>
      </c>
      <c r="M54" s="33"/>
      <c r="N54" s="32"/>
      <c r="O54" s="35"/>
      <c r="P54" s="34"/>
      <c r="Q54" s="34"/>
      <c r="R54" s="34"/>
      <c r="S54" s="76">
        <f t="shared" si="4"/>
        <v>0</v>
      </c>
      <c r="T54" s="76">
        <f t="shared" si="7"/>
        <v>0</v>
      </c>
    </row>
    <row r="55" spans="2:20" ht="19.899999999999999" customHeight="1">
      <c r="B55" s="136"/>
      <c r="C55" s="12">
        <v>12</v>
      </c>
      <c r="D55" s="74"/>
      <c r="E55" s="74"/>
      <c r="F55" s="74"/>
      <c r="G55" s="74"/>
      <c r="H55" s="74"/>
      <c r="I55" s="74"/>
      <c r="J55" s="33"/>
      <c r="K55" s="30">
        <f t="shared" si="8"/>
        <v>0</v>
      </c>
      <c r="L55" s="30">
        <f t="shared" si="6"/>
        <v>0</v>
      </c>
      <c r="M55" s="33"/>
      <c r="N55" s="32"/>
      <c r="O55" s="35"/>
      <c r="P55" s="34"/>
      <c r="Q55" s="34"/>
      <c r="R55" s="34"/>
      <c r="S55" s="76">
        <f t="shared" si="4"/>
        <v>0</v>
      </c>
      <c r="T55" s="76">
        <f t="shared" si="7"/>
        <v>0</v>
      </c>
    </row>
    <row r="56" spans="2:20" ht="19.899999999999999" customHeight="1">
      <c r="B56" s="136"/>
      <c r="C56" s="12">
        <v>13</v>
      </c>
      <c r="D56" s="74"/>
      <c r="E56" s="74"/>
      <c r="F56" s="74"/>
      <c r="G56" s="74"/>
      <c r="H56" s="74"/>
      <c r="I56" s="74"/>
      <c r="J56" s="33"/>
      <c r="K56" s="30">
        <f t="shared" si="8"/>
        <v>0</v>
      </c>
      <c r="L56" s="30">
        <f t="shared" si="6"/>
        <v>0</v>
      </c>
      <c r="M56" s="33"/>
      <c r="N56" s="32"/>
      <c r="O56" s="35"/>
      <c r="P56" s="34"/>
      <c r="Q56" s="34"/>
      <c r="R56" s="34"/>
      <c r="S56" s="76">
        <f t="shared" si="4"/>
        <v>0</v>
      </c>
      <c r="T56" s="76">
        <f t="shared" si="7"/>
        <v>0</v>
      </c>
    </row>
    <row r="57" spans="2:20" ht="19.899999999999999" customHeight="1">
      <c r="B57" s="136"/>
      <c r="C57" s="12">
        <v>14</v>
      </c>
      <c r="D57" s="74"/>
      <c r="E57" s="74"/>
      <c r="F57" s="74"/>
      <c r="G57" s="74"/>
      <c r="H57" s="74"/>
      <c r="I57" s="74"/>
      <c r="J57" s="33"/>
      <c r="K57" s="30">
        <f t="shared" si="8"/>
        <v>0</v>
      </c>
      <c r="L57" s="30">
        <f t="shared" si="6"/>
        <v>0</v>
      </c>
      <c r="M57" s="33"/>
      <c r="N57" s="32"/>
      <c r="O57" s="35"/>
      <c r="P57" s="34"/>
      <c r="Q57" s="34"/>
      <c r="R57" s="34"/>
      <c r="S57" s="76">
        <f t="shared" si="4"/>
        <v>0</v>
      </c>
      <c r="T57" s="76">
        <f t="shared" si="7"/>
        <v>0</v>
      </c>
    </row>
    <row r="58" spans="2:20" ht="19.899999999999999" customHeight="1">
      <c r="B58" s="136"/>
      <c r="C58" s="12">
        <v>15</v>
      </c>
      <c r="D58" s="74"/>
      <c r="E58" s="74"/>
      <c r="F58" s="74"/>
      <c r="G58" s="74"/>
      <c r="H58" s="74"/>
      <c r="I58" s="74"/>
      <c r="J58" s="33"/>
      <c r="K58" s="30">
        <f t="shared" si="8"/>
        <v>0</v>
      </c>
      <c r="L58" s="30">
        <f t="shared" si="6"/>
        <v>0</v>
      </c>
      <c r="M58" s="33"/>
      <c r="N58" s="32"/>
      <c r="O58" s="35"/>
      <c r="P58" s="34"/>
      <c r="Q58" s="34"/>
      <c r="R58" s="34"/>
      <c r="S58" s="76">
        <f t="shared" si="4"/>
        <v>0</v>
      </c>
      <c r="T58" s="76">
        <f t="shared" si="7"/>
        <v>0</v>
      </c>
    </row>
    <row r="59" spans="2:20" ht="19.899999999999999" customHeight="1">
      <c r="B59" s="136"/>
      <c r="C59" s="12">
        <v>16</v>
      </c>
      <c r="D59" s="74"/>
      <c r="E59" s="74"/>
      <c r="F59" s="74"/>
      <c r="G59" s="74"/>
      <c r="H59" s="74"/>
      <c r="I59" s="74"/>
      <c r="J59" s="33"/>
      <c r="K59" s="30">
        <f t="shared" si="8"/>
        <v>0</v>
      </c>
      <c r="L59" s="30">
        <f t="shared" si="6"/>
        <v>0</v>
      </c>
      <c r="M59" s="33"/>
      <c r="N59" s="32"/>
      <c r="O59" s="35"/>
      <c r="P59" s="34"/>
      <c r="Q59" s="34"/>
      <c r="R59" s="34"/>
      <c r="S59" s="76">
        <f t="shared" si="4"/>
        <v>0</v>
      </c>
      <c r="T59" s="76">
        <f t="shared" si="7"/>
        <v>0</v>
      </c>
    </row>
    <row r="60" spans="2:20" ht="19.899999999999999" customHeight="1">
      <c r="B60" s="136"/>
      <c r="C60" s="12">
        <v>17</v>
      </c>
      <c r="D60" s="74"/>
      <c r="E60" s="74"/>
      <c r="F60" s="74"/>
      <c r="G60" s="74"/>
      <c r="H60" s="74"/>
      <c r="I60" s="74"/>
      <c r="J60" s="33"/>
      <c r="K60" s="30">
        <f t="shared" si="8"/>
        <v>0</v>
      </c>
      <c r="L60" s="30">
        <f t="shared" si="6"/>
        <v>0</v>
      </c>
      <c r="M60" s="33"/>
      <c r="N60" s="32"/>
      <c r="O60" s="35"/>
      <c r="P60" s="34"/>
      <c r="Q60" s="34"/>
      <c r="R60" s="34"/>
      <c r="S60" s="76">
        <f t="shared" si="4"/>
        <v>0</v>
      </c>
      <c r="T60" s="76">
        <f t="shared" si="7"/>
        <v>0</v>
      </c>
    </row>
    <row r="61" spans="2:20" ht="19.899999999999999" customHeight="1">
      <c r="B61" s="136"/>
      <c r="C61" s="12">
        <v>18</v>
      </c>
      <c r="D61" s="74"/>
      <c r="E61" s="74"/>
      <c r="F61" s="74"/>
      <c r="G61" s="74"/>
      <c r="H61" s="74"/>
      <c r="I61" s="74"/>
      <c r="J61" s="33"/>
      <c r="K61" s="30">
        <f t="shared" si="8"/>
        <v>0</v>
      </c>
      <c r="L61" s="30">
        <f t="shared" si="6"/>
        <v>0</v>
      </c>
      <c r="M61" s="33"/>
      <c r="N61" s="32"/>
      <c r="O61" s="35"/>
      <c r="P61" s="34"/>
      <c r="Q61" s="34"/>
      <c r="R61" s="34"/>
      <c r="S61" s="76">
        <f t="shared" si="4"/>
        <v>0</v>
      </c>
      <c r="T61" s="76">
        <f t="shared" si="7"/>
        <v>0</v>
      </c>
    </row>
    <row r="62" spans="2:20" ht="19.899999999999999" customHeight="1">
      <c r="B62" s="136"/>
      <c r="C62" s="12">
        <v>19</v>
      </c>
      <c r="D62" s="74"/>
      <c r="E62" s="74"/>
      <c r="F62" s="74"/>
      <c r="G62" s="74"/>
      <c r="H62" s="74"/>
      <c r="I62" s="74"/>
      <c r="J62" s="33"/>
      <c r="K62" s="30">
        <f t="shared" si="8"/>
        <v>0</v>
      </c>
      <c r="L62" s="30">
        <f t="shared" si="6"/>
        <v>0</v>
      </c>
      <c r="M62" s="33"/>
      <c r="N62" s="32"/>
      <c r="O62" s="35"/>
      <c r="P62" s="34"/>
      <c r="Q62" s="34"/>
      <c r="R62" s="34"/>
      <c r="S62" s="76">
        <f t="shared" si="4"/>
        <v>0</v>
      </c>
      <c r="T62" s="76">
        <f t="shared" si="7"/>
        <v>0</v>
      </c>
    </row>
    <row r="63" spans="2:20" ht="19.899999999999999" customHeight="1">
      <c r="B63" s="137"/>
      <c r="C63" s="12">
        <v>20</v>
      </c>
      <c r="D63" s="74"/>
      <c r="E63" s="74"/>
      <c r="F63" s="74"/>
      <c r="G63" s="74"/>
      <c r="H63" s="74"/>
      <c r="I63" s="74"/>
      <c r="J63" s="33"/>
      <c r="K63" s="30">
        <f t="shared" si="8"/>
        <v>0</v>
      </c>
      <c r="L63" s="30">
        <f t="shared" si="6"/>
        <v>0</v>
      </c>
      <c r="M63" s="33"/>
      <c r="N63" s="32"/>
      <c r="O63" s="35"/>
      <c r="P63" s="34"/>
      <c r="Q63" s="34"/>
      <c r="R63" s="34"/>
      <c r="S63" s="76">
        <f t="shared" si="4"/>
        <v>0</v>
      </c>
      <c r="T63" s="76">
        <f t="shared" si="7"/>
        <v>0</v>
      </c>
    </row>
    <row r="64" spans="2:20" ht="19.899999999999999" customHeight="1">
      <c r="B64" s="28" t="s">
        <v>48</v>
      </c>
      <c r="C64" s="31" t="s">
        <v>54</v>
      </c>
      <c r="D64" s="67" t="s">
        <v>54</v>
      </c>
      <c r="E64" s="67"/>
      <c r="F64" s="67"/>
      <c r="G64" s="67" t="s">
        <v>54</v>
      </c>
      <c r="H64" s="67" t="s">
        <v>54</v>
      </c>
      <c r="I64" s="67" t="s">
        <v>54</v>
      </c>
      <c r="J64" s="68" t="s">
        <v>59</v>
      </c>
      <c r="K64" s="68" t="s">
        <v>59</v>
      </c>
      <c r="L64" s="68" t="s">
        <v>59</v>
      </c>
      <c r="M64" s="68" t="s">
        <v>59</v>
      </c>
      <c r="N64" s="68" t="s">
        <v>59</v>
      </c>
      <c r="O64" s="68" t="s">
        <v>59</v>
      </c>
      <c r="P64" s="68" t="s">
        <v>59</v>
      </c>
      <c r="Q64" s="68"/>
      <c r="R64" s="68"/>
      <c r="S64" s="77">
        <f>SUM(S44:S63)</f>
        <v>1023.0574699628992</v>
      </c>
      <c r="T64" s="77">
        <f>SUM(T44:T63)</f>
        <v>0</v>
      </c>
    </row>
  </sheetData>
  <sheetProtection algorithmName="SHA-512" hashValue="8bvlOj80sViLLnZ54WG55cBp2g9x9lilOwYdezbDmHWUb4zBRM+jmClafG5oKWMgY8FtwSbKxbvDMQdOUp0EFg==" saltValue="lW+51+PKH6qKwI8DqBHYVA==" spinCount="100000" sheet="1" formatCells="0" formatRows="0"/>
  <mergeCells count="12">
    <mergeCell ref="D40:F40"/>
    <mergeCell ref="I40:R40"/>
    <mergeCell ref="G40:H40"/>
    <mergeCell ref="B40:B41"/>
    <mergeCell ref="B44:B63"/>
    <mergeCell ref="E23:F23"/>
    <mergeCell ref="B6:B7"/>
    <mergeCell ref="B23:B24"/>
    <mergeCell ref="B27:B36"/>
    <mergeCell ref="G6:M6"/>
    <mergeCell ref="B10:B19"/>
    <mergeCell ref="E6:F6"/>
  </mergeCells>
  <phoneticPr fontId="2"/>
  <pageMargins left="0.70866141732283472" right="0.70866141732283472" top="0.74803149606299213" bottom="0.74803149606299213" header="0.31496062992125984" footer="0.31496062992125984"/>
  <pageSetup paperSize="8" scale="4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30"/>
  <sheetViews>
    <sheetView showGridLines="0" view="pageBreakPreview" zoomScale="80" zoomScaleNormal="100" zoomScaleSheetLayoutView="80" workbookViewId="0"/>
  </sheetViews>
  <sheetFormatPr defaultColWidth="9" defaultRowHeight="14.25"/>
  <cols>
    <col min="1" max="2" width="3.625" style="1" customWidth="1"/>
    <col min="3" max="4" width="4.75" style="1" customWidth="1"/>
    <col min="5" max="5" width="57.5" style="1" customWidth="1"/>
    <col min="6" max="6" width="15.625" style="1" customWidth="1"/>
    <col min="7" max="7" width="20.625" style="1" customWidth="1"/>
    <col min="8" max="8" width="15.625" style="1" customWidth="1"/>
    <col min="9" max="9" width="15.625" style="36" customWidth="1"/>
    <col min="10" max="16384" width="9" style="1"/>
  </cols>
  <sheetData>
    <row r="1" spans="1:11">
      <c r="I1" s="2" t="str">
        <f>'MPS(input)'!K1</f>
        <v>Monitoring Spreadsheet: JCM_ID_AM023_ver01.0</v>
      </c>
    </row>
    <row r="2" spans="1:11">
      <c r="I2" s="2" t="str">
        <f>'MPS(input)'!K2</f>
        <v>Reference Number: ID028</v>
      </c>
    </row>
    <row r="3" spans="1:11" ht="28.15" customHeight="1">
      <c r="A3" s="144" t="s">
        <v>84</v>
      </c>
      <c r="B3" s="144"/>
      <c r="C3" s="144"/>
      <c r="D3" s="144"/>
      <c r="E3" s="144"/>
      <c r="F3" s="144"/>
      <c r="G3" s="144"/>
      <c r="H3" s="144"/>
      <c r="I3" s="144"/>
    </row>
    <row r="4" spans="1:11" ht="11.25" customHeight="1"/>
    <row r="5" spans="1:11" ht="19.149999999999999" customHeight="1" thickBot="1">
      <c r="A5" s="37" t="s">
        <v>2</v>
      </c>
      <c r="B5" s="38"/>
      <c r="C5" s="38"/>
      <c r="D5" s="38"/>
      <c r="E5" s="39"/>
      <c r="F5" s="40" t="s">
        <v>6</v>
      </c>
      <c r="G5" s="41" t="s">
        <v>0</v>
      </c>
      <c r="H5" s="40" t="s">
        <v>1</v>
      </c>
      <c r="I5" s="42" t="s">
        <v>7</v>
      </c>
    </row>
    <row r="6" spans="1:11" ht="19.149999999999999" customHeight="1" thickBot="1">
      <c r="A6" s="43"/>
      <c r="B6" s="44" t="s">
        <v>126</v>
      </c>
      <c r="C6" s="44"/>
      <c r="D6" s="44"/>
      <c r="E6" s="44"/>
      <c r="F6" s="57" t="s">
        <v>166</v>
      </c>
      <c r="G6" s="78">
        <f>G10-G15</f>
        <v>3863.3814330318619</v>
      </c>
      <c r="H6" s="45" t="s">
        <v>127</v>
      </c>
      <c r="I6" s="46" t="s">
        <v>128</v>
      </c>
    </row>
    <row r="7" spans="1:11" ht="19.149999999999999" customHeight="1">
      <c r="A7" s="37" t="s">
        <v>3</v>
      </c>
      <c r="B7" s="38"/>
      <c r="C7" s="38"/>
      <c r="D7" s="38"/>
      <c r="E7" s="39"/>
      <c r="F7" s="39"/>
      <c r="G7" s="47"/>
      <c r="H7" s="39"/>
      <c r="I7" s="40"/>
      <c r="J7" s="48"/>
      <c r="K7" s="48"/>
    </row>
    <row r="8" spans="1:11" ht="19.149999999999999" customHeight="1">
      <c r="A8" s="49"/>
      <c r="B8" s="50" t="s">
        <v>62</v>
      </c>
      <c r="C8" s="51"/>
      <c r="D8" s="51"/>
      <c r="E8" s="52"/>
      <c r="F8" s="46" t="s">
        <v>165</v>
      </c>
      <c r="G8" s="65">
        <f>F23</f>
        <v>89</v>
      </c>
      <c r="H8" s="62" t="s">
        <v>61</v>
      </c>
      <c r="I8" s="46" t="s">
        <v>68</v>
      </c>
    </row>
    <row r="9" spans="1:11" ht="19.149999999999999" customHeight="1" thickBot="1">
      <c r="A9" s="37" t="s">
        <v>4</v>
      </c>
      <c r="B9" s="39"/>
      <c r="C9" s="38"/>
      <c r="D9" s="40"/>
      <c r="E9" s="40"/>
      <c r="F9" s="40"/>
      <c r="G9" s="37"/>
      <c r="H9" s="39"/>
      <c r="I9" s="40"/>
    </row>
    <row r="10" spans="1:11" ht="19.149999999999999" customHeight="1" thickBot="1">
      <c r="A10" s="49"/>
      <c r="B10" s="53" t="s">
        <v>130</v>
      </c>
      <c r="C10" s="44"/>
      <c r="D10" s="44"/>
      <c r="E10" s="44"/>
      <c r="F10" s="57" t="s">
        <v>165</v>
      </c>
      <c r="G10" s="78">
        <f>SUM(G11:G13)</f>
        <v>9140.3373535758619</v>
      </c>
      <c r="H10" s="45" t="s">
        <v>131</v>
      </c>
      <c r="I10" s="46" t="s">
        <v>132</v>
      </c>
    </row>
    <row r="11" spans="1:11" ht="40.15" customHeight="1">
      <c r="A11" s="49"/>
      <c r="B11" s="54"/>
      <c r="C11" s="146" t="s">
        <v>76</v>
      </c>
      <c r="D11" s="147"/>
      <c r="E11" s="148"/>
      <c r="F11" s="55" t="s">
        <v>165</v>
      </c>
      <c r="G11" s="79">
        <f>'MPS(input_separate)'!N20</f>
        <v>8117.2798836129623</v>
      </c>
      <c r="H11" s="45" t="s">
        <v>133</v>
      </c>
      <c r="I11" s="55" t="s">
        <v>255</v>
      </c>
    </row>
    <row r="12" spans="1:11" ht="40.15" customHeight="1">
      <c r="A12" s="49"/>
      <c r="B12" s="54"/>
      <c r="C12" s="149" t="s">
        <v>77</v>
      </c>
      <c r="D12" s="150"/>
      <c r="E12" s="151"/>
      <c r="F12" s="55" t="s">
        <v>165</v>
      </c>
      <c r="G12" s="80">
        <f>'MPS(input_separate)'!G37</f>
        <v>0</v>
      </c>
      <c r="H12" s="45" t="s">
        <v>127</v>
      </c>
      <c r="I12" s="56" t="s">
        <v>67</v>
      </c>
    </row>
    <row r="13" spans="1:11" ht="40.15" customHeight="1">
      <c r="A13" s="49"/>
      <c r="B13" s="54"/>
      <c r="C13" s="149" t="s">
        <v>244</v>
      </c>
      <c r="D13" s="150"/>
      <c r="E13" s="151"/>
      <c r="F13" s="55" t="s">
        <v>165</v>
      </c>
      <c r="G13" s="80">
        <f>'MPS(input_separate)'!S64</f>
        <v>1023.0574699628992</v>
      </c>
      <c r="H13" s="45" t="s">
        <v>125</v>
      </c>
      <c r="I13" s="56" t="s">
        <v>254</v>
      </c>
    </row>
    <row r="14" spans="1:11" ht="19.149999999999999" customHeight="1" thickBot="1">
      <c r="A14" s="37" t="s">
        <v>5</v>
      </c>
      <c r="B14" s="38"/>
      <c r="C14" s="38"/>
      <c r="D14" s="38"/>
      <c r="E14" s="39"/>
      <c r="F14" s="41"/>
      <c r="G14" s="37"/>
      <c r="H14" s="37"/>
      <c r="I14" s="41"/>
    </row>
    <row r="15" spans="1:11" ht="19.149999999999999" customHeight="1" thickBot="1">
      <c r="A15" s="49"/>
      <c r="B15" s="53" t="s">
        <v>134</v>
      </c>
      <c r="C15" s="44"/>
      <c r="D15" s="44"/>
      <c r="E15" s="44"/>
      <c r="F15" s="46" t="s">
        <v>165</v>
      </c>
      <c r="G15" s="78">
        <f>G16+G20</f>
        <v>5276.955920544</v>
      </c>
      <c r="H15" s="81" t="s">
        <v>127</v>
      </c>
      <c r="I15" s="46" t="s">
        <v>135</v>
      </c>
    </row>
    <row r="16" spans="1:11" ht="19.149999999999999" customHeight="1">
      <c r="A16" s="49"/>
      <c r="B16" s="54"/>
      <c r="C16" s="83" t="s">
        <v>252</v>
      </c>
      <c r="D16" s="51"/>
      <c r="E16" s="52"/>
      <c r="F16" s="46" t="s">
        <v>167</v>
      </c>
      <c r="G16" s="82">
        <f>G17*G18*G19</f>
        <v>5276.955920544</v>
      </c>
      <c r="H16" s="81" t="s">
        <v>125</v>
      </c>
      <c r="I16" s="46" t="s">
        <v>256</v>
      </c>
    </row>
    <row r="17" spans="1:9" ht="40.15" customHeight="1">
      <c r="A17" s="49"/>
      <c r="B17" s="54"/>
      <c r="C17" s="84"/>
      <c r="D17" s="152" t="s">
        <v>251</v>
      </c>
      <c r="E17" s="153"/>
      <c r="F17" s="46" t="s">
        <v>167</v>
      </c>
      <c r="G17" s="82">
        <f>'MPS(input)'!E11</f>
        <v>2641968</v>
      </c>
      <c r="H17" s="87" t="s">
        <v>136</v>
      </c>
      <c r="I17" s="46" t="s">
        <v>137</v>
      </c>
    </row>
    <row r="18" spans="1:9" ht="40.15" customHeight="1">
      <c r="A18" s="49"/>
      <c r="B18" s="54"/>
      <c r="C18" s="84"/>
      <c r="D18" s="146" t="s">
        <v>43</v>
      </c>
      <c r="E18" s="148"/>
      <c r="F18" s="46" t="s">
        <v>167</v>
      </c>
      <c r="G18" s="88">
        <f>'MPS(input)'!E27</f>
        <v>3.4259999999999999E-2</v>
      </c>
      <c r="H18" s="87" t="s">
        <v>138</v>
      </c>
      <c r="I18" s="46" t="s">
        <v>66</v>
      </c>
    </row>
    <row r="19" spans="1:9" ht="40.15" customHeight="1">
      <c r="A19" s="49"/>
      <c r="B19" s="54"/>
      <c r="C19" s="84"/>
      <c r="D19" s="149" t="s">
        <v>65</v>
      </c>
      <c r="E19" s="151"/>
      <c r="F19" s="64" t="s">
        <v>167</v>
      </c>
      <c r="G19" s="89">
        <f>'MPS(input)'!E29</f>
        <v>5.8299999999999998E-2</v>
      </c>
      <c r="H19" s="81" t="s">
        <v>139</v>
      </c>
      <c r="I19" s="46" t="s">
        <v>129</v>
      </c>
    </row>
    <row r="20" spans="1:9" ht="18.399999999999999" customHeight="1">
      <c r="A20" s="85"/>
      <c r="B20" s="86"/>
      <c r="C20" s="50" t="s">
        <v>253</v>
      </c>
      <c r="D20" s="51"/>
      <c r="E20" s="52"/>
      <c r="F20" s="64" t="s">
        <v>166</v>
      </c>
      <c r="G20" s="82">
        <f>'MPS(input_separate)'!T64</f>
        <v>0</v>
      </c>
      <c r="H20" s="81" t="s">
        <v>125</v>
      </c>
      <c r="I20" s="46" t="s">
        <v>257</v>
      </c>
    </row>
    <row r="21" spans="1:9">
      <c r="F21" s="58"/>
      <c r="G21" s="59"/>
      <c r="H21" s="59"/>
    </row>
    <row r="22" spans="1:9" ht="21.75" customHeight="1">
      <c r="C22" s="1" t="s">
        <v>8</v>
      </c>
    </row>
    <row r="23" spans="1:9" ht="21.75" customHeight="1">
      <c r="C23" s="145" t="s">
        <v>68</v>
      </c>
      <c r="D23" s="145"/>
      <c r="E23" s="60" t="s">
        <v>60</v>
      </c>
      <c r="F23" s="61">
        <v>89</v>
      </c>
      <c r="G23" s="62" t="s">
        <v>61</v>
      </c>
      <c r="H23" s="36"/>
    </row>
    <row r="24" spans="1:9">
      <c r="E24" s="63"/>
      <c r="F24" s="63"/>
    </row>
    <row r="25" spans="1:9" ht="21.75" customHeight="1">
      <c r="C25" s="138" t="s">
        <v>208</v>
      </c>
      <c r="D25" s="139"/>
      <c r="E25" s="71" t="s">
        <v>259</v>
      </c>
      <c r="F25" s="92">
        <v>5.46</v>
      </c>
      <c r="G25" s="62" t="s">
        <v>263</v>
      </c>
      <c r="H25" s="36"/>
    </row>
    <row r="26" spans="1:9" ht="21.75" customHeight="1">
      <c r="C26" s="140"/>
      <c r="D26" s="141"/>
      <c r="E26" s="91" t="s">
        <v>260</v>
      </c>
      <c r="F26" s="92">
        <v>5.69</v>
      </c>
      <c r="G26" s="62" t="s">
        <v>263</v>
      </c>
      <c r="H26" s="36"/>
    </row>
    <row r="27" spans="1:9" ht="21.75" customHeight="1">
      <c r="C27" s="140"/>
      <c r="D27" s="141"/>
      <c r="E27" s="90" t="s">
        <v>261</v>
      </c>
      <c r="F27" s="92">
        <v>5.9</v>
      </c>
      <c r="G27" s="62" t="s">
        <v>263</v>
      </c>
      <c r="H27" s="36"/>
    </row>
    <row r="28" spans="1:9" ht="21.75" customHeight="1">
      <c r="C28" s="142"/>
      <c r="D28" s="143"/>
      <c r="E28" s="90" t="s">
        <v>262</v>
      </c>
      <c r="F28" s="92">
        <v>6.03</v>
      </c>
      <c r="G28" s="62" t="s">
        <v>263</v>
      </c>
      <c r="H28" s="36"/>
    </row>
    <row r="29" spans="1:9">
      <c r="E29" s="63"/>
      <c r="F29" s="63"/>
    </row>
    <row r="30" spans="1:9" s="36" customFormat="1">
      <c r="E30" s="1"/>
      <c r="F30" s="1"/>
      <c r="G30" s="1"/>
      <c r="H30" s="1"/>
    </row>
  </sheetData>
  <sheetProtection password="C7C3" sheet="1" objects="1" scenarios="1"/>
  <mergeCells count="9">
    <mergeCell ref="C25:D28"/>
    <mergeCell ref="A3:I3"/>
    <mergeCell ref="C23:D23"/>
    <mergeCell ref="C11:E11"/>
    <mergeCell ref="C12:E12"/>
    <mergeCell ref="C13:E13"/>
    <mergeCell ref="D17:E17"/>
    <mergeCell ref="D18:E18"/>
    <mergeCell ref="D19:E19"/>
  </mergeCells>
  <phoneticPr fontId="2"/>
  <pageMargins left="0.70866141732283472" right="0.70866141732283472" top="0.74803149606299213" bottom="0.74803149606299213" header="0.31496062992125984" footer="0.31496062992125984"/>
  <pageSetup paperSize="9"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BE239-D71D-42F7-A891-1BDC0DB7F6B4}">
  <sheetPr>
    <tabColor theme="3" tint="0.39997558519241921"/>
  </sheetPr>
  <dimension ref="A1:C12"/>
  <sheetViews>
    <sheetView showGridLines="0" view="pageBreakPreview" zoomScale="80" zoomScaleNormal="80" zoomScaleSheetLayoutView="80" workbookViewId="0"/>
  </sheetViews>
  <sheetFormatPr defaultColWidth="8.75" defaultRowHeight="13.5"/>
  <cols>
    <col min="1" max="1" width="3.625" style="104" customWidth="1"/>
    <col min="2" max="2" width="36.375" style="104" customWidth="1"/>
    <col min="3" max="3" width="49.125" style="104" customWidth="1"/>
    <col min="4" max="256" width="9" style="104"/>
    <col min="257" max="257" width="3.625" style="104" customWidth="1"/>
    <col min="258" max="258" width="36.375" style="104" customWidth="1"/>
    <col min="259" max="259" width="49.125" style="104" customWidth="1"/>
    <col min="260" max="512" width="9" style="104"/>
    <col min="513" max="513" width="3.625" style="104" customWidth="1"/>
    <col min="514" max="514" width="36.375" style="104" customWidth="1"/>
    <col min="515" max="515" width="49.125" style="104" customWidth="1"/>
    <col min="516" max="768" width="9" style="104"/>
    <col min="769" max="769" width="3.625" style="104" customWidth="1"/>
    <col min="770" max="770" width="36.375" style="104" customWidth="1"/>
    <col min="771" max="771" width="49.125" style="104" customWidth="1"/>
    <col min="772" max="1024" width="9" style="104"/>
    <col min="1025" max="1025" width="3.625" style="104" customWidth="1"/>
    <col min="1026" max="1026" width="36.375" style="104" customWidth="1"/>
    <col min="1027" max="1027" width="49.125" style="104" customWidth="1"/>
    <col min="1028" max="1280" width="9" style="104"/>
    <col min="1281" max="1281" width="3.625" style="104" customWidth="1"/>
    <col min="1282" max="1282" width="36.375" style="104" customWidth="1"/>
    <col min="1283" max="1283" width="49.125" style="104" customWidth="1"/>
    <col min="1284" max="1536" width="9" style="104"/>
    <col min="1537" max="1537" width="3.625" style="104" customWidth="1"/>
    <col min="1538" max="1538" width="36.375" style="104" customWidth="1"/>
    <col min="1539" max="1539" width="49.125" style="104" customWidth="1"/>
    <col min="1540" max="1792" width="9" style="104"/>
    <col min="1793" max="1793" width="3.625" style="104" customWidth="1"/>
    <col min="1794" max="1794" width="36.375" style="104" customWidth="1"/>
    <col min="1795" max="1795" width="49.125" style="104" customWidth="1"/>
    <col min="1796" max="2048" width="9" style="104"/>
    <col min="2049" max="2049" width="3.625" style="104" customWidth="1"/>
    <col min="2050" max="2050" width="36.375" style="104" customWidth="1"/>
    <col min="2051" max="2051" width="49.125" style="104" customWidth="1"/>
    <col min="2052" max="2304" width="9" style="104"/>
    <col min="2305" max="2305" width="3.625" style="104" customWidth="1"/>
    <col min="2306" max="2306" width="36.375" style="104" customWidth="1"/>
    <col min="2307" max="2307" width="49.125" style="104" customWidth="1"/>
    <col min="2308" max="2560" width="9" style="104"/>
    <col min="2561" max="2561" width="3.625" style="104" customWidth="1"/>
    <col min="2562" max="2562" width="36.375" style="104" customWidth="1"/>
    <col min="2563" max="2563" width="49.125" style="104" customWidth="1"/>
    <col min="2564" max="2816" width="9" style="104"/>
    <col min="2817" max="2817" width="3.625" style="104" customWidth="1"/>
    <col min="2818" max="2818" width="36.375" style="104" customWidth="1"/>
    <col min="2819" max="2819" width="49.125" style="104" customWidth="1"/>
    <col min="2820" max="3072" width="9" style="104"/>
    <col min="3073" max="3073" width="3.625" style="104" customWidth="1"/>
    <col min="3074" max="3074" width="36.375" style="104" customWidth="1"/>
    <col min="3075" max="3075" width="49.125" style="104" customWidth="1"/>
    <col min="3076" max="3328" width="9" style="104"/>
    <col min="3329" max="3329" width="3.625" style="104" customWidth="1"/>
    <col min="3330" max="3330" width="36.375" style="104" customWidth="1"/>
    <col min="3331" max="3331" width="49.125" style="104" customWidth="1"/>
    <col min="3332" max="3584" width="9" style="104"/>
    <col min="3585" max="3585" width="3.625" style="104" customWidth="1"/>
    <col min="3586" max="3586" width="36.375" style="104" customWidth="1"/>
    <col min="3587" max="3587" width="49.125" style="104" customWidth="1"/>
    <col min="3588" max="3840" width="9" style="104"/>
    <col min="3841" max="3841" width="3.625" style="104" customWidth="1"/>
    <col min="3842" max="3842" width="36.375" style="104" customWidth="1"/>
    <col min="3843" max="3843" width="49.125" style="104" customWidth="1"/>
    <col min="3844" max="4096" width="9" style="104"/>
    <col min="4097" max="4097" width="3.625" style="104" customWidth="1"/>
    <col min="4098" max="4098" width="36.375" style="104" customWidth="1"/>
    <col min="4099" max="4099" width="49.125" style="104" customWidth="1"/>
    <col min="4100" max="4352" width="9" style="104"/>
    <col min="4353" max="4353" width="3.625" style="104" customWidth="1"/>
    <col min="4354" max="4354" width="36.375" style="104" customWidth="1"/>
    <col min="4355" max="4355" width="49.125" style="104" customWidth="1"/>
    <col min="4356" max="4608" width="9" style="104"/>
    <col min="4609" max="4609" width="3.625" style="104" customWidth="1"/>
    <col min="4610" max="4610" width="36.375" style="104" customWidth="1"/>
    <col min="4611" max="4611" width="49.125" style="104" customWidth="1"/>
    <col min="4612" max="4864" width="9" style="104"/>
    <col min="4865" max="4865" width="3.625" style="104" customWidth="1"/>
    <col min="4866" max="4866" width="36.375" style="104" customWidth="1"/>
    <col min="4867" max="4867" width="49.125" style="104" customWidth="1"/>
    <col min="4868" max="5120" width="9" style="104"/>
    <col min="5121" max="5121" width="3.625" style="104" customWidth="1"/>
    <col min="5122" max="5122" width="36.375" style="104" customWidth="1"/>
    <col min="5123" max="5123" width="49.125" style="104" customWidth="1"/>
    <col min="5124" max="5376" width="9" style="104"/>
    <col min="5377" max="5377" width="3.625" style="104" customWidth="1"/>
    <col min="5378" max="5378" width="36.375" style="104" customWidth="1"/>
    <col min="5379" max="5379" width="49.125" style="104" customWidth="1"/>
    <col min="5380" max="5632" width="9" style="104"/>
    <col min="5633" max="5633" width="3.625" style="104" customWidth="1"/>
    <col min="5634" max="5634" width="36.375" style="104" customWidth="1"/>
    <col min="5635" max="5635" width="49.125" style="104" customWidth="1"/>
    <col min="5636" max="5888" width="9" style="104"/>
    <col min="5889" max="5889" width="3.625" style="104" customWidth="1"/>
    <col min="5890" max="5890" width="36.375" style="104" customWidth="1"/>
    <col min="5891" max="5891" width="49.125" style="104" customWidth="1"/>
    <col min="5892" max="6144" width="9" style="104"/>
    <col min="6145" max="6145" width="3.625" style="104" customWidth="1"/>
    <col min="6146" max="6146" width="36.375" style="104" customWidth="1"/>
    <col min="6147" max="6147" width="49.125" style="104" customWidth="1"/>
    <col min="6148" max="6400" width="9" style="104"/>
    <col min="6401" max="6401" width="3.625" style="104" customWidth="1"/>
    <col min="6402" max="6402" width="36.375" style="104" customWidth="1"/>
    <col min="6403" max="6403" width="49.125" style="104" customWidth="1"/>
    <col min="6404" max="6656" width="9" style="104"/>
    <col min="6657" max="6657" width="3.625" style="104" customWidth="1"/>
    <col min="6658" max="6658" width="36.375" style="104" customWidth="1"/>
    <col min="6659" max="6659" width="49.125" style="104" customWidth="1"/>
    <col min="6660" max="6912" width="9" style="104"/>
    <col min="6913" max="6913" width="3.625" style="104" customWidth="1"/>
    <col min="6914" max="6914" width="36.375" style="104" customWidth="1"/>
    <col min="6915" max="6915" width="49.125" style="104" customWidth="1"/>
    <col min="6916" max="7168" width="9" style="104"/>
    <col min="7169" max="7169" width="3.625" style="104" customWidth="1"/>
    <col min="7170" max="7170" width="36.375" style="104" customWidth="1"/>
    <col min="7171" max="7171" width="49.125" style="104" customWidth="1"/>
    <col min="7172" max="7424" width="9" style="104"/>
    <col min="7425" max="7425" width="3.625" style="104" customWidth="1"/>
    <col min="7426" max="7426" width="36.375" style="104" customWidth="1"/>
    <col min="7427" max="7427" width="49.125" style="104" customWidth="1"/>
    <col min="7428" max="7680" width="9" style="104"/>
    <col min="7681" max="7681" width="3.625" style="104" customWidth="1"/>
    <col min="7682" max="7682" width="36.375" style="104" customWidth="1"/>
    <col min="7683" max="7683" width="49.125" style="104" customWidth="1"/>
    <col min="7684" max="7936" width="9" style="104"/>
    <col min="7937" max="7937" width="3.625" style="104" customWidth="1"/>
    <col min="7938" max="7938" width="36.375" style="104" customWidth="1"/>
    <col min="7939" max="7939" width="49.125" style="104" customWidth="1"/>
    <col min="7940" max="8192" width="9" style="104"/>
    <col min="8193" max="8193" width="3.625" style="104" customWidth="1"/>
    <col min="8194" max="8194" width="36.375" style="104" customWidth="1"/>
    <col min="8195" max="8195" width="49.125" style="104" customWidth="1"/>
    <col min="8196" max="8448" width="9" style="104"/>
    <col min="8449" max="8449" width="3.625" style="104" customWidth="1"/>
    <col min="8450" max="8450" width="36.375" style="104" customWidth="1"/>
    <col min="8451" max="8451" width="49.125" style="104" customWidth="1"/>
    <col min="8452" max="8704" width="9" style="104"/>
    <col min="8705" max="8705" width="3.625" style="104" customWidth="1"/>
    <col min="8706" max="8706" width="36.375" style="104" customWidth="1"/>
    <col min="8707" max="8707" width="49.125" style="104" customWidth="1"/>
    <col min="8708" max="8960" width="9" style="104"/>
    <col min="8961" max="8961" width="3.625" style="104" customWidth="1"/>
    <col min="8962" max="8962" width="36.375" style="104" customWidth="1"/>
    <col min="8963" max="8963" width="49.125" style="104" customWidth="1"/>
    <col min="8964" max="9216" width="9" style="104"/>
    <col min="9217" max="9217" width="3.625" style="104" customWidth="1"/>
    <col min="9218" max="9218" width="36.375" style="104" customWidth="1"/>
    <col min="9219" max="9219" width="49.125" style="104" customWidth="1"/>
    <col min="9220" max="9472" width="9" style="104"/>
    <col min="9473" max="9473" width="3.625" style="104" customWidth="1"/>
    <col min="9474" max="9474" width="36.375" style="104" customWidth="1"/>
    <col min="9475" max="9475" width="49.125" style="104" customWidth="1"/>
    <col min="9476" max="9728" width="9" style="104"/>
    <col min="9729" max="9729" width="3.625" style="104" customWidth="1"/>
    <col min="9730" max="9730" width="36.375" style="104" customWidth="1"/>
    <col min="9731" max="9731" width="49.125" style="104" customWidth="1"/>
    <col min="9732" max="9984" width="9" style="104"/>
    <col min="9985" max="9985" width="3.625" style="104" customWidth="1"/>
    <col min="9986" max="9986" width="36.375" style="104" customWidth="1"/>
    <col min="9987" max="9987" width="49.125" style="104" customWidth="1"/>
    <col min="9988" max="10240" width="9" style="104"/>
    <col min="10241" max="10241" width="3.625" style="104" customWidth="1"/>
    <col min="10242" max="10242" width="36.375" style="104" customWidth="1"/>
    <col min="10243" max="10243" width="49.125" style="104" customWidth="1"/>
    <col min="10244" max="10496" width="9" style="104"/>
    <col min="10497" max="10497" width="3.625" style="104" customWidth="1"/>
    <col min="10498" max="10498" width="36.375" style="104" customWidth="1"/>
    <col min="10499" max="10499" width="49.125" style="104" customWidth="1"/>
    <col min="10500" max="10752" width="9" style="104"/>
    <col min="10753" max="10753" width="3.625" style="104" customWidth="1"/>
    <col min="10754" max="10754" width="36.375" style="104" customWidth="1"/>
    <col min="10755" max="10755" width="49.125" style="104" customWidth="1"/>
    <col min="10756" max="11008" width="9" style="104"/>
    <col min="11009" max="11009" width="3.625" style="104" customWidth="1"/>
    <col min="11010" max="11010" width="36.375" style="104" customWidth="1"/>
    <col min="11011" max="11011" width="49.125" style="104" customWidth="1"/>
    <col min="11012" max="11264" width="9" style="104"/>
    <col min="11265" max="11265" width="3.625" style="104" customWidth="1"/>
    <col min="11266" max="11266" width="36.375" style="104" customWidth="1"/>
    <col min="11267" max="11267" width="49.125" style="104" customWidth="1"/>
    <col min="11268" max="11520" width="9" style="104"/>
    <col min="11521" max="11521" width="3.625" style="104" customWidth="1"/>
    <col min="11522" max="11522" width="36.375" style="104" customWidth="1"/>
    <col min="11523" max="11523" width="49.125" style="104" customWidth="1"/>
    <col min="11524" max="11776" width="9" style="104"/>
    <col min="11777" max="11777" width="3.625" style="104" customWidth="1"/>
    <col min="11778" max="11778" width="36.375" style="104" customWidth="1"/>
    <col min="11779" max="11779" width="49.125" style="104" customWidth="1"/>
    <col min="11780" max="12032" width="9" style="104"/>
    <col min="12033" max="12033" width="3.625" style="104" customWidth="1"/>
    <col min="12034" max="12034" width="36.375" style="104" customWidth="1"/>
    <col min="12035" max="12035" width="49.125" style="104" customWidth="1"/>
    <col min="12036" max="12288" width="9" style="104"/>
    <col min="12289" max="12289" width="3.625" style="104" customWidth="1"/>
    <col min="12290" max="12290" width="36.375" style="104" customWidth="1"/>
    <col min="12291" max="12291" width="49.125" style="104" customWidth="1"/>
    <col min="12292" max="12544" width="9" style="104"/>
    <col min="12545" max="12545" width="3.625" style="104" customWidth="1"/>
    <col min="12546" max="12546" width="36.375" style="104" customWidth="1"/>
    <col min="12547" max="12547" width="49.125" style="104" customWidth="1"/>
    <col min="12548" max="12800" width="9" style="104"/>
    <col min="12801" max="12801" width="3.625" style="104" customWidth="1"/>
    <col min="12802" max="12802" width="36.375" style="104" customWidth="1"/>
    <col min="12803" max="12803" width="49.125" style="104" customWidth="1"/>
    <col min="12804" max="13056" width="9" style="104"/>
    <col min="13057" max="13057" width="3.625" style="104" customWidth="1"/>
    <col min="13058" max="13058" width="36.375" style="104" customWidth="1"/>
    <col min="13059" max="13059" width="49.125" style="104" customWidth="1"/>
    <col min="13060" max="13312" width="9" style="104"/>
    <col min="13313" max="13313" width="3.625" style="104" customWidth="1"/>
    <col min="13314" max="13314" width="36.375" style="104" customWidth="1"/>
    <col min="13315" max="13315" width="49.125" style="104" customWidth="1"/>
    <col min="13316" max="13568" width="9" style="104"/>
    <col min="13569" max="13569" width="3.625" style="104" customWidth="1"/>
    <col min="13570" max="13570" width="36.375" style="104" customWidth="1"/>
    <col min="13571" max="13571" width="49.125" style="104" customWidth="1"/>
    <col min="13572" max="13824" width="9" style="104"/>
    <col min="13825" max="13825" width="3.625" style="104" customWidth="1"/>
    <col min="13826" max="13826" width="36.375" style="104" customWidth="1"/>
    <col min="13827" max="13827" width="49.125" style="104" customWidth="1"/>
    <col min="13828" max="14080" width="9" style="104"/>
    <col min="14081" max="14081" width="3.625" style="104" customWidth="1"/>
    <col min="14082" max="14082" width="36.375" style="104" customWidth="1"/>
    <col min="14083" max="14083" width="49.125" style="104" customWidth="1"/>
    <col min="14084" max="14336" width="9" style="104"/>
    <col min="14337" max="14337" width="3.625" style="104" customWidth="1"/>
    <col min="14338" max="14338" width="36.375" style="104" customWidth="1"/>
    <col min="14339" max="14339" width="49.125" style="104" customWidth="1"/>
    <col min="14340" max="14592" width="9" style="104"/>
    <col min="14593" max="14593" width="3.625" style="104" customWidth="1"/>
    <col min="14594" max="14594" width="36.375" style="104" customWidth="1"/>
    <col min="14595" max="14595" width="49.125" style="104" customWidth="1"/>
    <col min="14596" max="14848" width="9" style="104"/>
    <col min="14849" max="14849" width="3.625" style="104" customWidth="1"/>
    <col min="14850" max="14850" width="36.375" style="104" customWidth="1"/>
    <col min="14851" max="14851" width="49.125" style="104" customWidth="1"/>
    <col min="14852" max="15104" width="9" style="104"/>
    <col min="15105" max="15105" width="3.625" style="104" customWidth="1"/>
    <col min="15106" max="15106" width="36.375" style="104" customWidth="1"/>
    <col min="15107" max="15107" width="49.125" style="104" customWidth="1"/>
    <col min="15108" max="15360" width="9" style="104"/>
    <col min="15361" max="15361" width="3.625" style="104" customWidth="1"/>
    <col min="15362" max="15362" width="36.375" style="104" customWidth="1"/>
    <col min="15363" max="15363" width="49.125" style="104" customWidth="1"/>
    <col min="15364" max="15616" width="9" style="104"/>
    <col min="15617" max="15617" width="3.625" style="104" customWidth="1"/>
    <col min="15618" max="15618" width="36.375" style="104" customWidth="1"/>
    <col min="15619" max="15619" width="49.125" style="104" customWidth="1"/>
    <col min="15620" max="15872" width="9" style="104"/>
    <col min="15873" max="15873" width="3.625" style="104" customWidth="1"/>
    <col min="15874" max="15874" width="36.375" style="104" customWidth="1"/>
    <col min="15875" max="15875" width="49.125" style="104" customWidth="1"/>
    <col min="15876" max="16128" width="9" style="104"/>
    <col min="16129" max="16129" width="3.625" style="104" customWidth="1"/>
    <col min="16130" max="16130" width="36.375" style="104" customWidth="1"/>
    <col min="16131" max="16131" width="49.125" style="104" customWidth="1"/>
    <col min="16132" max="16384" width="9" style="104"/>
  </cols>
  <sheetData>
    <row r="1" spans="1:3" ht="18" customHeight="1">
      <c r="C1" s="105" t="str">
        <f>'MPS(input)'!K1</f>
        <v>Monitoring Spreadsheet: JCM_ID_AM023_ver01.0</v>
      </c>
    </row>
    <row r="2" spans="1:3" ht="18" customHeight="1">
      <c r="C2" s="105" t="str">
        <f>'MPS(input)'!K2</f>
        <v>Reference Number: ID028</v>
      </c>
    </row>
    <row r="3" spans="1:3" ht="24" customHeight="1">
      <c r="A3" s="154" t="s">
        <v>268</v>
      </c>
      <c r="B3" s="154"/>
      <c r="C3" s="154"/>
    </row>
    <row r="5" spans="1:3" ht="21" customHeight="1">
      <c r="B5" s="106" t="s">
        <v>269</v>
      </c>
      <c r="C5" s="106" t="s">
        <v>270</v>
      </c>
    </row>
    <row r="6" spans="1:3" ht="54" customHeight="1">
      <c r="B6" s="107" t="s">
        <v>293</v>
      </c>
      <c r="C6" s="107" t="s">
        <v>294</v>
      </c>
    </row>
    <row r="7" spans="1:3" ht="54" customHeight="1">
      <c r="B7" s="107" t="s">
        <v>295</v>
      </c>
      <c r="C7" s="107" t="s">
        <v>296</v>
      </c>
    </row>
    <row r="8" spans="1:3" ht="54" customHeight="1">
      <c r="B8" s="107" t="s">
        <v>297</v>
      </c>
      <c r="C8" s="107" t="s">
        <v>298</v>
      </c>
    </row>
    <row r="9" spans="1:3" ht="54" customHeight="1">
      <c r="B9" s="107" t="s">
        <v>299</v>
      </c>
      <c r="C9" s="107" t="s">
        <v>300</v>
      </c>
    </row>
    <row r="10" spans="1:3" ht="54" customHeight="1">
      <c r="B10" s="107"/>
      <c r="C10" s="107"/>
    </row>
    <row r="11" spans="1:3" ht="54" customHeight="1">
      <c r="B11" s="107"/>
      <c r="C11" s="107"/>
    </row>
    <row r="12" spans="1:3" ht="54" customHeight="1">
      <c r="B12" s="107"/>
      <c r="C12" s="107"/>
    </row>
  </sheetData>
  <sheetProtection password="C7C3" sheet="1" formatCells="0" formatRows="0" insertRows="0"/>
  <mergeCells count="1">
    <mergeCell ref="A3:C3"/>
  </mergeCells>
  <phoneticPr fontId="1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ED598-8301-4455-A37A-7BF3393CFFEF}">
  <sheetPr>
    <tabColor theme="5" tint="0.39997558519241921"/>
    <pageSetUpPr fitToPage="1"/>
  </sheetPr>
  <dimension ref="A1:L55"/>
  <sheetViews>
    <sheetView showGridLines="0" view="pageBreakPreview" zoomScale="60" zoomScaleNormal="55" workbookViewId="0"/>
  </sheetViews>
  <sheetFormatPr defaultColWidth="9" defaultRowHeight="14.25"/>
  <cols>
    <col min="1" max="1" width="3.625" style="1" customWidth="1"/>
    <col min="2" max="2" width="19.5" style="1" customWidth="1"/>
    <col min="3" max="4" width="12.625" style="1" customWidth="1"/>
    <col min="5" max="5" width="30.625" style="1" customWidth="1"/>
    <col min="6" max="6" width="15.375" style="1" customWidth="1"/>
    <col min="7" max="8" width="12.625" style="1" customWidth="1"/>
    <col min="9" max="9" width="15.625" style="1" customWidth="1"/>
    <col min="10" max="10" width="82.75" style="1" customWidth="1"/>
    <col min="11" max="11" width="12.625" style="1" customWidth="1"/>
    <col min="12" max="12" width="22.625" style="1" customWidth="1"/>
    <col min="13" max="16384" width="9" style="1"/>
  </cols>
  <sheetData>
    <row r="1" spans="1:12">
      <c r="L1" s="2" t="str">
        <f>'MPS(input)'!K1</f>
        <v>Monitoring Spreadsheet: JCM_ID_AM023_ver01.0</v>
      </c>
    </row>
    <row r="2" spans="1:12">
      <c r="L2" s="2" t="str">
        <f>'MPS(input)'!K2</f>
        <v>Reference Number: ID028</v>
      </c>
    </row>
    <row r="3" spans="1:12" ht="28.15" customHeight="1">
      <c r="A3" s="96" t="s">
        <v>271</v>
      </c>
      <c r="B3" s="96"/>
      <c r="C3" s="3"/>
      <c r="D3" s="3"/>
      <c r="E3" s="3"/>
      <c r="F3" s="3"/>
      <c r="G3" s="3"/>
      <c r="H3" s="3"/>
      <c r="I3" s="3"/>
      <c r="J3" s="3"/>
      <c r="K3" s="3"/>
      <c r="L3" s="4"/>
    </row>
    <row r="5" spans="1:12" ht="19.149999999999999" customHeight="1">
      <c r="A5" s="5" t="s">
        <v>274</v>
      </c>
      <c r="B5" s="5"/>
      <c r="C5" s="5"/>
    </row>
    <row r="6" spans="1:12" ht="19.149999999999999" customHeight="1">
      <c r="A6" s="5"/>
      <c r="B6" s="93" t="s">
        <v>10</v>
      </c>
      <c r="C6" s="93" t="s">
        <v>11</v>
      </c>
      <c r="D6" s="93" t="s">
        <v>12</v>
      </c>
      <c r="E6" s="93" t="s">
        <v>13</v>
      </c>
      <c r="F6" s="93" t="s">
        <v>14</v>
      </c>
      <c r="G6" s="93" t="s">
        <v>15</v>
      </c>
      <c r="H6" s="93" t="s">
        <v>16</v>
      </c>
      <c r="I6" s="93" t="s">
        <v>17</v>
      </c>
      <c r="J6" s="93" t="s">
        <v>18</v>
      </c>
      <c r="K6" s="93" t="s">
        <v>19</v>
      </c>
      <c r="L6" s="93" t="s">
        <v>282</v>
      </c>
    </row>
    <row r="7" spans="1:12" s="6" customFormat="1" ht="39" customHeight="1">
      <c r="B7" s="93" t="s">
        <v>281</v>
      </c>
      <c r="C7" s="93" t="s">
        <v>20</v>
      </c>
      <c r="D7" s="93" t="s">
        <v>21</v>
      </c>
      <c r="E7" s="93" t="s">
        <v>22</v>
      </c>
      <c r="F7" s="93" t="s">
        <v>283</v>
      </c>
      <c r="G7" s="93" t="s">
        <v>1</v>
      </c>
      <c r="H7" s="93" t="s">
        <v>25</v>
      </c>
      <c r="I7" s="93" t="s">
        <v>26</v>
      </c>
      <c r="J7" s="93" t="s">
        <v>27</v>
      </c>
      <c r="K7" s="93" t="s">
        <v>28</v>
      </c>
      <c r="L7" s="93" t="s">
        <v>29</v>
      </c>
    </row>
    <row r="8" spans="1:12" ht="130.15" customHeight="1">
      <c r="B8" s="108"/>
      <c r="C8" s="7" t="s">
        <v>36</v>
      </c>
      <c r="D8" s="66" t="s">
        <v>88</v>
      </c>
      <c r="E8" s="8" t="s">
        <v>168</v>
      </c>
      <c r="F8" s="9" t="s">
        <v>59</v>
      </c>
      <c r="G8" s="10" t="s">
        <v>38</v>
      </c>
      <c r="H8" s="18" t="s">
        <v>34</v>
      </c>
      <c r="I8" s="18" t="s">
        <v>41</v>
      </c>
      <c r="J8" s="19" t="s">
        <v>89</v>
      </c>
      <c r="K8" s="20" t="s">
        <v>177</v>
      </c>
      <c r="L8" s="21" t="s">
        <v>291</v>
      </c>
    </row>
    <row r="9" spans="1:12" ht="130.15" customHeight="1">
      <c r="B9" s="108"/>
      <c r="C9" s="7" t="s">
        <v>37</v>
      </c>
      <c r="D9" s="66" t="s">
        <v>90</v>
      </c>
      <c r="E9" s="8" t="s">
        <v>169</v>
      </c>
      <c r="F9" s="9" t="s">
        <v>59</v>
      </c>
      <c r="G9" s="10" t="s">
        <v>39</v>
      </c>
      <c r="H9" s="18" t="s">
        <v>34</v>
      </c>
      <c r="I9" s="18" t="s">
        <v>41</v>
      </c>
      <c r="J9" s="19" t="s">
        <v>189</v>
      </c>
      <c r="K9" s="20" t="s">
        <v>177</v>
      </c>
      <c r="L9" s="21" t="s">
        <v>291</v>
      </c>
    </row>
    <row r="10" spans="1:12" ht="130.15" customHeight="1">
      <c r="B10" s="108"/>
      <c r="C10" s="7" t="s">
        <v>170</v>
      </c>
      <c r="D10" s="66" t="s">
        <v>174</v>
      </c>
      <c r="E10" s="8" t="s">
        <v>175</v>
      </c>
      <c r="F10" s="9" t="s">
        <v>59</v>
      </c>
      <c r="G10" s="10" t="s">
        <v>38</v>
      </c>
      <c r="H10" s="18" t="s">
        <v>34</v>
      </c>
      <c r="I10" s="18" t="s">
        <v>41</v>
      </c>
      <c r="J10" s="19" t="s">
        <v>190</v>
      </c>
      <c r="K10" s="20" t="s">
        <v>177</v>
      </c>
      <c r="L10" s="21" t="s">
        <v>291</v>
      </c>
    </row>
    <row r="11" spans="1:12" ht="130.15" customHeight="1">
      <c r="B11" s="108"/>
      <c r="C11" s="7" t="s">
        <v>171</v>
      </c>
      <c r="D11" s="66" t="s">
        <v>178</v>
      </c>
      <c r="E11" s="8" t="s">
        <v>180</v>
      </c>
      <c r="F11" s="103"/>
      <c r="G11" s="8" t="s">
        <v>157</v>
      </c>
      <c r="H11" s="18" t="s">
        <v>186</v>
      </c>
      <c r="I11" s="18" t="s">
        <v>187</v>
      </c>
      <c r="J11" s="70" t="s">
        <v>191</v>
      </c>
      <c r="K11" s="20" t="s">
        <v>188</v>
      </c>
      <c r="L11" s="21"/>
    </row>
    <row r="12" spans="1:12" ht="132.75">
      <c r="B12" s="108"/>
      <c r="C12" s="7" t="s">
        <v>172</v>
      </c>
      <c r="D12" s="66" t="s">
        <v>181</v>
      </c>
      <c r="E12" s="8" t="s">
        <v>182</v>
      </c>
      <c r="F12" s="9" t="s">
        <v>59</v>
      </c>
      <c r="G12" s="10" t="s">
        <v>38</v>
      </c>
      <c r="H12" s="18" t="s">
        <v>34</v>
      </c>
      <c r="I12" s="18" t="s">
        <v>41</v>
      </c>
      <c r="J12" s="19" t="s">
        <v>292</v>
      </c>
      <c r="K12" s="20" t="s">
        <v>177</v>
      </c>
      <c r="L12" s="21" t="s">
        <v>291</v>
      </c>
    </row>
    <row r="13" spans="1:12" ht="100.15" customHeight="1">
      <c r="B13" s="108"/>
      <c r="C13" s="7" t="s">
        <v>173</v>
      </c>
      <c r="D13" s="66" t="s">
        <v>183</v>
      </c>
      <c r="E13" s="8" t="s">
        <v>185</v>
      </c>
      <c r="F13" s="9" t="s">
        <v>59</v>
      </c>
      <c r="G13" s="8" t="s">
        <v>184</v>
      </c>
      <c r="H13" s="18" t="s">
        <v>34</v>
      </c>
      <c r="I13" s="18" t="s">
        <v>41</v>
      </c>
      <c r="J13" s="19" t="s">
        <v>192</v>
      </c>
      <c r="K13" s="20" t="s">
        <v>188</v>
      </c>
      <c r="L13" s="21" t="s">
        <v>291</v>
      </c>
    </row>
    <row r="14" spans="1:12">
      <c r="C14" s="97"/>
      <c r="D14" s="98"/>
      <c r="E14" s="99"/>
      <c r="F14" s="100"/>
      <c r="G14" s="99"/>
      <c r="H14" s="101"/>
      <c r="I14" s="101"/>
      <c r="J14" s="102"/>
      <c r="K14" s="101"/>
      <c r="L14" s="99"/>
    </row>
    <row r="15" spans="1:12" ht="19.149999999999999" customHeight="1">
      <c r="A15" s="5" t="s">
        <v>275</v>
      </c>
      <c r="B15" s="5"/>
      <c r="C15" s="5"/>
    </row>
    <row r="16" spans="1:12" ht="19.149999999999999" customHeight="1">
      <c r="A16" s="5"/>
      <c r="B16" s="93" t="s">
        <v>10</v>
      </c>
      <c r="C16" s="93" t="s">
        <v>11</v>
      </c>
      <c r="D16" s="93" t="s">
        <v>12</v>
      </c>
      <c r="E16" s="93" t="s">
        <v>13</v>
      </c>
      <c r="F16" s="93" t="s">
        <v>14</v>
      </c>
      <c r="G16" s="93" t="s">
        <v>15</v>
      </c>
      <c r="H16" s="93" t="s">
        <v>16</v>
      </c>
      <c r="I16" s="93" t="s">
        <v>17</v>
      </c>
      <c r="J16" s="93" t="s">
        <v>18</v>
      </c>
      <c r="K16" s="93" t="s">
        <v>19</v>
      </c>
      <c r="L16" s="93" t="s">
        <v>282</v>
      </c>
    </row>
    <row r="17" spans="1:12" s="6" customFormat="1" ht="39" customHeight="1">
      <c r="B17" s="93" t="s">
        <v>281</v>
      </c>
      <c r="C17" s="93" t="s">
        <v>20</v>
      </c>
      <c r="D17" s="93" t="s">
        <v>21</v>
      </c>
      <c r="E17" s="93" t="s">
        <v>22</v>
      </c>
      <c r="F17" s="93" t="s">
        <v>283</v>
      </c>
      <c r="G17" s="93" t="s">
        <v>1</v>
      </c>
      <c r="H17" s="93" t="s">
        <v>25</v>
      </c>
      <c r="I17" s="93" t="s">
        <v>26</v>
      </c>
      <c r="J17" s="93" t="s">
        <v>27</v>
      </c>
      <c r="K17" s="93" t="s">
        <v>28</v>
      </c>
      <c r="L17" s="93" t="s">
        <v>29</v>
      </c>
    </row>
    <row r="18" spans="1:12" ht="130.15" customHeight="1">
      <c r="B18" s="108"/>
      <c r="C18" s="7" t="s">
        <v>195</v>
      </c>
      <c r="D18" s="66" t="s">
        <v>92</v>
      </c>
      <c r="E18" s="8" t="s">
        <v>74</v>
      </c>
      <c r="F18" s="9" t="s">
        <v>59</v>
      </c>
      <c r="G18" s="8" t="s">
        <v>91</v>
      </c>
      <c r="H18" s="18" t="s">
        <v>186</v>
      </c>
      <c r="I18" s="18" t="s">
        <v>187</v>
      </c>
      <c r="J18" s="70" t="s">
        <v>191</v>
      </c>
      <c r="K18" s="20" t="s">
        <v>188</v>
      </c>
      <c r="L18" s="21" t="s">
        <v>291</v>
      </c>
    </row>
    <row r="19" spans="1:12" ht="160.15" customHeight="1">
      <c r="B19" s="108"/>
      <c r="C19" s="7" t="s">
        <v>196</v>
      </c>
      <c r="D19" s="66" t="s">
        <v>94</v>
      </c>
      <c r="E19" s="8" t="s">
        <v>95</v>
      </c>
      <c r="F19" s="9" t="s">
        <v>59</v>
      </c>
      <c r="G19" s="10" t="s">
        <v>38</v>
      </c>
      <c r="H19" s="18" t="s">
        <v>34</v>
      </c>
      <c r="I19" s="18" t="s">
        <v>41</v>
      </c>
      <c r="J19" s="19" t="s">
        <v>78</v>
      </c>
      <c r="K19" s="20" t="s">
        <v>177</v>
      </c>
      <c r="L19" s="21" t="s">
        <v>291</v>
      </c>
    </row>
    <row r="20" spans="1:12" ht="130.15" customHeight="1">
      <c r="B20" s="108"/>
      <c r="C20" s="7" t="s">
        <v>197</v>
      </c>
      <c r="D20" s="66" t="s">
        <v>199</v>
      </c>
      <c r="E20" s="8" t="s">
        <v>201</v>
      </c>
      <c r="F20" s="9" t="s">
        <v>59</v>
      </c>
      <c r="G20" s="8" t="s">
        <v>91</v>
      </c>
      <c r="H20" s="18" t="s">
        <v>186</v>
      </c>
      <c r="I20" s="18" t="s">
        <v>187</v>
      </c>
      <c r="J20" s="70" t="s">
        <v>191</v>
      </c>
      <c r="K20" s="20" t="s">
        <v>188</v>
      </c>
      <c r="L20" s="21" t="s">
        <v>291</v>
      </c>
    </row>
    <row r="21" spans="1:12" ht="160.15" customHeight="1">
      <c r="B21" s="108"/>
      <c r="C21" s="7" t="s">
        <v>198</v>
      </c>
      <c r="D21" s="66" t="s">
        <v>200</v>
      </c>
      <c r="E21" s="8" t="s">
        <v>202</v>
      </c>
      <c r="F21" s="9" t="s">
        <v>59</v>
      </c>
      <c r="G21" s="10" t="s">
        <v>38</v>
      </c>
      <c r="H21" s="18" t="s">
        <v>34</v>
      </c>
      <c r="I21" s="18" t="s">
        <v>41</v>
      </c>
      <c r="J21" s="19" t="s">
        <v>203</v>
      </c>
      <c r="K21" s="20" t="s">
        <v>177</v>
      </c>
      <c r="L21" s="21" t="s">
        <v>291</v>
      </c>
    </row>
    <row r="22" spans="1:12" ht="8.25" customHeight="1"/>
    <row r="23" spans="1:12" ht="19.899999999999999" customHeight="1">
      <c r="A23" s="5" t="s">
        <v>276</v>
      </c>
      <c r="B23" s="5"/>
    </row>
    <row r="24" spans="1:12" ht="19.899999999999999" customHeight="1">
      <c r="B24" s="125" t="s">
        <v>10</v>
      </c>
      <c r="C24" s="125"/>
      <c r="D24" s="125" t="s">
        <v>11</v>
      </c>
      <c r="E24" s="125"/>
      <c r="F24" s="93" t="s">
        <v>12</v>
      </c>
      <c r="G24" s="93" t="s">
        <v>13</v>
      </c>
      <c r="H24" s="125" t="s">
        <v>14</v>
      </c>
      <c r="I24" s="125"/>
      <c r="J24" s="125"/>
      <c r="K24" s="125" t="s">
        <v>15</v>
      </c>
      <c r="L24" s="125"/>
    </row>
    <row r="25" spans="1:12" ht="39" customHeight="1">
      <c r="B25" s="125" t="s">
        <v>21</v>
      </c>
      <c r="C25" s="125"/>
      <c r="D25" s="125" t="s">
        <v>22</v>
      </c>
      <c r="E25" s="125"/>
      <c r="F25" s="93" t="s">
        <v>23</v>
      </c>
      <c r="G25" s="93" t="s">
        <v>1</v>
      </c>
      <c r="H25" s="125" t="s">
        <v>26</v>
      </c>
      <c r="I25" s="125"/>
      <c r="J25" s="125"/>
      <c r="K25" s="125" t="s">
        <v>29</v>
      </c>
      <c r="L25" s="125"/>
    </row>
    <row r="26" spans="1:12" ht="100.15" customHeight="1">
      <c r="B26" s="155" t="s">
        <v>97</v>
      </c>
      <c r="C26" s="155"/>
      <c r="D26" s="122" t="s">
        <v>42</v>
      </c>
      <c r="E26" s="122"/>
      <c r="F26" s="110">
        <f>'MRS(calc_process)'!F23</f>
        <v>89</v>
      </c>
      <c r="G26" s="10" t="s">
        <v>44</v>
      </c>
      <c r="H26" s="122" t="str">
        <f>IF('MPS(input)'!G26="","",'MPS(input)'!G26)</f>
        <v>Value derived from the result of survey. The default value, 89 [%], should be revised if necessary.</v>
      </c>
      <c r="I26" s="122"/>
      <c r="J26" s="122"/>
      <c r="K26" s="122" t="str">
        <f>IF('MPS(input)'!J26="","",'MPS(input)'!J26)</f>
        <v/>
      </c>
      <c r="L26" s="122"/>
    </row>
    <row r="27" spans="1:12" ht="100.15" customHeight="1">
      <c r="B27" s="155" t="s">
        <v>98</v>
      </c>
      <c r="C27" s="155"/>
      <c r="D27" s="122" t="s">
        <v>43</v>
      </c>
      <c r="E27" s="122"/>
      <c r="F27" s="111">
        <f>'MPS(input)'!E27</f>
        <v>3.4259999999999999E-2</v>
      </c>
      <c r="G27" s="8" t="s">
        <v>99</v>
      </c>
      <c r="H27" s="122" t="str">
        <f>IF('MPS(input)'!G27="","",'MPS(input)'!G27)</f>
        <v>In the order of preference:
a) values provided by fuel supplier;
b) measurement by the project participants;
c) regional or national default values; or
d) IPCC default values provided in table 1.2 of Ch.1 Vol.2 of 2006 IPCC Guidelines on National GHG Inventories. Upper value is applied.</v>
      </c>
      <c r="I27" s="122"/>
      <c r="J27" s="122"/>
      <c r="K27" s="122" t="str">
        <f>IF('MPS(input)'!J27="","",'MPS(input)'!J27)</f>
        <v/>
      </c>
      <c r="L27" s="122"/>
    </row>
    <row r="28" spans="1:12" ht="100.15" customHeight="1">
      <c r="B28" s="155" t="s">
        <v>100</v>
      </c>
      <c r="C28" s="155"/>
      <c r="D28" s="122" t="s">
        <v>101</v>
      </c>
      <c r="E28" s="122"/>
      <c r="F28" s="111">
        <f>'MPS(input)'!E28</f>
        <v>0</v>
      </c>
      <c r="G28" s="8" t="s">
        <v>102</v>
      </c>
      <c r="H28" s="122" t="str">
        <f>IF('MPS(input)'!G28="","",'MPS(input)'!G28)</f>
        <v>In the order of preference:
a) values provided by fuel supplier;
b) measurement by the project participants;
c) regional or national default values; or
d) IPCC default values provided in table 1.4 of Ch.1 Vol.2 of 2006 IPCC Guidelines on National GHG Inventories. Lower value is applied.</v>
      </c>
      <c r="I28" s="122"/>
      <c r="J28" s="122"/>
      <c r="K28" s="122" t="str">
        <f>IF('MPS(input)'!J28="","",'MPS(input)'!J28)</f>
        <v/>
      </c>
      <c r="L28" s="122"/>
    </row>
    <row r="29" spans="1:12" ht="100.15" customHeight="1">
      <c r="B29" s="155" t="s">
        <v>193</v>
      </c>
      <c r="C29" s="155"/>
      <c r="D29" s="122" t="s">
        <v>103</v>
      </c>
      <c r="E29" s="122"/>
      <c r="F29" s="111">
        <f>'MPS(input)'!E29</f>
        <v>5.8299999999999998E-2</v>
      </c>
      <c r="G29" s="8" t="s">
        <v>102</v>
      </c>
      <c r="H29" s="122" t="str">
        <f>IF('MPS(input)'!G29="","",'MPS(input)'!G29)</f>
        <v>In the order of preference:
a) values provided by fuel supplier;
b) measurement by the project participants;
c) regional or national default values; or
d) IPCC default values provided in table 1.4 of Ch.1 Vol.2 of 2006 IPCC Guidelines on National GHG Inventories. Upper value is applied.</v>
      </c>
      <c r="I29" s="122"/>
      <c r="J29" s="122"/>
      <c r="K29" s="122" t="str">
        <f>IF('MPS(input)'!J29="","",'MPS(input)'!J29)</f>
        <v/>
      </c>
      <c r="L29" s="122"/>
    </row>
    <row r="30" spans="1:12" ht="120" customHeight="1">
      <c r="B30" s="155" t="s">
        <v>105</v>
      </c>
      <c r="C30" s="155"/>
      <c r="D30" s="122" t="s">
        <v>106</v>
      </c>
      <c r="E30" s="122"/>
      <c r="F30" s="66" t="s">
        <v>59</v>
      </c>
      <c r="G30" s="8" t="s">
        <v>63</v>
      </c>
      <c r="H30" s="122" t="str">
        <f>IF('MPS(input)'!G30="","",'MPS(input)'!G30)</f>
        <v>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v>
      </c>
      <c r="I30" s="122"/>
      <c r="J30" s="122"/>
      <c r="K30" s="122" t="str">
        <f>IF('MPS(input)'!J30="","",'MPS(input)'!J30)</f>
        <v>Input on "MPS(input_separate)" sheet</v>
      </c>
      <c r="L30" s="122"/>
    </row>
    <row r="31" spans="1:12" ht="120" customHeight="1">
      <c r="B31" s="155" t="s">
        <v>105</v>
      </c>
      <c r="C31" s="155"/>
      <c r="D31" s="122" t="s">
        <v>108</v>
      </c>
      <c r="E31" s="122"/>
      <c r="F31" s="66" t="s">
        <v>59</v>
      </c>
      <c r="G31" s="8" t="s">
        <v>63</v>
      </c>
      <c r="H31" s="122" t="str">
        <f>IF('MPS(input)'!G31="","",'MPS(input)'!G31)</f>
        <v>Power generation efficiency obtained from manufacturer's specification; and
CO2 emission factor for the fuel consumed by the captive power generation system connected to the recipient facility i.</v>
      </c>
      <c r="I31" s="122"/>
      <c r="J31" s="122"/>
      <c r="K31" s="122" t="str">
        <f>IF('MPS(input)'!J31="","",'MPS(input)'!J31)</f>
        <v>Calculated</v>
      </c>
      <c r="L31" s="122"/>
    </row>
    <row r="32" spans="1:12" ht="120" customHeight="1">
      <c r="B32" s="155" t="s">
        <v>105</v>
      </c>
      <c r="C32" s="155"/>
      <c r="D32" s="122" t="s">
        <v>112</v>
      </c>
      <c r="E32" s="122"/>
      <c r="F32" s="66" t="s">
        <v>59</v>
      </c>
      <c r="G32" s="8" t="s">
        <v>63</v>
      </c>
      <c r="H32" s="122" t="str">
        <f>IF('MPS(input)'!G32="","",'MPS(input)'!G32)</f>
        <v>The power generation efficiency calculated from monitored data of the amount of fuel input for power generation and the amount of electricity generated;
Net calorific value of the fuel consumed by the captive power generation system connected to the recipient facility i; and
CO2 emission factor for the fuel consumed by the captive power generation system connected to the recipient facility i.</v>
      </c>
      <c r="I32" s="122"/>
      <c r="J32" s="122"/>
      <c r="K32" s="122" t="str">
        <f>IF('MPS(input)'!J32="","",'MPS(input)'!J32)</f>
        <v>Calculated</v>
      </c>
      <c r="L32" s="122"/>
    </row>
    <row r="33" spans="1:12" ht="120" customHeight="1">
      <c r="B33" s="155" t="s">
        <v>105</v>
      </c>
      <c r="C33" s="155"/>
      <c r="D33" s="122" t="s">
        <v>114</v>
      </c>
      <c r="E33" s="122"/>
      <c r="F33" s="66" t="s">
        <v>59</v>
      </c>
      <c r="G33" s="8" t="s">
        <v>63</v>
      </c>
      <c r="H33" s="122" t="str">
        <f>IF('MPS(input)'!G33="","",'MPS(input)'!G33)</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33" s="122"/>
      <c r="J33" s="122"/>
      <c r="K33" s="122" t="str">
        <f>IF('MPS(input)'!J33="","",'MPS(input)'!J33)</f>
        <v>Input on "MPS(input_separate)" sheet</v>
      </c>
      <c r="L33" s="122"/>
    </row>
    <row r="34" spans="1:12" ht="100.15" customHeight="1">
      <c r="B34" s="155" t="s">
        <v>116</v>
      </c>
      <c r="C34" s="155"/>
      <c r="D34" s="122" t="s">
        <v>117</v>
      </c>
      <c r="E34" s="122"/>
      <c r="F34" s="66" t="s">
        <v>59</v>
      </c>
      <c r="G34" s="8" t="s">
        <v>44</v>
      </c>
      <c r="H34" s="122" t="str">
        <f>IF('MPS(input)'!G34="","",'MPS(input)'!G34)</f>
        <v>Specification of the captive power generation system connected to the recipient facility i, provided by the manufacturer.</v>
      </c>
      <c r="I34" s="122"/>
      <c r="J34" s="122"/>
      <c r="K34" s="122" t="str">
        <f>IF('MPS(input)'!J34="","",'MPS(input)'!J34)</f>
        <v>Input on "MPS(input_separate)" sheet</v>
      </c>
      <c r="L34" s="122"/>
    </row>
    <row r="35" spans="1:12" ht="100.15" customHeight="1">
      <c r="B35" s="155" t="s">
        <v>119</v>
      </c>
      <c r="C35" s="155"/>
      <c r="D35" s="122" t="s">
        <v>73</v>
      </c>
      <c r="E35" s="122"/>
      <c r="F35" s="66" t="s">
        <v>59</v>
      </c>
      <c r="G35" s="8" t="s">
        <v>99</v>
      </c>
      <c r="H35" s="122" t="str">
        <f>IF('MPS(input)'!G35="","",'MPS(input)'!G35)</f>
        <v>In the order of preference:
a) values provided by fuel supplier;
b) measurement by the project participants;
c) regional or national default values; or
d) IPCC default values provided in table 1.2 of Ch.1 Vol.2 of 2006 IPCC Guidelines on National GHG Inventories. Lower value is applied.</v>
      </c>
      <c r="I35" s="122"/>
      <c r="J35" s="122"/>
      <c r="K35" s="122" t="str">
        <f>IF('MPS(input)'!J35="","",'MPS(input)'!J35)</f>
        <v>Input on "MPS(input_separate)" sheet</v>
      </c>
      <c r="L35" s="122"/>
    </row>
    <row r="36" spans="1:12" ht="100.15" customHeight="1">
      <c r="B36" s="155" t="s">
        <v>121</v>
      </c>
      <c r="C36" s="155"/>
      <c r="D36" s="122" t="s">
        <v>122</v>
      </c>
      <c r="E36" s="122"/>
      <c r="F36" s="66" t="s">
        <v>59</v>
      </c>
      <c r="G36" s="8" t="s">
        <v>102</v>
      </c>
      <c r="H36" s="122" t="str">
        <f>IF('MPS(input)'!G36="","",'MPS(input)'!G36)</f>
        <v>In the order of preference:
a) values provided by fuel supplier;
b) measurement by the project participants;
c) regional or national default values; or
d) IPCC default values provided in table 1.4 of Ch.1 Vol.2 of 2006 IPCC Guidelines on National GHG Inventories. Lower value is applied.</v>
      </c>
      <c r="I36" s="122"/>
      <c r="J36" s="122"/>
      <c r="K36" s="122" t="str">
        <f>IF('MPS(input)'!J36="","",'MPS(input)'!J36)</f>
        <v>Input on "MPS(input_separate)" sheet</v>
      </c>
      <c r="L36" s="122"/>
    </row>
    <row r="37" spans="1:12" ht="100.15" customHeight="1">
      <c r="B37" s="155" t="s">
        <v>204</v>
      </c>
      <c r="C37" s="155"/>
      <c r="D37" s="122" t="s">
        <v>205</v>
      </c>
      <c r="E37" s="122"/>
      <c r="F37" s="66" t="s">
        <v>59</v>
      </c>
      <c r="G37" s="8" t="s">
        <v>206</v>
      </c>
      <c r="H37" s="122" t="str">
        <f>IF('MPS(input)'!G37="","",'MPS(input)'!G37)</f>
        <v>Specifications of project chiller j prepared for the quotation or factory acceptance test data by manufacturer.
The default COP values are derived from the result of survey on COP of chillers from manufacturers that have high market share. The survey should prove the use of clear methodology. The default COP values should be revised if necessary from survey result which is conducted by JC or project participants.</v>
      </c>
      <c r="I37" s="122"/>
      <c r="J37" s="122"/>
      <c r="K37" s="122" t="str">
        <f>IF('MPS(input)'!J37="","",'MPS(input)'!J37)</f>
        <v>Input on "MPS(input_separate)" sheet</v>
      </c>
      <c r="L37" s="122"/>
    </row>
    <row r="38" spans="1:12" ht="120" customHeight="1">
      <c r="B38" s="155" t="s">
        <v>210</v>
      </c>
      <c r="C38" s="155"/>
      <c r="D38" s="122" t="s">
        <v>209</v>
      </c>
      <c r="E38" s="122"/>
      <c r="F38" s="66" t="s">
        <v>59</v>
      </c>
      <c r="G38" s="8" t="s">
        <v>63</v>
      </c>
      <c r="H38" s="122" t="str">
        <f>IF('MPS(input)'!G38="","",'MPS(input)'!G38)</f>
        <v>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v>
      </c>
      <c r="I38" s="122"/>
      <c r="J38" s="122"/>
      <c r="K38" s="122" t="str">
        <f>IF('MPS(input)'!J38="","",'MPS(input)'!J38)</f>
        <v>Input on "MPS(input_separate)" sheet</v>
      </c>
      <c r="L38" s="122"/>
    </row>
    <row r="39" spans="1:12" ht="120" customHeight="1">
      <c r="B39" s="155" t="s">
        <v>210</v>
      </c>
      <c r="C39" s="155"/>
      <c r="D39" s="122" t="s">
        <v>211</v>
      </c>
      <c r="E39" s="122"/>
      <c r="F39" s="66" t="s">
        <v>59</v>
      </c>
      <c r="G39" s="8" t="s">
        <v>63</v>
      </c>
      <c r="H39" s="122" t="str">
        <f>IF('MPS(input)'!G39="","",'MPS(input)'!G39)</f>
        <v>Power generation efficiency obtained from manufacturer's specification; and
CO2 emission factor for the fuel consumed by the captive power generation system connected to the project absorption chiller j.</v>
      </c>
      <c r="I39" s="122"/>
      <c r="J39" s="122"/>
      <c r="K39" s="122" t="str">
        <f>IF('MPS(input)'!J39="","",'MPS(input)'!J39)</f>
        <v>Calculated</v>
      </c>
      <c r="L39" s="122"/>
    </row>
    <row r="40" spans="1:12" ht="120" customHeight="1">
      <c r="B40" s="155" t="s">
        <v>210</v>
      </c>
      <c r="C40" s="155"/>
      <c r="D40" s="122" t="s">
        <v>212</v>
      </c>
      <c r="E40" s="122"/>
      <c r="F40" s="66" t="s">
        <v>59</v>
      </c>
      <c r="G40" s="8" t="s">
        <v>63</v>
      </c>
      <c r="H40" s="122" t="str">
        <f>IF('MPS(input)'!G40="","",'MPS(input)'!G40)</f>
        <v>The power generation efficiency calculated from monitored data of the amount of fuel input for power generation and the amount of electricity generated;
Net calorific value of the fuel consumed by the captive power generation system connected to the project absorption chiller j; and
CO2 emission factor for the fuel consumed by the captive power generation system connected to the project absorption chiller j.</v>
      </c>
      <c r="I40" s="122"/>
      <c r="J40" s="122"/>
      <c r="K40" s="122" t="str">
        <f>IF('MPS(input)'!J40="","",'MPS(input)'!J40)</f>
        <v>Calculated</v>
      </c>
      <c r="L40" s="122"/>
    </row>
    <row r="41" spans="1:12" ht="120" customHeight="1">
      <c r="B41" s="155" t="s">
        <v>210</v>
      </c>
      <c r="C41" s="155"/>
      <c r="D41" s="122" t="s">
        <v>213</v>
      </c>
      <c r="E41" s="122"/>
      <c r="F41" s="66" t="s">
        <v>59</v>
      </c>
      <c r="G41" s="8" t="s">
        <v>63</v>
      </c>
      <c r="H41" s="122" t="str">
        <f>IF('MPS(input)'!G41="","",'MPS(input)'!G41)</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41" s="122"/>
      <c r="J41" s="122"/>
      <c r="K41" s="122" t="str">
        <f>IF('MPS(input)'!J41="","",'MPS(input)'!J41)</f>
        <v>Input on "MPS(input_separate)" sheet</v>
      </c>
      <c r="L41" s="122"/>
    </row>
    <row r="42" spans="1:12" ht="100.15" customHeight="1">
      <c r="B42" s="155" t="s">
        <v>215</v>
      </c>
      <c r="C42" s="155"/>
      <c r="D42" s="122" t="s">
        <v>214</v>
      </c>
      <c r="E42" s="122"/>
      <c r="F42" s="66" t="s">
        <v>59</v>
      </c>
      <c r="G42" s="8" t="s">
        <v>44</v>
      </c>
      <c r="H42" s="122" t="str">
        <f>IF('MPS(input)'!G42="","",'MPS(input)'!G42)</f>
        <v>Specification of the captive power generation system connected to the project absorption chiller j, provided by the manufacturer.</v>
      </c>
      <c r="I42" s="122"/>
      <c r="J42" s="122"/>
      <c r="K42" s="122" t="str">
        <f>IF('MPS(input)'!J42="","",'MPS(input)'!J42)</f>
        <v>Input on "MPS(input_separate)" sheet</v>
      </c>
      <c r="L42" s="122"/>
    </row>
    <row r="43" spans="1:12" ht="100.15" customHeight="1">
      <c r="B43" s="155" t="s">
        <v>217</v>
      </c>
      <c r="C43" s="155"/>
      <c r="D43" s="122" t="s">
        <v>216</v>
      </c>
      <c r="E43" s="122"/>
      <c r="F43" s="66" t="s">
        <v>59</v>
      </c>
      <c r="G43" s="8" t="s">
        <v>99</v>
      </c>
      <c r="H43" s="122" t="str">
        <f>IF('MPS(input)'!G43="","",'MPS(input)'!G43)</f>
        <v>In the order of preference:
a) values provided by fuel supplier;
b) measurement by the project participants;
c) regional or national default values; or
d) IPCC default values provided in table 1.2 of Ch.1 Vol.2 of 2006 IPCC Guidelines on National GHG Inventories. Lower value is applied.</v>
      </c>
      <c r="I43" s="122"/>
      <c r="J43" s="122"/>
      <c r="K43" s="122" t="str">
        <f>IF('MPS(input)'!J43="","",'MPS(input)'!J43)</f>
        <v>Input on "MPS(input_separate)" sheet</v>
      </c>
      <c r="L43" s="122"/>
    </row>
    <row r="44" spans="1:12" ht="100.15" customHeight="1">
      <c r="B44" s="155" t="s">
        <v>219</v>
      </c>
      <c r="C44" s="155"/>
      <c r="D44" s="122" t="s">
        <v>218</v>
      </c>
      <c r="E44" s="122"/>
      <c r="F44" s="66" t="s">
        <v>59</v>
      </c>
      <c r="G44" s="8" t="s">
        <v>102</v>
      </c>
      <c r="H44" s="122" t="str">
        <f>IF('MPS(input)'!G44="","",'MPS(input)'!G44)</f>
        <v>In the order of preference:
a) values provided by fuel supplier;
b) measurement by the project participants;
c) regional or national default values; or
d) IPCC default values provided in table 1.4 of Ch.1 Vol.2 of 2006 IPCC Guidelines on National GHG Inventories. Lower value is applied.</v>
      </c>
      <c r="I44" s="122"/>
      <c r="J44" s="122"/>
      <c r="K44" s="122" t="str">
        <f>IF('MPS(input)'!J44="","",'MPS(input)'!J44)</f>
        <v>Input on "MPS(input_separate)" sheet</v>
      </c>
      <c r="L44" s="122"/>
    </row>
    <row r="45" spans="1:12" ht="100.15" customHeight="1">
      <c r="B45" s="155" t="s">
        <v>223</v>
      </c>
      <c r="C45" s="155"/>
      <c r="D45" s="122" t="s">
        <v>225</v>
      </c>
      <c r="E45" s="122"/>
      <c r="F45" s="66" t="s">
        <v>59</v>
      </c>
      <c r="G45" s="8" t="s">
        <v>99</v>
      </c>
      <c r="H45" s="122" t="str">
        <f>IF('MPS(input)'!G45="","",'MPS(input)'!G45)</f>
        <v>In the order of preference:
a) values provided by fuel supplier;
b) measurement by the project participants;
c) regional or national default values; or
d) IPCC default values provided in table 1.2 of Ch.1 Vol.2 of 2006 IPCC Guidelines on National GHG Inventories. Upper value is applied.</v>
      </c>
      <c r="I45" s="122"/>
      <c r="J45" s="122"/>
      <c r="K45" s="122" t="str">
        <f>IF('MPS(input)'!J45="","",'MPS(input)'!J45)</f>
        <v>Input on "MPS(input_separate)" sheet</v>
      </c>
      <c r="L45" s="122"/>
    </row>
    <row r="46" spans="1:12" ht="100.15" customHeight="1">
      <c r="B46" s="155" t="s">
        <v>224</v>
      </c>
      <c r="C46" s="155"/>
      <c r="D46" s="122" t="s">
        <v>226</v>
      </c>
      <c r="E46" s="122"/>
      <c r="F46" s="66" t="s">
        <v>59</v>
      </c>
      <c r="G46" s="8" t="s">
        <v>102</v>
      </c>
      <c r="H46" s="122" t="str">
        <f>IF('MPS(input)'!G46="","",'MPS(input)'!G46)</f>
        <v>In the order of preference:
a) values provided by fuel supplier;
b) measurement by the project participants;
c) regional or national default values; or
d) IPCC default values provided in table 1.4 of Ch.1 Vol.2 of 2006 IPCC Guidelines on National GHG Inventories. Lower value is applied.</v>
      </c>
      <c r="I46" s="122"/>
      <c r="J46" s="122"/>
      <c r="K46" s="122" t="str">
        <f>IF('MPS(input)'!J46="","",'MPS(input)'!J46)</f>
        <v>Input on "MPS(input_separate)" sheet</v>
      </c>
      <c r="L46" s="122"/>
    </row>
    <row r="47" spans="1:12" ht="6.75" customHeight="1"/>
    <row r="48" spans="1:12" ht="19.149999999999999" customHeight="1">
      <c r="A48" s="5" t="s">
        <v>277</v>
      </c>
      <c r="B48" s="5"/>
      <c r="C48" s="5"/>
    </row>
    <row r="49" spans="1:11" ht="17.25" thickBot="1">
      <c r="B49" s="93" t="s">
        <v>281</v>
      </c>
      <c r="C49" s="126" t="s">
        <v>124</v>
      </c>
      <c r="D49" s="127"/>
      <c r="E49" s="13" t="s">
        <v>1</v>
      </c>
    </row>
    <row r="50" spans="1:11" ht="19.5" thickBot="1">
      <c r="B50" s="109"/>
      <c r="C50" s="128">
        <f>ROUNDDOWN('MRS(calc_process)'!G6, 0)</f>
        <v>0</v>
      </c>
      <c r="D50" s="129"/>
      <c r="E50" s="14" t="s">
        <v>125</v>
      </c>
    </row>
    <row r="51" spans="1:11" ht="19.899999999999999" customHeight="1">
      <c r="G51" s="15"/>
      <c r="H51" s="15"/>
    </row>
    <row r="52" spans="1:11" ht="19.149999999999999" customHeight="1">
      <c r="A52" s="5" t="s">
        <v>9</v>
      </c>
      <c r="B52" s="5"/>
    </row>
    <row r="53" spans="1:11" ht="18" customHeight="1">
      <c r="B53" s="156" t="s">
        <v>31</v>
      </c>
      <c r="C53" s="156"/>
      <c r="D53" s="124" t="s">
        <v>32</v>
      </c>
      <c r="E53" s="124"/>
      <c r="F53" s="124"/>
      <c r="G53" s="124"/>
      <c r="H53" s="124"/>
      <c r="I53" s="124"/>
      <c r="J53" s="124"/>
      <c r="K53" s="17"/>
    </row>
    <row r="54" spans="1:11" ht="18" customHeight="1">
      <c r="B54" s="156" t="s">
        <v>30</v>
      </c>
      <c r="C54" s="156"/>
      <c r="D54" s="124" t="s">
        <v>33</v>
      </c>
      <c r="E54" s="124"/>
      <c r="F54" s="124"/>
      <c r="G54" s="124"/>
      <c r="H54" s="124"/>
      <c r="I54" s="124"/>
      <c r="J54" s="124"/>
      <c r="K54" s="17"/>
    </row>
    <row r="55" spans="1:11" ht="18" customHeight="1">
      <c r="B55" s="156" t="s">
        <v>34</v>
      </c>
      <c r="C55" s="156"/>
      <c r="D55" s="124" t="s">
        <v>35</v>
      </c>
      <c r="E55" s="124"/>
      <c r="F55" s="124"/>
      <c r="G55" s="124"/>
      <c r="H55" s="124"/>
      <c r="I55" s="124"/>
      <c r="J55" s="124"/>
      <c r="K55" s="17"/>
    </row>
  </sheetData>
  <sheetProtection password="C7C3" sheet="1" formatCells="0" formatRows="0"/>
  <mergeCells count="100">
    <mergeCell ref="B55:C55"/>
    <mergeCell ref="B38:C38"/>
    <mergeCell ref="B39:C39"/>
    <mergeCell ref="B40:C40"/>
    <mergeCell ref="B41:C41"/>
    <mergeCell ref="B42:C42"/>
    <mergeCell ref="B43:C43"/>
    <mergeCell ref="B44:C44"/>
    <mergeCell ref="B45:C45"/>
    <mergeCell ref="B46:C46"/>
    <mergeCell ref="B53:C53"/>
    <mergeCell ref="B54:C54"/>
    <mergeCell ref="B32:C32"/>
    <mergeCell ref="B33:C33"/>
    <mergeCell ref="B34:C34"/>
    <mergeCell ref="B35:C35"/>
    <mergeCell ref="B36:C36"/>
    <mergeCell ref="B37:C37"/>
    <mergeCell ref="D54:J54"/>
    <mergeCell ref="D55:J55"/>
    <mergeCell ref="B24:C24"/>
    <mergeCell ref="B25:C25"/>
    <mergeCell ref="B26:C26"/>
    <mergeCell ref="B27:C27"/>
    <mergeCell ref="B28:C28"/>
    <mergeCell ref="B29:C29"/>
    <mergeCell ref="B30:C30"/>
    <mergeCell ref="B31:C31"/>
    <mergeCell ref="D46:E46"/>
    <mergeCell ref="H46:J46"/>
    <mergeCell ref="D42:E42"/>
    <mergeCell ref="H42:J42"/>
    <mergeCell ref="D38:E38"/>
    <mergeCell ref="K46:L46"/>
    <mergeCell ref="C49:D49"/>
    <mergeCell ref="C50:D50"/>
    <mergeCell ref="D53:J53"/>
    <mergeCell ref="D44:E44"/>
    <mergeCell ref="H44:J44"/>
    <mergeCell ref="K44:L44"/>
    <mergeCell ref="D45:E45"/>
    <mergeCell ref="H45:J45"/>
    <mergeCell ref="K45:L45"/>
    <mergeCell ref="K42:L42"/>
    <mergeCell ref="D43:E43"/>
    <mergeCell ref="H43:J43"/>
    <mergeCell ref="K43:L43"/>
    <mergeCell ref="D40:E40"/>
    <mergeCell ref="H40:J40"/>
    <mergeCell ref="K40:L40"/>
    <mergeCell ref="D41:E41"/>
    <mergeCell ref="H41:J41"/>
    <mergeCell ref="K41:L41"/>
    <mergeCell ref="H38:J38"/>
    <mergeCell ref="K38:L38"/>
    <mergeCell ref="D39:E39"/>
    <mergeCell ref="H39:J39"/>
    <mergeCell ref="K39:L39"/>
    <mergeCell ref="D36:E36"/>
    <mergeCell ref="H36:J36"/>
    <mergeCell ref="K36:L36"/>
    <mergeCell ref="D37:E37"/>
    <mergeCell ref="H37:J37"/>
    <mergeCell ref="K37:L37"/>
    <mergeCell ref="D34:E34"/>
    <mergeCell ref="H34:J34"/>
    <mergeCell ref="K34:L34"/>
    <mergeCell ref="D35:E35"/>
    <mergeCell ref="H35:J35"/>
    <mergeCell ref="K35:L35"/>
    <mergeCell ref="D32:E32"/>
    <mergeCell ref="H32:J32"/>
    <mergeCell ref="K32:L32"/>
    <mergeCell ref="D33:E33"/>
    <mergeCell ref="H33:J33"/>
    <mergeCell ref="K33:L33"/>
    <mergeCell ref="D30:E30"/>
    <mergeCell ref="H30:J30"/>
    <mergeCell ref="K30:L30"/>
    <mergeCell ref="D31:E31"/>
    <mergeCell ref="H31:J31"/>
    <mergeCell ref="K31:L31"/>
    <mergeCell ref="D28:E28"/>
    <mergeCell ref="H28:J28"/>
    <mergeCell ref="K28:L28"/>
    <mergeCell ref="D29:E29"/>
    <mergeCell ref="H29:J29"/>
    <mergeCell ref="K29:L29"/>
    <mergeCell ref="D26:E26"/>
    <mergeCell ref="H26:J26"/>
    <mergeCell ref="K26:L26"/>
    <mergeCell ref="D27:E27"/>
    <mergeCell ref="H27:J27"/>
    <mergeCell ref="K27:L27"/>
    <mergeCell ref="D24:E24"/>
    <mergeCell ref="H24:J24"/>
    <mergeCell ref="K24:L24"/>
    <mergeCell ref="D25:E25"/>
    <mergeCell ref="H25:J25"/>
    <mergeCell ref="K25:L25"/>
  </mergeCells>
  <phoneticPr fontId="11"/>
  <pageMargins left="0.70866141732283472" right="0.70866141732283472" top="0.74803149606299213" bottom="0.74803149606299213" header="0.31496062992125984" footer="0.31496062992125984"/>
  <pageSetup paperSize="8" scale="76" fitToHeight="0" orientation="landscape" r:id="rId1"/>
  <rowBreaks count="2" manualBreakCount="2">
    <brk id="14" max="10" man="1"/>
    <brk id="22"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92E2-C976-4965-AE07-9573A2F59402}">
  <sheetPr>
    <tabColor theme="5" tint="0.39997558519241921"/>
    <pageSetUpPr fitToPage="1"/>
  </sheetPr>
  <dimension ref="A1:T64"/>
  <sheetViews>
    <sheetView showGridLines="0" view="pageBreakPreview" zoomScale="60" zoomScaleNormal="100" workbookViewId="0"/>
  </sheetViews>
  <sheetFormatPr defaultColWidth="9" defaultRowHeight="14.25"/>
  <cols>
    <col min="1" max="1" width="1.625" style="23" customWidth="1"/>
    <col min="2" max="2" width="13.75" style="23" customWidth="1"/>
    <col min="3" max="20" width="22.75" style="23" customWidth="1"/>
    <col min="21" max="16384" width="9" style="23"/>
  </cols>
  <sheetData>
    <row r="1" spans="1:20">
      <c r="T1" s="24" t="str">
        <f>'MPS(input)'!K1</f>
        <v>Monitoring Spreadsheet: JCM_ID_AM023_ver01.0</v>
      </c>
    </row>
    <row r="2" spans="1:20">
      <c r="T2" s="24" t="str">
        <f>'MPS(input)'!K2</f>
        <v>Reference Number: ID028</v>
      </c>
    </row>
    <row r="3" spans="1:20" ht="27" customHeight="1">
      <c r="A3" s="96" t="s">
        <v>272</v>
      </c>
      <c r="B3" s="3"/>
      <c r="C3" s="3"/>
      <c r="D3" s="3"/>
      <c r="E3" s="3"/>
      <c r="F3" s="3"/>
      <c r="G3" s="3"/>
      <c r="H3" s="3"/>
      <c r="I3" s="3"/>
      <c r="J3" s="3"/>
      <c r="K3" s="3"/>
      <c r="L3" s="3"/>
      <c r="M3" s="3"/>
      <c r="N3" s="4"/>
      <c r="O3" s="4"/>
      <c r="P3" s="4"/>
      <c r="Q3" s="4"/>
      <c r="R3" s="4"/>
      <c r="S3" s="4"/>
      <c r="T3" s="4"/>
    </row>
    <row r="4" spans="1:20">
      <c r="A4" s="1"/>
      <c r="B4" s="1"/>
      <c r="C4" s="1"/>
      <c r="D4" s="1"/>
      <c r="E4" s="1"/>
      <c r="F4" s="1"/>
      <c r="G4" s="1"/>
      <c r="H4" s="1"/>
      <c r="I4" s="1"/>
      <c r="J4" s="1"/>
      <c r="K4" s="1"/>
      <c r="L4" s="1"/>
      <c r="M4" s="1"/>
      <c r="N4" s="1"/>
    </row>
    <row r="5" spans="1:20" ht="15">
      <c r="A5" s="5" t="s">
        <v>278</v>
      </c>
      <c r="B5" s="5"/>
      <c r="C5" s="1"/>
      <c r="D5" s="1"/>
      <c r="E5" s="1"/>
      <c r="F5" s="1"/>
      <c r="G5" s="1"/>
      <c r="H5" s="1"/>
      <c r="I5" s="1"/>
      <c r="J5" s="1"/>
      <c r="K5" s="1"/>
      <c r="L5" s="1"/>
      <c r="M5" s="1"/>
      <c r="N5" s="1"/>
    </row>
    <row r="6" spans="1:20" ht="43.5" customHeight="1">
      <c r="A6" s="5"/>
      <c r="B6" s="132" t="s">
        <v>45</v>
      </c>
      <c r="C6" s="93" t="s">
        <v>258</v>
      </c>
      <c r="D6" s="95" t="s">
        <v>284</v>
      </c>
      <c r="E6" s="130" t="s">
        <v>285</v>
      </c>
      <c r="F6" s="131"/>
      <c r="G6" s="130" t="s">
        <v>286</v>
      </c>
      <c r="H6" s="134"/>
      <c r="I6" s="134"/>
      <c r="J6" s="134"/>
      <c r="K6" s="134"/>
      <c r="L6" s="134"/>
      <c r="M6" s="131"/>
      <c r="N6" s="93" t="s">
        <v>287</v>
      </c>
    </row>
    <row r="7" spans="1:20" ht="19.899999999999999" customHeight="1">
      <c r="A7" s="6"/>
      <c r="B7" s="132"/>
      <c r="C7" s="12" t="s">
        <v>50</v>
      </c>
      <c r="D7" s="66" t="s">
        <v>88</v>
      </c>
      <c r="E7" s="66" t="s">
        <v>92</v>
      </c>
      <c r="F7" s="66" t="s">
        <v>94</v>
      </c>
      <c r="G7" s="66" t="s">
        <v>105</v>
      </c>
      <c r="H7" s="66" t="s">
        <v>105</v>
      </c>
      <c r="I7" s="66" t="s">
        <v>105</v>
      </c>
      <c r="J7" s="66" t="s">
        <v>105</v>
      </c>
      <c r="K7" s="66" t="s">
        <v>116</v>
      </c>
      <c r="L7" s="66" t="s">
        <v>119</v>
      </c>
      <c r="M7" s="66" t="s">
        <v>121</v>
      </c>
      <c r="N7" s="12" t="s">
        <v>64</v>
      </c>
    </row>
    <row r="8" spans="1:20" ht="120" customHeight="1">
      <c r="A8" s="1"/>
      <c r="B8" s="25" t="s">
        <v>22</v>
      </c>
      <c r="C8" s="26" t="s">
        <v>51</v>
      </c>
      <c r="D8" s="26" t="s">
        <v>266</v>
      </c>
      <c r="E8" s="8" t="s">
        <v>152</v>
      </c>
      <c r="F8" s="8" t="s">
        <v>153</v>
      </c>
      <c r="G8" s="27" t="s">
        <v>154</v>
      </c>
      <c r="H8" s="27" t="s">
        <v>69</v>
      </c>
      <c r="I8" s="27" t="s">
        <v>70</v>
      </c>
      <c r="J8" s="27" t="s">
        <v>71</v>
      </c>
      <c r="K8" s="26" t="s">
        <v>141</v>
      </c>
      <c r="L8" s="26" t="s">
        <v>73</v>
      </c>
      <c r="M8" s="26" t="s">
        <v>155</v>
      </c>
      <c r="N8" s="26" t="s">
        <v>156</v>
      </c>
    </row>
    <row r="9" spans="1:20" ht="30" customHeight="1">
      <c r="B9" s="28" t="s">
        <v>46</v>
      </c>
      <c r="C9" s="12" t="s">
        <v>54</v>
      </c>
      <c r="D9" s="12" t="s">
        <v>55</v>
      </c>
      <c r="E9" s="29" t="s">
        <v>157</v>
      </c>
      <c r="F9" s="66" t="s">
        <v>38</v>
      </c>
      <c r="G9" s="66" t="s">
        <v>63</v>
      </c>
      <c r="H9" s="66" t="s">
        <v>63</v>
      </c>
      <c r="I9" s="66" t="s">
        <v>63</v>
      </c>
      <c r="J9" s="66" t="s">
        <v>63</v>
      </c>
      <c r="K9" s="29" t="s">
        <v>44</v>
      </c>
      <c r="L9" s="29" t="s">
        <v>143</v>
      </c>
      <c r="M9" s="29" t="s">
        <v>102</v>
      </c>
      <c r="N9" s="12" t="s">
        <v>159</v>
      </c>
    </row>
    <row r="10" spans="1:20" ht="19.899999999999999" customHeight="1">
      <c r="B10" s="133" t="s">
        <v>288</v>
      </c>
      <c r="C10" s="12">
        <v>1</v>
      </c>
      <c r="D10" s="32"/>
      <c r="E10" s="32"/>
      <c r="F10" s="32"/>
      <c r="G10" s="113">
        <f>'MPS(input_separate)'!G10</f>
        <v>0.87</v>
      </c>
      <c r="H10" s="30">
        <f>IF(ISERROR(3.6*(100/K10)*M10),0,3.6*(100/K10)*M10)</f>
        <v>0</v>
      </c>
      <c r="I10" s="30">
        <f>IF(ISERROR(E10*L10*M10/F10),0,E10*L10*M10/F10)</f>
        <v>0</v>
      </c>
      <c r="J10" s="113">
        <f>'MPS(input_separate)'!J10</f>
        <v>0</v>
      </c>
      <c r="K10" s="112">
        <f>'MPS(input_separate)'!K10</f>
        <v>0</v>
      </c>
      <c r="L10" s="115">
        <f>'MPS(input_separate)'!L10</f>
        <v>0</v>
      </c>
      <c r="M10" s="114">
        <f>'MPS(input_separate)'!M10</f>
        <v>0</v>
      </c>
      <c r="N10" s="76">
        <f>IF(ISERROR(D10*SMALL(G10:J10,COUNTIF(G10:J10,0)+1)),0,D10*SMALL(G10:J10,COUNTIF(G10:J10,0)+1))</f>
        <v>0</v>
      </c>
    </row>
    <row r="11" spans="1:20" ht="19.899999999999999" customHeight="1">
      <c r="B11" s="133"/>
      <c r="C11" s="12">
        <v>2</v>
      </c>
      <c r="D11" s="32"/>
      <c r="E11" s="32"/>
      <c r="F11" s="32"/>
      <c r="G11" s="113">
        <f>'MPS(input_separate)'!G11</f>
        <v>0</v>
      </c>
      <c r="H11" s="30">
        <f t="shared" ref="H11:H19" si="0">IF(ISERROR(3.6*(100/K11)*M11),0,3.6*(100/K11)*M11)</f>
        <v>0</v>
      </c>
      <c r="I11" s="30">
        <f t="shared" ref="I11:I19" si="1">IF(ISERROR(E11*L11*M11/F11),0,E11*L11*M11/F11)</f>
        <v>0</v>
      </c>
      <c r="J11" s="113">
        <f>'MPS(input_separate)'!J11</f>
        <v>0</v>
      </c>
      <c r="K11" s="112">
        <f>'MPS(input_separate)'!K11</f>
        <v>0</v>
      </c>
      <c r="L11" s="115">
        <f>'MPS(input_separate)'!L11</f>
        <v>0</v>
      </c>
      <c r="M11" s="114">
        <f>'MPS(input_separate)'!M11</f>
        <v>0</v>
      </c>
      <c r="N11" s="76">
        <f t="shared" ref="N11:N19" si="2">IF(ISERROR(D11*SMALL(G11:J11,COUNTIF(G11:J11,0)+1)),0,D11*SMALL(G11:J11,COUNTIF(G11:J11,0)+1))</f>
        <v>0</v>
      </c>
    </row>
    <row r="12" spans="1:20" ht="19.899999999999999" customHeight="1">
      <c r="B12" s="133"/>
      <c r="C12" s="12">
        <v>3</v>
      </c>
      <c r="D12" s="32"/>
      <c r="E12" s="32"/>
      <c r="F12" s="32"/>
      <c r="G12" s="113">
        <f>'MPS(input_separate)'!G12</f>
        <v>0</v>
      </c>
      <c r="H12" s="30">
        <f t="shared" si="0"/>
        <v>0</v>
      </c>
      <c r="I12" s="30">
        <f t="shared" si="1"/>
        <v>0</v>
      </c>
      <c r="J12" s="113">
        <f>'MPS(input_separate)'!J12</f>
        <v>0</v>
      </c>
      <c r="K12" s="112">
        <f>'MPS(input_separate)'!K12</f>
        <v>0</v>
      </c>
      <c r="L12" s="115">
        <f>'MPS(input_separate)'!L12</f>
        <v>0</v>
      </c>
      <c r="M12" s="114">
        <f>'MPS(input_separate)'!M12</f>
        <v>0</v>
      </c>
      <c r="N12" s="76">
        <f t="shared" si="2"/>
        <v>0</v>
      </c>
    </row>
    <row r="13" spans="1:20" ht="19.899999999999999" customHeight="1">
      <c r="B13" s="133"/>
      <c r="C13" s="12">
        <v>4</v>
      </c>
      <c r="D13" s="32"/>
      <c r="E13" s="32"/>
      <c r="F13" s="32"/>
      <c r="G13" s="113">
        <f>'MPS(input_separate)'!G13</f>
        <v>0</v>
      </c>
      <c r="H13" s="30">
        <f t="shared" si="0"/>
        <v>0</v>
      </c>
      <c r="I13" s="30">
        <f t="shared" si="1"/>
        <v>0</v>
      </c>
      <c r="J13" s="113">
        <f>'MPS(input_separate)'!J13</f>
        <v>0</v>
      </c>
      <c r="K13" s="112">
        <f>'MPS(input_separate)'!K13</f>
        <v>0</v>
      </c>
      <c r="L13" s="115">
        <f>'MPS(input_separate)'!L13</f>
        <v>0</v>
      </c>
      <c r="M13" s="114">
        <f>'MPS(input_separate)'!M13</f>
        <v>0</v>
      </c>
      <c r="N13" s="76">
        <f t="shared" si="2"/>
        <v>0</v>
      </c>
    </row>
    <row r="14" spans="1:20" ht="19.899999999999999" customHeight="1">
      <c r="B14" s="133"/>
      <c r="C14" s="12">
        <v>5</v>
      </c>
      <c r="D14" s="32"/>
      <c r="E14" s="32"/>
      <c r="F14" s="32"/>
      <c r="G14" s="113">
        <f>'MPS(input_separate)'!G14</f>
        <v>0</v>
      </c>
      <c r="H14" s="30">
        <f t="shared" si="0"/>
        <v>0</v>
      </c>
      <c r="I14" s="30">
        <f t="shared" si="1"/>
        <v>0</v>
      </c>
      <c r="J14" s="113">
        <f>'MPS(input_separate)'!J14</f>
        <v>0</v>
      </c>
      <c r="K14" s="112">
        <f>'MPS(input_separate)'!K14</f>
        <v>0</v>
      </c>
      <c r="L14" s="115">
        <f>'MPS(input_separate)'!L14</f>
        <v>0</v>
      </c>
      <c r="M14" s="114">
        <f>'MPS(input_separate)'!M14</f>
        <v>0</v>
      </c>
      <c r="N14" s="76">
        <f t="shared" si="2"/>
        <v>0</v>
      </c>
    </row>
    <row r="15" spans="1:20" ht="19.899999999999999" customHeight="1">
      <c r="B15" s="133"/>
      <c r="C15" s="12">
        <v>6</v>
      </c>
      <c r="D15" s="32"/>
      <c r="E15" s="32"/>
      <c r="F15" s="32"/>
      <c r="G15" s="113">
        <f>'MPS(input_separate)'!G15</f>
        <v>0</v>
      </c>
      <c r="H15" s="30">
        <f t="shared" si="0"/>
        <v>0</v>
      </c>
      <c r="I15" s="30">
        <f t="shared" si="1"/>
        <v>0</v>
      </c>
      <c r="J15" s="113">
        <f>'MPS(input_separate)'!J15</f>
        <v>0</v>
      </c>
      <c r="K15" s="112">
        <f>'MPS(input_separate)'!K15</f>
        <v>0</v>
      </c>
      <c r="L15" s="115">
        <f>'MPS(input_separate)'!L15</f>
        <v>0</v>
      </c>
      <c r="M15" s="114">
        <f>'MPS(input_separate)'!M15</f>
        <v>0</v>
      </c>
      <c r="N15" s="76">
        <f t="shared" si="2"/>
        <v>0</v>
      </c>
    </row>
    <row r="16" spans="1:20" ht="19.899999999999999" customHeight="1">
      <c r="B16" s="133"/>
      <c r="C16" s="12">
        <v>7</v>
      </c>
      <c r="D16" s="32"/>
      <c r="E16" s="32"/>
      <c r="F16" s="32"/>
      <c r="G16" s="113">
        <f>'MPS(input_separate)'!G16</f>
        <v>0</v>
      </c>
      <c r="H16" s="30">
        <f t="shared" si="0"/>
        <v>0</v>
      </c>
      <c r="I16" s="30">
        <f t="shared" si="1"/>
        <v>0</v>
      </c>
      <c r="J16" s="113">
        <f>'MPS(input_separate)'!J16</f>
        <v>0</v>
      </c>
      <c r="K16" s="112">
        <f>'MPS(input_separate)'!K16</f>
        <v>0</v>
      </c>
      <c r="L16" s="115">
        <f>'MPS(input_separate)'!L16</f>
        <v>0</v>
      </c>
      <c r="M16" s="114">
        <f>'MPS(input_separate)'!M16</f>
        <v>0</v>
      </c>
      <c r="N16" s="76">
        <f t="shared" si="2"/>
        <v>0</v>
      </c>
    </row>
    <row r="17" spans="1:16" ht="19.899999999999999" customHeight="1">
      <c r="B17" s="133"/>
      <c r="C17" s="12">
        <v>8</v>
      </c>
      <c r="D17" s="32"/>
      <c r="E17" s="32"/>
      <c r="F17" s="32"/>
      <c r="G17" s="113">
        <f>'MPS(input_separate)'!G17</f>
        <v>0</v>
      </c>
      <c r="H17" s="30">
        <f t="shared" si="0"/>
        <v>0</v>
      </c>
      <c r="I17" s="30">
        <f t="shared" si="1"/>
        <v>0</v>
      </c>
      <c r="J17" s="113">
        <f>'MPS(input_separate)'!J17</f>
        <v>0</v>
      </c>
      <c r="K17" s="112">
        <f>'MPS(input_separate)'!K17</f>
        <v>0</v>
      </c>
      <c r="L17" s="115">
        <f>'MPS(input_separate)'!L17</f>
        <v>0</v>
      </c>
      <c r="M17" s="114">
        <f>'MPS(input_separate)'!M17</f>
        <v>0</v>
      </c>
      <c r="N17" s="76">
        <f t="shared" si="2"/>
        <v>0</v>
      </c>
    </row>
    <row r="18" spans="1:16" ht="19.899999999999999" customHeight="1">
      <c r="B18" s="133"/>
      <c r="C18" s="12">
        <v>9</v>
      </c>
      <c r="D18" s="32"/>
      <c r="E18" s="32"/>
      <c r="F18" s="32"/>
      <c r="G18" s="113">
        <f>'MPS(input_separate)'!G18</f>
        <v>0</v>
      </c>
      <c r="H18" s="30">
        <f t="shared" si="0"/>
        <v>0</v>
      </c>
      <c r="I18" s="30">
        <f t="shared" si="1"/>
        <v>0</v>
      </c>
      <c r="J18" s="113">
        <f>'MPS(input_separate)'!J18</f>
        <v>0</v>
      </c>
      <c r="K18" s="112">
        <f>'MPS(input_separate)'!K18</f>
        <v>0</v>
      </c>
      <c r="L18" s="115">
        <f>'MPS(input_separate)'!L18</f>
        <v>0</v>
      </c>
      <c r="M18" s="114">
        <f>'MPS(input_separate)'!M18</f>
        <v>0</v>
      </c>
      <c r="N18" s="76">
        <f t="shared" si="2"/>
        <v>0</v>
      </c>
    </row>
    <row r="19" spans="1:16" ht="19.899999999999999" customHeight="1">
      <c r="B19" s="133"/>
      <c r="C19" s="12">
        <v>10</v>
      </c>
      <c r="D19" s="32"/>
      <c r="E19" s="32"/>
      <c r="F19" s="32"/>
      <c r="G19" s="113">
        <f>'MPS(input_separate)'!G19</f>
        <v>0</v>
      </c>
      <c r="H19" s="30">
        <f t="shared" si="0"/>
        <v>0</v>
      </c>
      <c r="I19" s="30">
        <f t="shared" si="1"/>
        <v>0</v>
      </c>
      <c r="J19" s="113">
        <f>'MPS(input_separate)'!J19</f>
        <v>0</v>
      </c>
      <c r="K19" s="112">
        <f>'MPS(input_separate)'!K19</f>
        <v>0</v>
      </c>
      <c r="L19" s="115">
        <f>'MPS(input_separate)'!L19</f>
        <v>0</v>
      </c>
      <c r="M19" s="114">
        <f>'MPS(input_separate)'!M19</f>
        <v>0</v>
      </c>
      <c r="N19" s="76">
        <f t="shared" si="2"/>
        <v>0</v>
      </c>
    </row>
    <row r="20" spans="1:16" ht="19.899999999999999" customHeight="1">
      <c r="B20" s="28" t="s">
        <v>48</v>
      </c>
      <c r="C20" s="31" t="s">
        <v>54</v>
      </c>
      <c r="D20" s="67" t="s">
        <v>54</v>
      </c>
      <c r="E20" s="67"/>
      <c r="F20" s="67"/>
      <c r="G20" s="31" t="s">
        <v>54</v>
      </c>
      <c r="H20" s="31" t="s">
        <v>54</v>
      </c>
      <c r="I20" s="31" t="s">
        <v>54</v>
      </c>
      <c r="J20" s="31" t="s">
        <v>54</v>
      </c>
      <c r="K20" s="31" t="s">
        <v>54</v>
      </c>
      <c r="L20" s="31"/>
      <c r="M20" s="31" t="s">
        <v>54</v>
      </c>
      <c r="N20" s="77">
        <f>SUM(N10:N19)</f>
        <v>0</v>
      </c>
    </row>
    <row r="22" spans="1:16" ht="15">
      <c r="A22" s="5" t="s">
        <v>279</v>
      </c>
      <c r="B22" s="5"/>
      <c r="C22" s="1"/>
      <c r="D22" s="1"/>
      <c r="E22" s="1"/>
      <c r="F22" s="1"/>
      <c r="G22" s="1"/>
      <c r="H22" s="1"/>
      <c r="I22" s="5"/>
      <c r="J22" s="1"/>
      <c r="K22" s="1"/>
      <c r="L22" s="1"/>
      <c r="M22" s="1"/>
      <c r="N22" s="1"/>
      <c r="O22" s="1"/>
      <c r="P22" s="1"/>
    </row>
    <row r="23" spans="1:16" ht="43.5" customHeight="1">
      <c r="A23" s="5"/>
      <c r="B23" s="125" t="s">
        <v>45</v>
      </c>
      <c r="C23" s="93" t="s">
        <v>258</v>
      </c>
      <c r="D23" s="94" t="s">
        <v>284</v>
      </c>
      <c r="E23" s="130" t="s">
        <v>286</v>
      </c>
      <c r="F23" s="131"/>
      <c r="G23" s="93" t="s">
        <v>287</v>
      </c>
    </row>
    <row r="24" spans="1:16" ht="19.899999999999999" customHeight="1">
      <c r="A24" s="6"/>
      <c r="B24" s="125"/>
      <c r="C24" s="12" t="s">
        <v>50</v>
      </c>
      <c r="D24" s="68" t="s">
        <v>90</v>
      </c>
      <c r="E24" s="68" t="s">
        <v>97</v>
      </c>
      <c r="F24" s="68" t="s">
        <v>100</v>
      </c>
      <c r="G24" s="12" t="s">
        <v>161</v>
      </c>
    </row>
    <row r="25" spans="1:16" ht="120" customHeight="1">
      <c r="A25" s="1"/>
      <c r="B25" s="25" t="s">
        <v>22</v>
      </c>
      <c r="C25" s="26" t="s">
        <v>51</v>
      </c>
      <c r="D25" s="73" t="s">
        <v>265</v>
      </c>
      <c r="E25" s="73" t="s">
        <v>53</v>
      </c>
      <c r="F25" s="73" t="s">
        <v>101</v>
      </c>
      <c r="G25" s="26" t="s">
        <v>162</v>
      </c>
    </row>
    <row r="26" spans="1:16" ht="30" customHeight="1">
      <c r="B26" s="28" t="s">
        <v>46</v>
      </c>
      <c r="C26" s="12" t="s">
        <v>54</v>
      </c>
      <c r="D26" s="69" t="s">
        <v>56</v>
      </c>
      <c r="E26" s="69" t="s">
        <v>57</v>
      </c>
      <c r="F26" s="68" t="s">
        <v>102</v>
      </c>
      <c r="G26" s="12" t="s">
        <v>159</v>
      </c>
    </row>
    <row r="27" spans="1:16" ht="19.899999999999999" customHeight="1">
      <c r="B27" s="133" t="s">
        <v>288</v>
      </c>
      <c r="C27" s="12">
        <v>1</v>
      </c>
      <c r="D27" s="74"/>
      <c r="E27" s="75">
        <f>'MRS(calc_process)'!$F$23</f>
        <v>89</v>
      </c>
      <c r="F27" s="72">
        <f>'MRS(input)'!$F$28</f>
        <v>0</v>
      </c>
      <c r="G27" s="76">
        <f>IF(ISERROR(D27*(100/E27)*F27),0,D27*(100/E27)*F27)</f>
        <v>0</v>
      </c>
    </row>
    <row r="28" spans="1:16" ht="19.899999999999999" customHeight="1">
      <c r="B28" s="133"/>
      <c r="C28" s="12">
        <v>2</v>
      </c>
      <c r="D28" s="74"/>
      <c r="E28" s="75">
        <f>'MRS(calc_process)'!$F$23</f>
        <v>89</v>
      </c>
      <c r="F28" s="72">
        <f>'MRS(input)'!$F$28</f>
        <v>0</v>
      </c>
      <c r="G28" s="76">
        <f t="shared" ref="G28:G36" si="3">IF(ISERROR(D28*(100/E28)*F28),0,D28*(100/E28)*F28)</f>
        <v>0</v>
      </c>
    </row>
    <row r="29" spans="1:16" ht="19.899999999999999" customHeight="1">
      <c r="B29" s="133"/>
      <c r="C29" s="12">
        <v>3</v>
      </c>
      <c r="D29" s="74"/>
      <c r="E29" s="75">
        <f>'MRS(calc_process)'!$F$23</f>
        <v>89</v>
      </c>
      <c r="F29" s="72">
        <f>'MRS(input)'!$F$28</f>
        <v>0</v>
      </c>
      <c r="G29" s="76">
        <f t="shared" si="3"/>
        <v>0</v>
      </c>
    </row>
    <row r="30" spans="1:16" ht="19.899999999999999" customHeight="1">
      <c r="B30" s="133"/>
      <c r="C30" s="12">
        <v>4</v>
      </c>
      <c r="D30" s="74"/>
      <c r="E30" s="75">
        <f>'MRS(calc_process)'!$F$23</f>
        <v>89</v>
      </c>
      <c r="F30" s="72">
        <f>'MRS(input)'!$F$28</f>
        <v>0</v>
      </c>
      <c r="G30" s="76">
        <f t="shared" si="3"/>
        <v>0</v>
      </c>
    </row>
    <row r="31" spans="1:16" ht="19.899999999999999" customHeight="1">
      <c r="B31" s="133"/>
      <c r="C31" s="12">
        <v>5</v>
      </c>
      <c r="D31" s="74"/>
      <c r="E31" s="75">
        <f>'MRS(calc_process)'!$F$23</f>
        <v>89</v>
      </c>
      <c r="F31" s="72">
        <f>'MRS(input)'!$F$28</f>
        <v>0</v>
      </c>
      <c r="G31" s="76">
        <f t="shared" si="3"/>
        <v>0</v>
      </c>
    </row>
    <row r="32" spans="1:16" ht="19.899999999999999" customHeight="1">
      <c r="B32" s="133"/>
      <c r="C32" s="12">
        <v>6</v>
      </c>
      <c r="D32" s="74"/>
      <c r="E32" s="75">
        <f>'MRS(calc_process)'!$F$23</f>
        <v>89</v>
      </c>
      <c r="F32" s="72">
        <f>'MRS(input)'!$F$28</f>
        <v>0</v>
      </c>
      <c r="G32" s="76">
        <f t="shared" si="3"/>
        <v>0</v>
      </c>
    </row>
    <row r="33" spans="1:20" ht="19.899999999999999" customHeight="1">
      <c r="B33" s="133"/>
      <c r="C33" s="12">
        <v>7</v>
      </c>
      <c r="D33" s="74"/>
      <c r="E33" s="75">
        <f>'MRS(calc_process)'!$F$23</f>
        <v>89</v>
      </c>
      <c r="F33" s="72">
        <f>'MRS(input)'!$F$28</f>
        <v>0</v>
      </c>
      <c r="G33" s="76">
        <f t="shared" si="3"/>
        <v>0</v>
      </c>
    </row>
    <row r="34" spans="1:20" ht="19.899999999999999" customHeight="1">
      <c r="B34" s="133"/>
      <c r="C34" s="12">
        <v>8</v>
      </c>
      <c r="D34" s="74"/>
      <c r="E34" s="75">
        <f>'MRS(calc_process)'!$F$23</f>
        <v>89</v>
      </c>
      <c r="F34" s="72">
        <f>'MRS(input)'!$F$28</f>
        <v>0</v>
      </c>
      <c r="G34" s="76">
        <f t="shared" si="3"/>
        <v>0</v>
      </c>
    </row>
    <row r="35" spans="1:20" ht="19.899999999999999" customHeight="1">
      <c r="B35" s="133"/>
      <c r="C35" s="12">
        <v>9</v>
      </c>
      <c r="D35" s="74"/>
      <c r="E35" s="75">
        <f>'MRS(calc_process)'!$F$23</f>
        <v>89</v>
      </c>
      <c r="F35" s="72">
        <f>'MRS(input)'!$F$28</f>
        <v>0</v>
      </c>
      <c r="G35" s="76">
        <f t="shared" si="3"/>
        <v>0</v>
      </c>
    </row>
    <row r="36" spans="1:20" ht="19.899999999999999" customHeight="1">
      <c r="B36" s="133"/>
      <c r="C36" s="12">
        <v>10</v>
      </c>
      <c r="D36" s="74"/>
      <c r="E36" s="75">
        <f>'MRS(calc_process)'!$F$23</f>
        <v>89</v>
      </c>
      <c r="F36" s="72">
        <f>'MRS(input)'!$F$28</f>
        <v>0</v>
      </c>
      <c r="G36" s="76">
        <f t="shared" si="3"/>
        <v>0</v>
      </c>
    </row>
    <row r="37" spans="1:20" ht="19.899999999999999" customHeight="1">
      <c r="B37" s="28" t="s">
        <v>48</v>
      </c>
      <c r="C37" s="31" t="s">
        <v>54</v>
      </c>
      <c r="D37" s="67" t="s">
        <v>54</v>
      </c>
      <c r="E37" s="67" t="s">
        <v>54</v>
      </c>
      <c r="F37" s="68" t="s">
        <v>59</v>
      </c>
      <c r="G37" s="77">
        <f>SUM(G27:G36)</f>
        <v>0</v>
      </c>
    </row>
    <row r="39" spans="1:20" ht="15">
      <c r="A39" s="5" t="s">
        <v>280</v>
      </c>
      <c r="B39" s="5"/>
      <c r="C39" s="1"/>
      <c r="D39" s="1"/>
      <c r="E39" s="1"/>
      <c r="F39" s="1"/>
      <c r="G39" s="1"/>
      <c r="H39" s="1"/>
      <c r="I39" s="5"/>
      <c r="J39" s="1"/>
      <c r="K39" s="1"/>
      <c r="L39" s="1"/>
      <c r="M39" s="1"/>
      <c r="N39" s="1"/>
      <c r="O39" s="1"/>
      <c r="P39" s="1"/>
    </row>
    <row r="40" spans="1:20" ht="43.5" customHeight="1">
      <c r="A40" s="5"/>
      <c r="B40" s="125" t="s">
        <v>45</v>
      </c>
      <c r="C40" s="93" t="s">
        <v>258</v>
      </c>
      <c r="D40" s="130" t="s">
        <v>284</v>
      </c>
      <c r="E40" s="134"/>
      <c r="F40" s="131"/>
      <c r="G40" s="130" t="s">
        <v>289</v>
      </c>
      <c r="H40" s="131"/>
      <c r="I40" s="130" t="s">
        <v>286</v>
      </c>
      <c r="J40" s="134"/>
      <c r="K40" s="134"/>
      <c r="L40" s="134"/>
      <c r="M40" s="134"/>
      <c r="N40" s="134"/>
      <c r="O40" s="134"/>
      <c r="P40" s="134"/>
      <c r="Q40" s="134"/>
      <c r="R40" s="131"/>
      <c r="S40" s="93" t="s">
        <v>287</v>
      </c>
      <c r="T40" s="93" t="s">
        <v>290</v>
      </c>
    </row>
    <row r="41" spans="1:20" ht="19.899999999999999" customHeight="1">
      <c r="A41" s="6"/>
      <c r="B41" s="125"/>
      <c r="C41" s="12" t="s">
        <v>229</v>
      </c>
      <c r="D41" s="68" t="s">
        <v>174</v>
      </c>
      <c r="E41" s="66" t="s">
        <v>181</v>
      </c>
      <c r="F41" s="66" t="s">
        <v>183</v>
      </c>
      <c r="G41" s="66" t="s">
        <v>199</v>
      </c>
      <c r="H41" s="66" t="s">
        <v>200</v>
      </c>
      <c r="I41" s="68" t="s">
        <v>232</v>
      </c>
      <c r="J41" s="66" t="s">
        <v>210</v>
      </c>
      <c r="K41" s="66" t="s">
        <v>210</v>
      </c>
      <c r="L41" s="66" t="s">
        <v>210</v>
      </c>
      <c r="M41" s="66" t="s">
        <v>210</v>
      </c>
      <c r="N41" s="66" t="s">
        <v>215</v>
      </c>
      <c r="O41" s="66" t="s">
        <v>217</v>
      </c>
      <c r="P41" s="66" t="s">
        <v>219</v>
      </c>
      <c r="Q41" s="66" t="s">
        <v>223</v>
      </c>
      <c r="R41" s="66" t="s">
        <v>224</v>
      </c>
      <c r="S41" s="12" t="s">
        <v>235</v>
      </c>
      <c r="T41" s="12" t="s">
        <v>249</v>
      </c>
    </row>
    <row r="42" spans="1:20" ht="120" customHeight="1">
      <c r="A42" s="1"/>
      <c r="B42" s="25" t="s">
        <v>22</v>
      </c>
      <c r="C42" s="26" t="s">
        <v>230</v>
      </c>
      <c r="D42" s="73" t="s">
        <v>231</v>
      </c>
      <c r="E42" s="8" t="s">
        <v>182</v>
      </c>
      <c r="F42" s="8" t="s">
        <v>185</v>
      </c>
      <c r="G42" s="8" t="s">
        <v>201</v>
      </c>
      <c r="H42" s="8" t="s">
        <v>202</v>
      </c>
      <c r="I42" s="73" t="s">
        <v>234</v>
      </c>
      <c r="J42" s="27" t="s">
        <v>237</v>
      </c>
      <c r="K42" s="27" t="s">
        <v>238</v>
      </c>
      <c r="L42" s="27" t="s">
        <v>239</v>
      </c>
      <c r="M42" s="27" t="s">
        <v>240</v>
      </c>
      <c r="N42" s="26" t="s">
        <v>241</v>
      </c>
      <c r="O42" s="26" t="s">
        <v>216</v>
      </c>
      <c r="P42" s="26" t="s">
        <v>242</v>
      </c>
      <c r="Q42" s="26" t="s">
        <v>225</v>
      </c>
      <c r="R42" s="26" t="s">
        <v>226</v>
      </c>
      <c r="S42" s="26" t="s">
        <v>243</v>
      </c>
      <c r="T42" s="26" t="s">
        <v>250</v>
      </c>
    </row>
    <row r="43" spans="1:20" ht="30" customHeight="1">
      <c r="B43" s="28" t="s">
        <v>46</v>
      </c>
      <c r="C43" s="12" t="s">
        <v>54</v>
      </c>
      <c r="D43" s="69" t="s">
        <v>55</v>
      </c>
      <c r="E43" s="66" t="s">
        <v>38</v>
      </c>
      <c r="F43" s="29" t="s">
        <v>184</v>
      </c>
      <c r="G43" s="29" t="s">
        <v>157</v>
      </c>
      <c r="H43" s="66" t="s">
        <v>38</v>
      </c>
      <c r="I43" s="69" t="s">
        <v>233</v>
      </c>
      <c r="J43" s="66" t="s">
        <v>63</v>
      </c>
      <c r="K43" s="66" t="s">
        <v>63</v>
      </c>
      <c r="L43" s="66" t="s">
        <v>63</v>
      </c>
      <c r="M43" s="66" t="s">
        <v>63</v>
      </c>
      <c r="N43" s="29" t="s">
        <v>44</v>
      </c>
      <c r="O43" s="29" t="s">
        <v>143</v>
      </c>
      <c r="P43" s="29" t="s">
        <v>102</v>
      </c>
      <c r="Q43" s="29" t="s">
        <v>143</v>
      </c>
      <c r="R43" s="29" t="s">
        <v>102</v>
      </c>
      <c r="S43" s="12" t="s">
        <v>159</v>
      </c>
      <c r="T43" s="12" t="s">
        <v>159</v>
      </c>
    </row>
    <row r="44" spans="1:20" ht="19.899999999999999" customHeight="1">
      <c r="B44" s="135" t="s">
        <v>288</v>
      </c>
      <c r="C44" s="12">
        <v>1</v>
      </c>
      <c r="D44" s="74"/>
      <c r="E44" s="74"/>
      <c r="F44" s="74"/>
      <c r="G44" s="32"/>
      <c r="H44" s="32"/>
      <c r="I44" s="112">
        <f>'MPS(input_separate)'!I44</f>
        <v>5.69</v>
      </c>
      <c r="J44" s="113">
        <f>'MPS(input_separate)'!J44</f>
        <v>0.89</v>
      </c>
      <c r="K44" s="30">
        <f>IF(ISERROR(3.6*(100/N44)*P44),0,3.6*(100/N44)*P44)</f>
        <v>0</v>
      </c>
      <c r="L44" s="30">
        <f>IF(ISERROR(G44*O44*P44/H44),0,G44*O44*P44/H44)</f>
        <v>0</v>
      </c>
      <c r="M44" s="113">
        <f>'MPS(input_separate)'!M44</f>
        <v>0</v>
      </c>
      <c r="N44" s="112">
        <f>'MPS(input_separate)'!N44</f>
        <v>0</v>
      </c>
      <c r="O44" s="114">
        <f>'MPS(input_separate)'!O44</f>
        <v>0</v>
      </c>
      <c r="P44" s="114">
        <f>'MPS(input_separate)'!P44</f>
        <v>0</v>
      </c>
      <c r="Q44" s="114">
        <f>'MPS(input_separate)'!Q44</f>
        <v>0</v>
      </c>
      <c r="R44" s="114">
        <f>'MPS(input_separate)'!R44</f>
        <v>0</v>
      </c>
      <c r="S44" s="76">
        <f t="shared" ref="S44:S63" si="4">IF(ISERROR(D44/I44*SMALL(J44:M44,COUNTIF(J44:M44,0)+1)),0,D44/I44*SMALL(J44:M44,COUNTIF(J44:M44,0)+1))</f>
        <v>0</v>
      </c>
      <c r="T44" s="76">
        <f>IF(ISERROR(E44*SMALL(J44:M44,COUNTIF(J44:M44,0)+1)),0,E44*SMALL(J44:M44,COUNTIF(J44:M44,0)+1)+ISERROR(F44*Q44/1000*R44))</f>
        <v>0</v>
      </c>
    </row>
    <row r="45" spans="1:20" ht="19.899999999999999" customHeight="1">
      <c r="B45" s="136"/>
      <c r="C45" s="12">
        <v>2</v>
      </c>
      <c r="D45" s="74"/>
      <c r="E45" s="74"/>
      <c r="F45" s="74"/>
      <c r="G45" s="32"/>
      <c r="H45" s="32"/>
      <c r="I45" s="112">
        <f>'MPS(input_separate)'!I45</f>
        <v>0</v>
      </c>
      <c r="J45" s="113">
        <f>'MPS(input_separate)'!J45</f>
        <v>0</v>
      </c>
      <c r="K45" s="30">
        <f t="shared" ref="K45:K63" si="5">IF(ISERROR(3.6*(100/N45)*P45),0,3.6*(100/N45)*P45)</f>
        <v>0</v>
      </c>
      <c r="L45" s="30">
        <f t="shared" ref="L45:L63" si="6">IF(ISERROR(G45*O45*P45/H45),0,G45*O45*P45/H45)</f>
        <v>0</v>
      </c>
      <c r="M45" s="113">
        <f>'MPS(input_separate)'!M45</f>
        <v>0</v>
      </c>
      <c r="N45" s="112">
        <f>'MPS(input_separate)'!N45</f>
        <v>0</v>
      </c>
      <c r="O45" s="115">
        <f>'MPS(input_separate)'!O45</f>
        <v>0</v>
      </c>
      <c r="P45" s="114">
        <f>'MPS(input_separate)'!P45</f>
        <v>0</v>
      </c>
      <c r="Q45" s="114">
        <f>'MPS(input_separate)'!Q45</f>
        <v>0</v>
      </c>
      <c r="R45" s="114">
        <f>'MPS(input_separate)'!R45</f>
        <v>0</v>
      </c>
      <c r="S45" s="76">
        <f t="shared" si="4"/>
        <v>0</v>
      </c>
      <c r="T45" s="76">
        <f t="shared" ref="T45:T63" si="7">IF(ISERROR(E45*SMALL(J45:M45,COUNTIF(J45:M45,0)+1)),0,E45*SMALL(J45:M45,COUNTIF(J45:M45,0)+1)+ISERROR(F45*Q45/1000*R45))</f>
        <v>0</v>
      </c>
    </row>
    <row r="46" spans="1:20" ht="19.899999999999999" customHeight="1">
      <c r="B46" s="136"/>
      <c r="C46" s="12">
        <v>3</v>
      </c>
      <c r="D46" s="74"/>
      <c r="E46" s="74"/>
      <c r="F46" s="74"/>
      <c r="G46" s="32"/>
      <c r="H46" s="32"/>
      <c r="I46" s="112">
        <f>'MPS(input_separate)'!I46</f>
        <v>0</v>
      </c>
      <c r="J46" s="113">
        <f>'MPS(input_separate)'!J46</f>
        <v>0</v>
      </c>
      <c r="K46" s="30">
        <f t="shared" si="5"/>
        <v>0</v>
      </c>
      <c r="L46" s="30">
        <f t="shared" si="6"/>
        <v>0</v>
      </c>
      <c r="M46" s="113">
        <f>'MPS(input_separate)'!M46</f>
        <v>0</v>
      </c>
      <c r="N46" s="112">
        <f>'MPS(input_separate)'!N46</f>
        <v>0</v>
      </c>
      <c r="O46" s="115">
        <f>'MPS(input_separate)'!O46</f>
        <v>0</v>
      </c>
      <c r="P46" s="114">
        <f>'MPS(input_separate)'!P46</f>
        <v>0</v>
      </c>
      <c r="Q46" s="114">
        <f>'MPS(input_separate)'!Q46</f>
        <v>0</v>
      </c>
      <c r="R46" s="114">
        <f>'MPS(input_separate)'!R46</f>
        <v>0</v>
      </c>
      <c r="S46" s="76">
        <f t="shared" si="4"/>
        <v>0</v>
      </c>
      <c r="T46" s="76">
        <f t="shared" si="7"/>
        <v>0</v>
      </c>
    </row>
    <row r="47" spans="1:20" ht="19.899999999999999" customHeight="1">
      <c r="B47" s="136"/>
      <c r="C47" s="12">
        <v>4</v>
      </c>
      <c r="D47" s="74"/>
      <c r="E47" s="74"/>
      <c r="F47" s="74"/>
      <c r="G47" s="32"/>
      <c r="H47" s="32"/>
      <c r="I47" s="112">
        <f>'MPS(input_separate)'!I47</f>
        <v>0</v>
      </c>
      <c r="J47" s="113">
        <f>'MPS(input_separate)'!J47</f>
        <v>0</v>
      </c>
      <c r="K47" s="30">
        <f t="shared" si="5"/>
        <v>0</v>
      </c>
      <c r="L47" s="30">
        <f t="shared" si="6"/>
        <v>0</v>
      </c>
      <c r="M47" s="113">
        <f>'MPS(input_separate)'!M47</f>
        <v>0</v>
      </c>
      <c r="N47" s="112">
        <f>'MPS(input_separate)'!N47</f>
        <v>0</v>
      </c>
      <c r="O47" s="115">
        <f>'MPS(input_separate)'!O47</f>
        <v>0</v>
      </c>
      <c r="P47" s="114">
        <f>'MPS(input_separate)'!P47</f>
        <v>0</v>
      </c>
      <c r="Q47" s="114">
        <f>'MPS(input_separate)'!Q47</f>
        <v>0</v>
      </c>
      <c r="R47" s="114">
        <f>'MPS(input_separate)'!R47</f>
        <v>0</v>
      </c>
      <c r="S47" s="76">
        <f t="shared" si="4"/>
        <v>0</v>
      </c>
      <c r="T47" s="76">
        <f t="shared" si="7"/>
        <v>0</v>
      </c>
    </row>
    <row r="48" spans="1:20" ht="19.899999999999999" customHeight="1">
      <c r="B48" s="136"/>
      <c r="C48" s="12">
        <v>5</v>
      </c>
      <c r="D48" s="74"/>
      <c r="E48" s="74"/>
      <c r="F48" s="74"/>
      <c r="G48" s="32"/>
      <c r="H48" s="32"/>
      <c r="I48" s="112">
        <f>'MPS(input_separate)'!I48</f>
        <v>0</v>
      </c>
      <c r="J48" s="113">
        <f>'MPS(input_separate)'!J48</f>
        <v>0</v>
      </c>
      <c r="K48" s="30">
        <f t="shared" si="5"/>
        <v>0</v>
      </c>
      <c r="L48" s="30">
        <f t="shared" si="6"/>
        <v>0</v>
      </c>
      <c r="M48" s="113">
        <f>'MPS(input_separate)'!M48</f>
        <v>0</v>
      </c>
      <c r="N48" s="112">
        <f>'MPS(input_separate)'!N48</f>
        <v>0</v>
      </c>
      <c r="O48" s="115">
        <f>'MPS(input_separate)'!O48</f>
        <v>0</v>
      </c>
      <c r="P48" s="114">
        <f>'MPS(input_separate)'!P48</f>
        <v>0</v>
      </c>
      <c r="Q48" s="114">
        <f>'MPS(input_separate)'!Q48</f>
        <v>0</v>
      </c>
      <c r="R48" s="114">
        <f>'MPS(input_separate)'!R48</f>
        <v>0</v>
      </c>
      <c r="S48" s="76">
        <f t="shared" si="4"/>
        <v>0</v>
      </c>
      <c r="T48" s="76">
        <f t="shared" si="7"/>
        <v>0</v>
      </c>
    </row>
    <row r="49" spans="2:20" ht="19.899999999999999" customHeight="1">
      <c r="B49" s="136"/>
      <c r="C49" s="12">
        <v>6</v>
      </c>
      <c r="D49" s="74"/>
      <c r="E49" s="74"/>
      <c r="F49" s="74"/>
      <c r="G49" s="32"/>
      <c r="H49" s="32"/>
      <c r="I49" s="112">
        <f>'MPS(input_separate)'!I49</f>
        <v>0</v>
      </c>
      <c r="J49" s="113">
        <f>'MPS(input_separate)'!J49</f>
        <v>0</v>
      </c>
      <c r="K49" s="30">
        <f t="shared" si="5"/>
        <v>0</v>
      </c>
      <c r="L49" s="30">
        <f t="shared" si="6"/>
        <v>0</v>
      </c>
      <c r="M49" s="113">
        <f>'MPS(input_separate)'!M49</f>
        <v>0</v>
      </c>
      <c r="N49" s="112">
        <f>'MPS(input_separate)'!N49</f>
        <v>0</v>
      </c>
      <c r="O49" s="115">
        <f>'MPS(input_separate)'!O49</f>
        <v>0</v>
      </c>
      <c r="P49" s="114">
        <f>'MPS(input_separate)'!P49</f>
        <v>0</v>
      </c>
      <c r="Q49" s="114">
        <f>'MPS(input_separate)'!Q49</f>
        <v>0</v>
      </c>
      <c r="R49" s="114">
        <f>'MPS(input_separate)'!R49</f>
        <v>0</v>
      </c>
      <c r="S49" s="76">
        <f t="shared" si="4"/>
        <v>0</v>
      </c>
      <c r="T49" s="76">
        <f t="shared" si="7"/>
        <v>0</v>
      </c>
    </row>
    <row r="50" spans="2:20" ht="19.899999999999999" customHeight="1">
      <c r="B50" s="136"/>
      <c r="C50" s="12">
        <v>7</v>
      </c>
      <c r="D50" s="74"/>
      <c r="E50" s="74"/>
      <c r="F50" s="74"/>
      <c r="G50" s="32"/>
      <c r="H50" s="32"/>
      <c r="I50" s="112">
        <f>'MPS(input_separate)'!I50</f>
        <v>0</v>
      </c>
      <c r="J50" s="113">
        <f>'MPS(input_separate)'!J50</f>
        <v>0</v>
      </c>
      <c r="K50" s="30">
        <f t="shared" si="5"/>
        <v>0</v>
      </c>
      <c r="L50" s="30">
        <f t="shared" si="6"/>
        <v>0</v>
      </c>
      <c r="M50" s="113">
        <f>'MPS(input_separate)'!M50</f>
        <v>0</v>
      </c>
      <c r="N50" s="112">
        <f>'MPS(input_separate)'!N50</f>
        <v>0</v>
      </c>
      <c r="O50" s="115">
        <f>'MPS(input_separate)'!O50</f>
        <v>0</v>
      </c>
      <c r="P50" s="114">
        <f>'MPS(input_separate)'!P50</f>
        <v>0</v>
      </c>
      <c r="Q50" s="114">
        <f>'MPS(input_separate)'!Q50</f>
        <v>0</v>
      </c>
      <c r="R50" s="114">
        <f>'MPS(input_separate)'!R50</f>
        <v>0</v>
      </c>
      <c r="S50" s="76">
        <f t="shared" si="4"/>
        <v>0</v>
      </c>
      <c r="T50" s="76">
        <f t="shared" si="7"/>
        <v>0</v>
      </c>
    </row>
    <row r="51" spans="2:20" ht="19.899999999999999" customHeight="1">
      <c r="B51" s="136"/>
      <c r="C51" s="12">
        <v>8</v>
      </c>
      <c r="D51" s="74"/>
      <c r="E51" s="74"/>
      <c r="F51" s="74"/>
      <c r="G51" s="32"/>
      <c r="H51" s="32"/>
      <c r="I51" s="112">
        <f>'MPS(input_separate)'!I51</f>
        <v>0</v>
      </c>
      <c r="J51" s="113">
        <f>'MPS(input_separate)'!J51</f>
        <v>0</v>
      </c>
      <c r="K51" s="30">
        <f t="shared" si="5"/>
        <v>0</v>
      </c>
      <c r="L51" s="30">
        <f t="shared" si="6"/>
        <v>0</v>
      </c>
      <c r="M51" s="113">
        <f>'MPS(input_separate)'!M51</f>
        <v>0</v>
      </c>
      <c r="N51" s="112">
        <f>'MPS(input_separate)'!N51</f>
        <v>0</v>
      </c>
      <c r="O51" s="115">
        <f>'MPS(input_separate)'!O51</f>
        <v>0</v>
      </c>
      <c r="P51" s="114">
        <f>'MPS(input_separate)'!P51</f>
        <v>0</v>
      </c>
      <c r="Q51" s="114">
        <f>'MPS(input_separate)'!Q51</f>
        <v>0</v>
      </c>
      <c r="R51" s="114">
        <f>'MPS(input_separate)'!R51</f>
        <v>0</v>
      </c>
      <c r="S51" s="76">
        <f t="shared" si="4"/>
        <v>0</v>
      </c>
      <c r="T51" s="76">
        <f t="shared" si="7"/>
        <v>0</v>
      </c>
    </row>
    <row r="52" spans="2:20" ht="19.899999999999999" customHeight="1">
      <c r="B52" s="136"/>
      <c r="C52" s="12">
        <v>9</v>
      </c>
      <c r="D52" s="74"/>
      <c r="E52" s="74"/>
      <c r="F52" s="74"/>
      <c r="G52" s="32"/>
      <c r="H52" s="32"/>
      <c r="I52" s="112">
        <f>'MPS(input_separate)'!I52</f>
        <v>0</v>
      </c>
      <c r="J52" s="113">
        <f>'MPS(input_separate)'!J52</f>
        <v>0</v>
      </c>
      <c r="K52" s="30">
        <f t="shared" si="5"/>
        <v>0</v>
      </c>
      <c r="L52" s="30">
        <f t="shared" si="6"/>
        <v>0</v>
      </c>
      <c r="M52" s="113">
        <f>'MPS(input_separate)'!M52</f>
        <v>0</v>
      </c>
      <c r="N52" s="112">
        <f>'MPS(input_separate)'!N52</f>
        <v>0</v>
      </c>
      <c r="O52" s="115">
        <f>'MPS(input_separate)'!O52</f>
        <v>0</v>
      </c>
      <c r="P52" s="114">
        <f>'MPS(input_separate)'!P52</f>
        <v>0</v>
      </c>
      <c r="Q52" s="114">
        <f>'MPS(input_separate)'!Q52</f>
        <v>0</v>
      </c>
      <c r="R52" s="114">
        <f>'MPS(input_separate)'!R52</f>
        <v>0</v>
      </c>
      <c r="S52" s="76">
        <f t="shared" si="4"/>
        <v>0</v>
      </c>
      <c r="T52" s="76">
        <f t="shared" si="7"/>
        <v>0</v>
      </c>
    </row>
    <row r="53" spans="2:20" ht="19.899999999999999" customHeight="1">
      <c r="B53" s="136"/>
      <c r="C53" s="12">
        <v>10</v>
      </c>
      <c r="D53" s="74"/>
      <c r="E53" s="74"/>
      <c r="F53" s="74"/>
      <c r="G53" s="32"/>
      <c r="H53" s="32"/>
      <c r="I53" s="112">
        <f>'MPS(input_separate)'!I53</f>
        <v>0</v>
      </c>
      <c r="J53" s="113">
        <f>'MPS(input_separate)'!J53</f>
        <v>0</v>
      </c>
      <c r="K53" s="30">
        <f t="shared" si="5"/>
        <v>0</v>
      </c>
      <c r="L53" s="30">
        <f t="shared" si="6"/>
        <v>0</v>
      </c>
      <c r="M53" s="113">
        <f>'MPS(input_separate)'!M53</f>
        <v>0</v>
      </c>
      <c r="N53" s="112">
        <f>'MPS(input_separate)'!N53</f>
        <v>0</v>
      </c>
      <c r="O53" s="115">
        <f>'MPS(input_separate)'!O53</f>
        <v>0</v>
      </c>
      <c r="P53" s="114">
        <f>'MPS(input_separate)'!P53</f>
        <v>0</v>
      </c>
      <c r="Q53" s="114">
        <f>'MPS(input_separate)'!Q53</f>
        <v>0</v>
      </c>
      <c r="R53" s="114">
        <f>'MPS(input_separate)'!R53</f>
        <v>0</v>
      </c>
      <c r="S53" s="76">
        <f t="shared" si="4"/>
        <v>0</v>
      </c>
      <c r="T53" s="76">
        <f t="shared" si="7"/>
        <v>0</v>
      </c>
    </row>
    <row r="54" spans="2:20" ht="19.899999999999999" customHeight="1">
      <c r="B54" s="136"/>
      <c r="C54" s="12">
        <v>11</v>
      </c>
      <c r="D54" s="74"/>
      <c r="E54" s="74"/>
      <c r="F54" s="74"/>
      <c r="G54" s="74"/>
      <c r="H54" s="74"/>
      <c r="I54" s="116">
        <f>'MPS(input_separate)'!I54</f>
        <v>0</v>
      </c>
      <c r="J54" s="113">
        <f>'MPS(input_separate)'!J54</f>
        <v>0</v>
      </c>
      <c r="K54" s="30">
        <f t="shared" si="5"/>
        <v>0</v>
      </c>
      <c r="L54" s="30">
        <f t="shared" si="6"/>
        <v>0</v>
      </c>
      <c r="M54" s="113">
        <f>'MPS(input_separate)'!M54</f>
        <v>0</v>
      </c>
      <c r="N54" s="112">
        <f>'MPS(input_separate)'!N54</f>
        <v>0</v>
      </c>
      <c r="O54" s="115">
        <f>'MPS(input_separate)'!O54</f>
        <v>0</v>
      </c>
      <c r="P54" s="114">
        <f>'MPS(input_separate)'!P54</f>
        <v>0</v>
      </c>
      <c r="Q54" s="114">
        <f>'MPS(input_separate)'!Q54</f>
        <v>0</v>
      </c>
      <c r="R54" s="114">
        <f>'MPS(input_separate)'!R54</f>
        <v>0</v>
      </c>
      <c r="S54" s="76">
        <f t="shared" si="4"/>
        <v>0</v>
      </c>
      <c r="T54" s="76">
        <f t="shared" si="7"/>
        <v>0</v>
      </c>
    </row>
    <row r="55" spans="2:20" ht="19.899999999999999" customHeight="1">
      <c r="B55" s="136"/>
      <c r="C55" s="12">
        <v>12</v>
      </c>
      <c r="D55" s="74"/>
      <c r="E55" s="74"/>
      <c r="F55" s="74"/>
      <c r="G55" s="74"/>
      <c r="H55" s="74"/>
      <c r="I55" s="116">
        <f>'MPS(input_separate)'!I55</f>
        <v>0</v>
      </c>
      <c r="J55" s="113">
        <f>'MPS(input_separate)'!J55</f>
        <v>0</v>
      </c>
      <c r="K55" s="30">
        <f t="shared" si="5"/>
        <v>0</v>
      </c>
      <c r="L55" s="30">
        <f t="shared" si="6"/>
        <v>0</v>
      </c>
      <c r="M55" s="113">
        <f>'MPS(input_separate)'!M55</f>
        <v>0</v>
      </c>
      <c r="N55" s="112">
        <f>'MPS(input_separate)'!N55</f>
        <v>0</v>
      </c>
      <c r="O55" s="115">
        <f>'MPS(input_separate)'!O55</f>
        <v>0</v>
      </c>
      <c r="P55" s="114">
        <f>'MPS(input_separate)'!P55</f>
        <v>0</v>
      </c>
      <c r="Q55" s="114">
        <f>'MPS(input_separate)'!Q55</f>
        <v>0</v>
      </c>
      <c r="R55" s="114">
        <f>'MPS(input_separate)'!R55</f>
        <v>0</v>
      </c>
      <c r="S55" s="76">
        <f t="shared" si="4"/>
        <v>0</v>
      </c>
      <c r="T55" s="76">
        <f t="shared" si="7"/>
        <v>0</v>
      </c>
    </row>
    <row r="56" spans="2:20" ht="19.899999999999999" customHeight="1">
      <c r="B56" s="136"/>
      <c r="C56" s="12">
        <v>13</v>
      </c>
      <c r="D56" s="74"/>
      <c r="E56" s="74"/>
      <c r="F56" s="74"/>
      <c r="G56" s="74"/>
      <c r="H56" s="74"/>
      <c r="I56" s="116">
        <f>'MPS(input_separate)'!I56</f>
        <v>0</v>
      </c>
      <c r="J56" s="113">
        <f>'MPS(input_separate)'!J56</f>
        <v>0</v>
      </c>
      <c r="K56" s="30">
        <f t="shared" si="5"/>
        <v>0</v>
      </c>
      <c r="L56" s="30">
        <f t="shared" si="6"/>
        <v>0</v>
      </c>
      <c r="M56" s="113">
        <f>'MPS(input_separate)'!M56</f>
        <v>0</v>
      </c>
      <c r="N56" s="112">
        <f>'MPS(input_separate)'!N56</f>
        <v>0</v>
      </c>
      <c r="O56" s="115">
        <f>'MPS(input_separate)'!O56</f>
        <v>0</v>
      </c>
      <c r="P56" s="114">
        <f>'MPS(input_separate)'!P56</f>
        <v>0</v>
      </c>
      <c r="Q56" s="114">
        <f>'MPS(input_separate)'!Q56</f>
        <v>0</v>
      </c>
      <c r="R56" s="114">
        <f>'MPS(input_separate)'!R56</f>
        <v>0</v>
      </c>
      <c r="S56" s="76">
        <f t="shared" si="4"/>
        <v>0</v>
      </c>
      <c r="T56" s="76">
        <f t="shared" si="7"/>
        <v>0</v>
      </c>
    </row>
    <row r="57" spans="2:20" ht="19.899999999999999" customHeight="1">
      <c r="B57" s="136"/>
      <c r="C57" s="12">
        <v>14</v>
      </c>
      <c r="D57" s="74"/>
      <c r="E57" s="74"/>
      <c r="F57" s="74"/>
      <c r="G57" s="74"/>
      <c r="H57" s="74"/>
      <c r="I57" s="116">
        <f>'MPS(input_separate)'!I57</f>
        <v>0</v>
      </c>
      <c r="J57" s="113">
        <f>'MPS(input_separate)'!J57</f>
        <v>0</v>
      </c>
      <c r="K57" s="30">
        <f t="shared" si="5"/>
        <v>0</v>
      </c>
      <c r="L57" s="30">
        <f t="shared" si="6"/>
        <v>0</v>
      </c>
      <c r="M57" s="113">
        <f>'MPS(input_separate)'!M57</f>
        <v>0</v>
      </c>
      <c r="N57" s="112">
        <f>'MPS(input_separate)'!N57</f>
        <v>0</v>
      </c>
      <c r="O57" s="115">
        <f>'MPS(input_separate)'!O57</f>
        <v>0</v>
      </c>
      <c r="P57" s="114">
        <f>'MPS(input_separate)'!P57</f>
        <v>0</v>
      </c>
      <c r="Q57" s="114">
        <f>'MPS(input_separate)'!Q57</f>
        <v>0</v>
      </c>
      <c r="R57" s="114">
        <f>'MPS(input_separate)'!R57</f>
        <v>0</v>
      </c>
      <c r="S57" s="76">
        <f t="shared" si="4"/>
        <v>0</v>
      </c>
      <c r="T57" s="76">
        <f t="shared" si="7"/>
        <v>0</v>
      </c>
    </row>
    <row r="58" spans="2:20" ht="19.899999999999999" customHeight="1">
      <c r="B58" s="136"/>
      <c r="C58" s="12">
        <v>15</v>
      </c>
      <c r="D58" s="74"/>
      <c r="E58" s="74"/>
      <c r="F58" s="74"/>
      <c r="G58" s="74"/>
      <c r="H58" s="74"/>
      <c r="I58" s="116">
        <f>'MPS(input_separate)'!I58</f>
        <v>0</v>
      </c>
      <c r="J58" s="113">
        <f>'MPS(input_separate)'!J58</f>
        <v>0</v>
      </c>
      <c r="K58" s="30">
        <f t="shared" si="5"/>
        <v>0</v>
      </c>
      <c r="L58" s="30">
        <f t="shared" si="6"/>
        <v>0</v>
      </c>
      <c r="M58" s="113">
        <f>'MPS(input_separate)'!M58</f>
        <v>0</v>
      </c>
      <c r="N58" s="112">
        <f>'MPS(input_separate)'!N58</f>
        <v>0</v>
      </c>
      <c r="O58" s="115">
        <f>'MPS(input_separate)'!O58</f>
        <v>0</v>
      </c>
      <c r="P58" s="114">
        <f>'MPS(input_separate)'!P58</f>
        <v>0</v>
      </c>
      <c r="Q58" s="114">
        <f>'MPS(input_separate)'!Q58</f>
        <v>0</v>
      </c>
      <c r="R58" s="114">
        <f>'MPS(input_separate)'!R58</f>
        <v>0</v>
      </c>
      <c r="S58" s="76">
        <f t="shared" si="4"/>
        <v>0</v>
      </c>
      <c r="T58" s="76">
        <f t="shared" si="7"/>
        <v>0</v>
      </c>
    </row>
    <row r="59" spans="2:20" ht="19.899999999999999" customHeight="1">
      <c r="B59" s="136"/>
      <c r="C59" s="12">
        <v>16</v>
      </c>
      <c r="D59" s="74"/>
      <c r="E59" s="74"/>
      <c r="F59" s="74"/>
      <c r="G59" s="74"/>
      <c r="H59" s="74"/>
      <c r="I59" s="116">
        <f>'MPS(input_separate)'!I59</f>
        <v>0</v>
      </c>
      <c r="J59" s="113">
        <f>'MPS(input_separate)'!J59</f>
        <v>0</v>
      </c>
      <c r="K59" s="30">
        <f t="shared" si="5"/>
        <v>0</v>
      </c>
      <c r="L59" s="30">
        <f t="shared" si="6"/>
        <v>0</v>
      </c>
      <c r="M59" s="113">
        <f>'MPS(input_separate)'!M59</f>
        <v>0</v>
      </c>
      <c r="N59" s="112">
        <f>'MPS(input_separate)'!N59</f>
        <v>0</v>
      </c>
      <c r="O59" s="115">
        <f>'MPS(input_separate)'!O59</f>
        <v>0</v>
      </c>
      <c r="P59" s="114">
        <f>'MPS(input_separate)'!P59</f>
        <v>0</v>
      </c>
      <c r="Q59" s="114">
        <f>'MPS(input_separate)'!Q59</f>
        <v>0</v>
      </c>
      <c r="R59" s="114">
        <f>'MPS(input_separate)'!R59</f>
        <v>0</v>
      </c>
      <c r="S59" s="76">
        <f t="shared" si="4"/>
        <v>0</v>
      </c>
      <c r="T59" s="76">
        <f t="shared" si="7"/>
        <v>0</v>
      </c>
    </row>
    <row r="60" spans="2:20" ht="19.899999999999999" customHeight="1">
      <c r="B60" s="136"/>
      <c r="C60" s="12">
        <v>17</v>
      </c>
      <c r="D60" s="74"/>
      <c r="E60" s="74"/>
      <c r="F60" s="74"/>
      <c r="G60" s="74"/>
      <c r="H60" s="74"/>
      <c r="I60" s="116">
        <f>'MPS(input_separate)'!I60</f>
        <v>0</v>
      </c>
      <c r="J60" s="113">
        <f>'MPS(input_separate)'!J60</f>
        <v>0</v>
      </c>
      <c r="K60" s="30">
        <f t="shared" si="5"/>
        <v>0</v>
      </c>
      <c r="L60" s="30">
        <f t="shared" si="6"/>
        <v>0</v>
      </c>
      <c r="M60" s="113">
        <f>'MPS(input_separate)'!M60</f>
        <v>0</v>
      </c>
      <c r="N60" s="112">
        <f>'MPS(input_separate)'!N60</f>
        <v>0</v>
      </c>
      <c r="O60" s="115">
        <f>'MPS(input_separate)'!O60</f>
        <v>0</v>
      </c>
      <c r="P60" s="114">
        <f>'MPS(input_separate)'!P60</f>
        <v>0</v>
      </c>
      <c r="Q60" s="114">
        <f>'MPS(input_separate)'!Q60</f>
        <v>0</v>
      </c>
      <c r="R60" s="114">
        <f>'MPS(input_separate)'!R60</f>
        <v>0</v>
      </c>
      <c r="S60" s="76">
        <f t="shared" si="4"/>
        <v>0</v>
      </c>
      <c r="T60" s="76">
        <f t="shared" si="7"/>
        <v>0</v>
      </c>
    </row>
    <row r="61" spans="2:20" ht="19.899999999999999" customHeight="1">
      <c r="B61" s="136"/>
      <c r="C61" s="12">
        <v>18</v>
      </c>
      <c r="D61" s="74"/>
      <c r="E61" s="74"/>
      <c r="F61" s="74"/>
      <c r="G61" s="74"/>
      <c r="H61" s="74"/>
      <c r="I61" s="116">
        <f>'MPS(input_separate)'!I61</f>
        <v>0</v>
      </c>
      <c r="J61" s="113">
        <f>'MPS(input_separate)'!J61</f>
        <v>0</v>
      </c>
      <c r="K61" s="30">
        <f t="shared" si="5"/>
        <v>0</v>
      </c>
      <c r="L61" s="30">
        <f t="shared" si="6"/>
        <v>0</v>
      </c>
      <c r="M61" s="113">
        <f>'MPS(input_separate)'!M61</f>
        <v>0</v>
      </c>
      <c r="N61" s="112">
        <f>'MPS(input_separate)'!N61</f>
        <v>0</v>
      </c>
      <c r="O61" s="115">
        <f>'MPS(input_separate)'!O61</f>
        <v>0</v>
      </c>
      <c r="P61" s="114">
        <f>'MPS(input_separate)'!P61</f>
        <v>0</v>
      </c>
      <c r="Q61" s="114">
        <f>'MPS(input_separate)'!Q61</f>
        <v>0</v>
      </c>
      <c r="R61" s="114">
        <f>'MPS(input_separate)'!R61</f>
        <v>0</v>
      </c>
      <c r="S61" s="76">
        <f t="shared" si="4"/>
        <v>0</v>
      </c>
      <c r="T61" s="76">
        <f t="shared" si="7"/>
        <v>0</v>
      </c>
    </row>
    <row r="62" spans="2:20" ht="19.899999999999999" customHeight="1">
      <c r="B62" s="136"/>
      <c r="C62" s="12">
        <v>19</v>
      </c>
      <c r="D62" s="74"/>
      <c r="E62" s="74"/>
      <c r="F62" s="74"/>
      <c r="G62" s="74"/>
      <c r="H62" s="74"/>
      <c r="I62" s="116">
        <f>'MPS(input_separate)'!I62</f>
        <v>0</v>
      </c>
      <c r="J62" s="113">
        <f>'MPS(input_separate)'!J62</f>
        <v>0</v>
      </c>
      <c r="K62" s="30">
        <f t="shared" si="5"/>
        <v>0</v>
      </c>
      <c r="L62" s="30">
        <f t="shared" si="6"/>
        <v>0</v>
      </c>
      <c r="M62" s="113">
        <f>'MPS(input_separate)'!M62</f>
        <v>0</v>
      </c>
      <c r="N62" s="112">
        <f>'MPS(input_separate)'!N62</f>
        <v>0</v>
      </c>
      <c r="O62" s="115">
        <f>'MPS(input_separate)'!O62</f>
        <v>0</v>
      </c>
      <c r="P62" s="114">
        <f>'MPS(input_separate)'!P62</f>
        <v>0</v>
      </c>
      <c r="Q62" s="114">
        <f>'MPS(input_separate)'!Q62</f>
        <v>0</v>
      </c>
      <c r="R62" s="114">
        <f>'MPS(input_separate)'!R62</f>
        <v>0</v>
      </c>
      <c r="S62" s="76">
        <f t="shared" si="4"/>
        <v>0</v>
      </c>
      <c r="T62" s="76">
        <f t="shared" si="7"/>
        <v>0</v>
      </c>
    </row>
    <row r="63" spans="2:20" ht="19.899999999999999" customHeight="1">
      <c r="B63" s="137"/>
      <c r="C63" s="12">
        <v>20</v>
      </c>
      <c r="D63" s="74"/>
      <c r="E63" s="74"/>
      <c r="F63" s="74"/>
      <c r="G63" s="74"/>
      <c r="H63" s="74"/>
      <c r="I63" s="116">
        <f>'MPS(input_separate)'!I63</f>
        <v>0</v>
      </c>
      <c r="J63" s="113">
        <f>'MPS(input_separate)'!J63</f>
        <v>0</v>
      </c>
      <c r="K63" s="30">
        <f t="shared" si="5"/>
        <v>0</v>
      </c>
      <c r="L63" s="30">
        <f t="shared" si="6"/>
        <v>0</v>
      </c>
      <c r="M63" s="113">
        <f>'MPS(input_separate)'!M63</f>
        <v>0</v>
      </c>
      <c r="N63" s="112">
        <f>'MPS(input_separate)'!N63</f>
        <v>0</v>
      </c>
      <c r="O63" s="115">
        <f>'MPS(input_separate)'!O63</f>
        <v>0</v>
      </c>
      <c r="P63" s="114">
        <f>'MPS(input_separate)'!P63</f>
        <v>0</v>
      </c>
      <c r="Q63" s="114">
        <f>'MPS(input_separate)'!Q63</f>
        <v>0</v>
      </c>
      <c r="R63" s="114">
        <f>'MPS(input_separate)'!R63</f>
        <v>0</v>
      </c>
      <c r="S63" s="76">
        <f t="shared" si="4"/>
        <v>0</v>
      </c>
      <c r="T63" s="76">
        <f t="shared" si="7"/>
        <v>0</v>
      </c>
    </row>
    <row r="64" spans="2:20" ht="19.899999999999999" customHeight="1">
      <c r="B64" s="28" t="s">
        <v>48</v>
      </c>
      <c r="C64" s="31" t="s">
        <v>54</v>
      </c>
      <c r="D64" s="67" t="s">
        <v>54</v>
      </c>
      <c r="E64" s="67"/>
      <c r="F64" s="67"/>
      <c r="G64" s="67" t="s">
        <v>54</v>
      </c>
      <c r="H64" s="67" t="s">
        <v>54</v>
      </c>
      <c r="I64" s="67" t="s">
        <v>54</v>
      </c>
      <c r="J64" s="68" t="s">
        <v>59</v>
      </c>
      <c r="K64" s="68" t="s">
        <v>59</v>
      </c>
      <c r="L64" s="68" t="s">
        <v>59</v>
      </c>
      <c r="M64" s="68" t="s">
        <v>59</v>
      </c>
      <c r="N64" s="68" t="s">
        <v>59</v>
      </c>
      <c r="O64" s="68" t="s">
        <v>59</v>
      </c>
      <c r="P64" s="68" t="s">
        <v>59</v>
      </c>
      <c r="Q64" s="68"/>
      <c r="R64" s="68"/>
      <c r="S64" s="77">
        <f>SUM(S44:S63)</f>
        <v>0</v>
      </c>
      <c r="T64" s="77">
        <f>SUM(T44:T63)</f>
        <v>0</v>
      </c>
    </row>
  </sheetData>
  <sheetProtection password="C7C3" sheet="1" formatCells="0" formatRows="0"/>
  <mergeCells count="12">
    <mergeCell ref="B44:B63"/>
    <mergeCell ref="B6:B7"/>
    <mergeCell ref="E6:F6"/>
    <mergeCell ref="G6:M6"/>
    <mergeCell ref="B10:B19"/>
    <mergeCell ref="B23:B24"/>
    <mergeCell ref="E23:F23"/>
    <mergeCell ref="B27:B36"/>
    <mergeCell ref="B40:B41"/>
    <mergeCell ref="D40:F40"/>
    <mergeCell ref="G40:H40"/>
    <mergeCell ref="I40:R40"/>
  </mergeCells>
  <phoneticPr fontId="11"/>
  <pageMargins left="0.70866141732283472" right="0.70866141732283472" top="0.74803149606299213" bottom="0.74803149606299213" header="0.31496062992125984" footer="0.31496062992125984"/>
  <pageSetup paperSize="8"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AA07D-0C0F-463A-9C42-B97C263AB026}">
  <sheetPr>
    <tabColor theme="5" tint="0.39997558519241921"/>
  </sheetPr>
  <dimension ref="A1:K30"/>
  <sheetViews>
    <sheetView showGridLines="0" view="pageBreakPreview" zoomScale="80" zoomScaleNormal="100" zoomScaleSheetLayoutView="80" workbookViewId="0"/>
  </sheetViews>
  <sheetFormatPr defaultColWidth="9" defaultRowHeight="14.25"/>
  <cols>
    <col min="1" max="2" width="3.625" style="1" customWidth="1"/>
    <col min="3" max="4" width="4.75" style="1" customWidth="1"/>
    <col min="5" max="5" width="57.5" style="1" customWidth="1"/>
    <col min="6" max="6" width="15.625" style="1" customWidth="1"/>
    <col min="7" max="7" width="20.625" style="1" customWidth="1"/>
    <col min="8" max="8" width="15.625" style="1" customWidth="1"/>
    <col min="9" max="9" width="15.625" style="36" customWidth="1"/>
    <col min="10" max="16384" width="9" style="1"/>
  </cols>
  <sheetData>
    <row r="1" spans="1:11">
      <c r="I1" s="2" t="str">
        <f>'MPS(input)'!K1</f>
        <v>Monitoring Spreadsheet: JCM_ID_AM023_ver01.0</v>
      </c>
    </row>
    <row r="2" spans="1:11">
      <c r="I2" s="2" t="str">
        <f>'MPS(input)'!K2</f>
        <v>Reference Number: ID028</v>
      </c>
    </row>
    <row r="3" spans="1:11" ht="28.15" customHeight="1">
      <c r="A3" s="144" t="s">
        <v>273</v>
      </c>
      <c r="B3" s="144"/>
      <c r="C3" s="144"/>
      <c r="D3" s="144"/>
      <c r="E3" s="144"/>
      <c r="F3" s="144"/>
      <c r="G3" s="144"/>
      <c r="H3" s="144"/>
      <c r="I3" s="144"/>
    </row>
    <row r="4" spans="1:11" ht="11.25" customHeight="1"/>
    <row r="5" spans="1:11" ht="19.149999999999999" customHeight="1" thickBot="1">
      <c r="A5" s="37" t="s">
        <v>2</v>
      </c>
      <c r="B5" s="38"/>
      <c r="C5" s="38"/>
      <c r="D5" s="38"/>
      <c r="E5" s="39"/>
      <c r="F5" s="40" t="s">
        <v>6</v>
      </c>
      <c r="G5" s="41" t="s">
        <v>0</v>
      </c>
      <c r="H5" s="40" t="s">
        <v>1</v>
      </c>
      <c r="I5" s="42" t="s">
        <v>7</v>
      </c>
    </row>
    <row r="6" spans="1:11" ht="19.149999999999999" customHeight="1" thickBot="1">
      <c r="A6" s="43"/>
      <c r="B6" s="44" t="s">
        <v>126</v>
      </c>
      <c r="C6" s="44"/>
      <c r="D6" s="44"/>
      <c r="E6" s="44"/>
      <c r="F6" s="57" t="s">
        <v>166</v>
      </c>
      <c r="G6" s="78">
        <f>G10-G15</f>
        <v>0</v>
      </c>
      <c r="H6" s="45" t="s">
        <v>125</v>
      </c>
      <c r="I6" s="46" t="s">
        <v>128</v>
      </c>
    </row>
    <row r="7" spans="1:11" ht="19.149999999999999" customHeight="1">
      <c r="A7" s="37" t="s">
        <v>3</v>
      </c>
      <c r="B7" s="38"/>
      <c r="C7" s="38"/>
      <c r="D7" s="38"/>
      <c r="E7" s="39"/>
      <c r="F7" s="39"/>
      <c r="G7" s="47"/>
      <c r="H7" s="39"/>
      <c r="I7" s="40"/>
      <c r="J7" s="48"/>
      <c r="K7" s="48"/>
    </row>
    <row r="8" spans="1:11" ht="19.149999999999999" customHeight="1">
      <c r="A8" s="49"/>
      <c r="B8" s="50" t="s">
        <v>42</v>
      </c>
      <c r="C8" s="51"/>
      <c r="D8" s="51"/>
      <c r="E8" s="52"/>
      <c r="F8" s="46" t="s">
        <v>165</v>
      </c>
      <c r="G8" s="65">
        <f>F23</f>
        <v>89</v>
      </c>
      <c r="H8" s="62" t="s">
        <v>44</v>
      </c>
      <c r="I8" s="46" t="s">
        <v>68</v>
      </c>
    </row>
    <row r="9" spans="1:11" ht="19.149999999999999" customHeight="1" thickBot="1">
      <c r="A9" s="37" t="s">
        <v>4</v>
      </c>
      <c r="B9" s="39"/>
      <c r="C9" s="38"/>
      <c r="D9" s="40"/>
      <c r="E9" s="40"/>
      <c r="F9" s="40"/>
      <c r="G9" s="37"/>
      <c r="H9" s="39"/>
      <c r="I9" s="40"/>
    </row>
    <row r="10" spans="1:11" ht="19.149999999999999" customHeight="1" thickBot="1">
      <c r="A10" s="49"/>
      <c r="B10" s="53" t="s">
        <v>130</v>
      </c>
      <c r="C10" s="44"/>
      <c r="D10" s="44"/>
      <c r="E10" s="44"/>
      <c r="F10" s="57" t="s">
        <v>165</v>
      </c>
      <c r="G10" s="78">
        <f>SUM(G11:G13)</f>
        <v>0</v>
      </c>
      <c r="H10" s="45" t="s">
        <v>125</v>
      </c>
      <c r="I10" s="46" t="s">
        <v>132</v>
      </c>
    </row>
    <row r="11" spans="1:11" ht="40.15" customHeight="1">
      <c r="A11" s="49"/>
      <c r="B11" s="54"/>
      <c r="C11" s="146" t="s">
        <v>76</v>
      </c>
      <c r="D11" s="147"/>
      <c r="E11" s="148"/>
      <c r="F11" s="55" t="s">
        <v>165</v>
      </c>
      <c r="G11" s="79">
        <f>'MRS(input_separate)'!N20</f>
        <v>0</v>
      </c>
      <c r="H11" s="45" t="s">
        <v>125</v>
      </c>
      <c r="I11" s="55" t="s">
        <v>255</v>
      </c>
    </row>
    <row r="12" spans="1:11" ht="40.15" customHeight="1">
      <c r="A12" s="49"/>
      <c r="B12" s="54"/>
      <c r="C12" s="149" t="s">
        <v>77</v>
      </c>
      <c r="D12" s="150"/>
      <c r="E12" s="151"/>
      <c r="F12" s="55" t="s">
        <v>165</v>
      </c>
      <c r="G12" s="80">
        <f>'MRS(input_separate)'!G37</f>
        <v>0</v>
      </c>
      <c r="H12" s="45" t="s">
        <v>125</v>
      </c>
      <c r="I12" s="56" t="s">
        <v>67</v>
      </c>
    </row>
    <row r="13" spans="1:11" ht="40.15" customHeight="1">
      <c r="A13" s="49"/>
      <c r="B13" s="54"/>
      <c r="C13" s="149" t="s">
        <v>244</v>
      </c>
      <c r="D13" s="150"/>
      <c r="E13" s="151"/>
      <c r="F13" s="55" t="s">
        <v>165</v>
      </c>
      <c r="G13" s="80">
        <f>'MRS(input_separate)'!S64</f>
        <v>0</v>
      </c>
      <c r="H13" s="45" t="s">
        <v>125</v>
      </c>
      <c r="I13" s="56" t="s">
        <v>254</v>
      </c>
    </row>
    <row r="14" spans="1:11" ht="19.149999999999999" customHeight="1" thickBot="1">
      <c r="A14" s="37" t="s">
        <v>5</v>
      </c>
      <c r="B14" s="38"/>
      <c r="C14" s="38"/>
      <c r="D14" s="38"/>
      <c r="E14" s="39"/>
      <c r="F14" s="41"/>
      <c r="G14" s="37"/>
      <c r="H14" s="37"/>
      <c r="I14" s="41"/>
    </row>
    <row r="15" spans="1:11" ht="19.149999999999999" customHeight="1" thickBot="1">
      <c r="A15" s="49"/>
      <c r="B15" s="53" t="s">
        <v>134</v>
      </c>
      <c r="C15" s="44"/>
      <c r="D15" s="44"/>
      <c r="E15" s="44"/>
      <c r="F15" s="46" t="s">
        <v>165</v>
      </c>
      <c r="G15" s="78">
        <f>G16+G20</f>
        <v>0</v>
      </c>
      <c r="H15" s="81" t="s">
        <v>125</v>
      </c>
      <c r="I15" s="46" t="s">
        <v>135</v>
      </c>
    </row>
    <row r="16" spans="1:11" ht="19.149999999999999" customHeight="1">
      <c r="A16" s="49"/>
      <c r="B16" s="54"/>
      <c r="C16" s="83" t="s">
        <v>252</v>
      </c>
      <c r="D16" s="51"/>
      <c r="E16" s="52"/>
      <c r="F16" s="46" t="s">
        <v>167</v>
      </c>
      <c r="G16" s="82">
        <f>G17*G18*G19</f>
        <v>0</v>
      </c>
      <c r="H16" s="81" t="s">
        <v>125</v>
      </c>
      <c r="I16" s="46" t="s">
        <v>256</v>
      </c>
    </row>
    <row r="17" spans="1:9" ht="40.15" customHeight="1">
      <c r="A17" s="49"/>
      <c r="B17" s="54"/>
      <c r="C17" s="84"/>
      <c r="D17" s="152" t="s">
        <v>251</v>
      </c>
      <c r="E17" s="153"/>
      <c r="F17" s="46" t="s">
        <v>167</v>
      </c>
      <c r="G17" s="82">
        <f>'MRS(input)'!F11</f>
        <v>0</v>
      </c>
      <c r="H17" s="87" t="s">
        <v>91</v>
      </c>
      <c r="I17" s="46" t="s">
        <v>137</v>
      </c>
    </row>
    <row r="18" spans="1:9" ht="40.15" customHeight="1">
      <c r="A18" s="49"/>
      <c r="B18" s="54"/>
      <c r="C18" s="84"/>
      <c r="D18" s="146" t="s">
        <v>43</v>
      </c>
      <c r="E18" s="148"/>
      <c r="F18" s="46" t="s">
        <v>167</v>
      </c>
      <c r="G18" s="88">
        <f>'MRS(input)'!F27</f>
        <v>3.4259999999999999E-2</v>
      </c>
      <c r="H18" s="87" t="s">
        <v>99</v>
      </c>
      <c r="I18" s="46" t="s">
        <v>66</v>
      </c>
    </row>
    <row r="19" spans="1:9" ht="40.15" customHeight="1">
      <c r="A19" s="49"/>
      <c r="B19" s="54"/>
      <c r="C19" s="84"/>
      <c r="D19" s="149" t="s">
        <v>65</v>
      </c>
      <c r="E19" s="151"/>
      <c r="F19" s="64" t="s">
        <v>167</v>
      </c>
      <c r="G19" s="89">
        <f>'MRS(input)'!F29</f>
        <v>5.8299999999999998E-2</v>
      </c>
      <c r="H19" s="81" t="s">
        <v>139</v>
      </c>
      <c r="I19" s="46" t="s">
        <v>129</v>
      </c>
    </row>
    <row r="20" spans="1:9" ht="18.399999999999999" customHeight="1">
      <c r="A20" s="85"/>
      <c r="B20" s="86"/>
      <c r="C20" s="50" t="s">
        <v>253</v>
      </c>
      <c r="D20" s="51"/>
      <c r="E20" s="52"/>
      <c r="F20" s="64" t="s">
        <v>166</v>
      </c>
      <c r="G20" s="82">
        <f>'MRS(input_separate)'!T64</f>
        <v>0</v>
      </c>
      <c r="H20" s="81" t="s">
        <v>125</v>
      </c>
      <c r="I20" s="46" t="s">
        <v>257</v>
      </c>
    </row>
    <row r="21" spans="1:9">
      <c r="F21" s="58"/>
      <c r="G21" s="59"/>
      <c r="H21" s="59"/>
    </row>
    <row r="22" spans="1:9" ht="21.75" customHeight="1">
      <c r="C22" s="1" t="s">
        <v>8</v>
      </c>
    </row>
    <row r="23" spans="1:9" ht="21.75" customHeight="1">
      <c r="C23" s="145" t="s">
        <v>68</v>
      </c>
      <c r="D23" s="145"/>
      <c r="E23" s="60" t="s">
        <v>42</v>
      </c>
      <c r="F23" s="61">
        <v>89</v>
      </c>
      <c r="G23" s="62" t="s">
        <v>44</v>
      </c>
      <c r="H23" s="36"/>
    </row>
    <row r="24" spans="1:9">
      <c r="E24" s="63"/>
      <c r="F24" s="63"/>
    </row>
    <row r="25" spans="1:9" ht="21.75" customHeight="1">
      <c r="C25" s="138" t="s">
        <v>208</v>
      </c>
      <c r="D25" s="139"/>
      <c r="E25" s="71" t="s">
        <v>259</v>
      </c>
      <c r="F25" s="92">
        <v>5.46</v>
      </c>
      <c r="G25" s="62" t="s">
        <v>59</v>
      </c>
      <c r="H25" s="36"/>
    </row>
    <row r="26" spans="1:9" ht="21.75" customHeight="1">
      <c r="C26" s="140"/>
      <c r="D26" s="141"/>
      <c r="E26" s="91" t="s">
        <v>260</v>
      </c>
      <c r="F26" s="92">
        <v>5.69</v>
      </c>
      <c r="G26" s="62" t="s">
        <v>59</v>
      </c>
      <c r="H26" s="36"/>
    </row>
    <row r="27" spans="1:9" ht="21.75" customHeight="1">
      <c r="C27" s="140"/>
      <c r="D27" s="141"/>
      <c r="E27" s="90" t="s">
        <v>261</v>
      </c>
      <c r="F27" s="92">
        <v>5.9</v>
      </c>
      <c r="G27" s="62" t="s">
        <v>59</v>
      </c>
      <c r="H27" s="36"/>
    </row>
    <row r="28" spans="1:9" ht="21.75" customHeight="1">
      <c r="C28" s="142"/>
      <c r="D28" s="143"/>
      <c r="E28" s="90" t="s">
        <v>262</v>
      </c>
      <c r="F28" s="92">
        <v>6.03</v>
      </c>
      <c r="G28" s="62" t="s">
        <v>59</v>
      </c>
      <c r="H28" s="36"/>
    </row>
    <row r="29" spans="1:9">
      <c r="E29" s="63"/>
      <c r="F29" s="63"/>
    </row>
    <row r="30" spans="1:9" s="36" customFormat="1">
      <c r="E30" s="1"/>
      <c r="F30" s="1"/>
      <c r="G30" s="1"/>
      <c r="H30" s="1"/>
    </row>
  </sheetData>
  <sheetProtection password="C7C3" sheet="1" objects="1" scenarios="1"/>
  <mergeCells count="9">
    <mergeCell ref="D19:E19"/>
    <mergeCell ref="C23:D23"/>
    <mergeCell ref="C25:D28"/>
    <mergeCell ref="A3:I3"/>
    <mergeCell ref="C11:E11"/>
    <mergeCell ref="C12:E12"/>
    <mergeCell ref="C13:E13"/>
    <mergeCell ref="D17:E17"/>
    <mergeCell ref="D18:E18"/>
  </mergeCells>
  <phoneticPr fontId="11"/>
  <pageMargins left="0.70866141732283472" right="0.70866141732283472" top="0.74803149606299213" bottom="0.74803149606299213" header="0.31496062992125984" footer="0.31496062992125984"/>
  <pageSetup paperSize="9" scale="8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FEEFD6BB-DDAD-42C1-BC09-F705C97D764E}">
  <ds:schemaRefs>
    <ds:schemaRef ds:uri="http://schemas.microsoft.com/sharepoint/v3/contenttype/forms"/>
  </ds:schemaRefs>
</ds:datastoreItem>
</file>

<file path=customXml/itemProps2.xml><?xml version="1.0" encoding="utf-8"?>
<ds:datastoreItem xmlns:ds="http://schemas.openxmlformats.org/officeDocument/2006/customXml" ds:itemID="{02692A4C-046C-4A0F-B6D0-60DD6E654D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5F3F1C-68FD-43DE-AA1B-EA93E203ED7B}">
  <ds:schemaRefs>
    <ds:schemaRef ds:uri="http://schemas.microsoft.com/office/2006/metadata/properties"/>
    <ds:schemaRef ds:uri="http://schemas.microsoft.com/office/infopath/2007/PartnerControls"/>
    <ds:schemaRef ds:uri="16f3ea39-9308-4011-b282-348b837af518"/>
    <ds:schemaRef ds:uri="aa648ee9-af07-4ee7-a823-cd9c24dceb1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2024-12-12T04:50:02Z</cp:lastPrinted>
  <dcterms:created xsi:type="dcterms:W3CDTF">2012-01-13T02:28:29Z</dcterms:created>
  <dcterms:modified xsi:type="dcterms:W3CDTF">2025-12-18T08:14:17Z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