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misako-otsuka\Downloads\2_upload_辺見確認済 (5)\2_upload_辺見確認済\"/>
    </mc:Choice>
  </mc:AlternateContent>
  <xr:revisionPtr revIDLastSave="0" documentId="13_ncr:1_{DFBA5414-8494-4980-A869-4CD3F1C55BA6}" xr6:coauthVersionLast="47" xr6:coauthVersionMax="47" xr10:uidLastSave="{00000000-0000-0000-0000-000000000000}"/>
  <bookViews>
    <workbookView xWindow="-120" yWindow="-120" windowWidth="29040" windowHeight="15990" tabRatio="735"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'MPS(calc_process)'!$A$1:$I$17</definedName>
    <definedName name="_xlnm.Print_Area" localSheetId="0">'MPS(input)'!$A$1:$K$39</definedName>
    <definedName name="_xlnm.Print_Area" localSheetId="6">'MRS(calc_process)'!$A$1:$I$17</definedName>
    <definedName name="_xlnm.Print_Area" localSheetId="4">'MRS(input)'!$A$1:$L$39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34" l="1"/>
  <c r="H30" i="34"/>
  <c r="K29" i="34"/>
  <c r="H29" i="34"/>
  <c r="K28" i="34"/>
  <c r="H28" i="34"/>
  <c r="K27" i="34"/>
  <c r="H27" i="34"/>
  <c r="K26" i="34"/>
  <c r="H26" i="34"/>
  <c r="Q19" i="35"/>
  <c r="O19" i="35"/>
  <c r="N19" i="35"/>
  <c r="M19" i="35"/>
  <c r="Q18" i="35"/>
  <c r="L18" i="35" s="1"/>
  <c r="O18" i="35"/>
  <c r="N18" i="35"/>
  <c r="M18" i="35"/>
  <c r="Q17" i="35"/>
  <c r="O17" i="35"/>
  <c r="N17" i="35"/>
  <c r="M17" i="35"/>
  <c r="S17" i="35" s="1"/>
  <c r="Q16" i="35"/>
  <c r="L16" i="35" s="1"/>
  <c r="O16" i="35"/>
  <c r="N16" i="35"/>
  <c r="M16" i="35"/>
  <c r="S16" i="35" s="1"/>
  <c r="Q15" i="35"/>
  <c r="L15" i="35" s="1"/>
  <c r="O15" i="35"/>
  <c r="N15" i="35"/>
  <c r="M15" i="35"/>
  <c r="S15" i="35" s="1"/>
  <c r="Q14" i="35"/>
  <c r="L14" i="35" s="1"/>
  <c r="O14" i="35"/>
  <c r="N14" i="35"/>
  <c r="M14" i="35"/>
  <c r="S14" i="35" s="1"/>
  <c r="Q13" i="35"/>
  <c r="L13" i="35" s="1"/>
  <c r="O13" i="35"/>
  <c r="N13" i="35"/>
  <c r="M13" i="35"/>
  <c r="S13" i="35" s="1"/>
  <c r="Q12" i="35"/>
  <c r="L12" i="35" s="1"/>
  <c r="O12" i="35"/>
  <c r="N12" i="35"/>
  <c r="M12" i="35"/>
  <c r="S12" i="35" s="1"/>
  <c r="Q11" i="35"/>
  <c r="L11" i="35" s="1"/>
  <c r="O11" i="35"/>
  <c r="N11" i="35"/>
  <c r="M11" i="35"/>
  <c r="S11" i="35" s="1"/>
  <c r="Q10" i="35"/>
  <c r="L10" i="35" s="1"/>
  <c r="O10" i="35"/>
  <c r="N10" i="35"/>
  <c r="M10" i="35"/>
  <c r="S10" i="35" s="1"/>
  <c r="I2" i="36"/>
  <c r="I1" i="36"/>
  <c r="S2" i="35"/>
  <c r="S1" i="35"/>
  <c r="L2" i="34"/>
  <c r="L1" i="34"/>
  <c r="S19" i="35"/>
  <c r="L19" i="35"/>
  <c r="H19" i="35"/>
  <c r="R19" i="35" s="1"/>
  <c r="S18" i="35"/>
  <c r="H18" i="35"/>
  <c r="L17" i="35"/>
  <c r="H17" i="35"/>
  <c r="H16" i="35"/>
  <c r="H15" i="35"/>
  <c r="H14" i="35"/>
  <c r="R14" i="35" s="1"/>
  <c r="H13" i="35"/>
  <c r="H12" i="35"/>
  <c r="H11" i="35"/>
  <c r="H10" i="35"/>
  <c r="Q9" i="35"/>
  <c r="P9" i="35"/>
  <c r="O9" i="35"/>
  <c r="N9" i="35"/>
  <c r="M9" i="35"/>
  <c r="L9" i="35"/>
  <c r="K9" i="35"/>
  <c r="J9" i="35"/>
  <c r="I9" i="35"/>
  <c r="H9" i="35"/>
  <c r="G9" i="35"/>
  <c r="F9" i="35"/>
  <c r="E9" i="35"/>
  <c r="D9" i="35"/>
  <c r="C9" i="35"/>
  <c r="Q8" i="35"/>
  <c r="P8" i="35"/>
  <c r="O8" i="35"/>
  <c r="N8" i="35"/>
  <c r="M8" i="35"/>
  <c r="L8" i="35"/>
  <c r="K8" i="35"/>
  <c r="J8" i="35"/>
  <c r="I8" i="35"/>
  <c r="H8" i="35"/>
  <c r="G8" i="35"/>
  <c r="F8" i="35"/>
  <c r="E8" i="35"/>
  <c r="D8" i="35"/>
  <c r="C8" i="35"/>
  <c r="C2" i="33"/>
  <c r="C1" i="33"/>
  <c r="I2" i="31"/>
  <c r="S2" i="32"/>
  <c r="R11" i="35" l="1"/>
  <c r="R10" i="35"/>
  <c r="R15" i="35"/>
  <c r="S20" i="35"/>
  <c r="G12" i="36" s="1"/>
  <c r="G11" i="36" s="1"/>
  <c r="R12" i="35"/>
  <c r="R20" i="35" s="1"/>
  <c r="G9" i="36" s="1"/>
  <c r="G8" i="36" s="1"/>
  <c r="G6" i="36" s="1"/>
  <c r="C34" i="34" s="1"/>
  <c r="R13" i="35"/>
  <c r="R16" i="35"/>
  <c r="R17" i="35"/>
  <c r="R18" i="35"/>
  <c r="P10" i="32"/>
  <c r="L19" i="32"/>
  <c r="L11" i="32"/>
  <c r="L12" i="32"/>
  <c r="L13" i="32"/>
  <c r="L14" i="32"/>
  <c r="L15" i="32"/>
  <c r="L16" i="32"/>
  <c r="L17" i="32"/>
  <c r="L18" i="32"/>
  <c r="L10" i="32"/>
  <c r="K10" i="32" l="1"/>
  <c r="P10" i="35"/>
  <c r="K10" i="35" s="1"/>
  <c r="H10" i="32"/>
  <c r="R10" i="32" s="1"/>
  <c r="L9" i="32"/>
  <c r="L8" i="32"/>
  <c r="J9" i="32"/>
  <c r="I9" i="32"/>
  <c r="J8" i="32"/>
  <c r="I8" i="32"/>
  <c r="G9" i="32"/>
  <c r="F9" i="32"/>
  <c r="G8" i="32"/>
  <c r="F8" i="32"/>
  <c r="Q9" i="32" l="1"/>
  <c r="Q8" i="32"/>
  <c r="S1" i="32" l="1"/>
  <c r="I1" i="31"/>
  <c r="S11" i="32" l="1"/>
  <c r="S12" i="32"/>
  <c r="S13" i="32"/>
  <c r="S14" i="32"/>
  <c r="S15" i="32"/>
  <c r="S16" i="32"/>
  <c r="S17" i="32"/>
  <c r="S18" i="32"/>
  <c r="S19" i="32"/>
  <c r="S10" i="32"/>
  <c r="P11" i="32"/>
  <c r="P12" i="32"/>
  <c r="P13" i="32"/>
  <c r="P14" i="32"/>
  <c r="P15" i="32"/>
  <c r="P16" i="32"/>
  <c r="P17" i="32"/>
  <c r="P18" i="32"/>
  <c r="P19" i="32"/>
  <c r="P9" i="32"/>
  <c r="P8" i="32"/>
  <c r="O9" i="32"/>
  <c r="O8" i="32"/>
  <c r="N9" i="32"/>
  <c r="N8" i="32"/>
  <c r="M9" i="32"/>
  <c r="M8" i="32"/>
  <c r="K9" i="32"/>
  <c r="K8" i="32"/>
  <c r="H11" i="32"/>
  <c r="R11" i="32" s="1"/>
  <c r="H12" i="32"/>
  <c r="R12" i="32" s="1"/>
  <c r="H13" i="32"/>
  <c r="R13" i="32" s="1"/>
  <c r="H14" i="32"/>
  <c r="R14" i="32" s="1"/>
  <c r="H15" i="32"/>
  <c r="R15" i="32" s="1"/>
  <c r="H16" i="32"/>
  <c r="R16" i="32" s="1"/>
  <c r="H17" i="32"/>
  <c r="R17" i="32" s="1"/>
  <c r="H18" i="32"/>
  <c r="R18" i="32" s="1"/>
  <c r="H19" i="32"/>
  <c r="R19" i="32" s="1"/>
  <c r="H9" i="32"/>
  <c r="H8" i="32"/>
  <c r="E9" i="32"/>
  <c r="E8" i="32"/>
  <c r="D9" i="32"/>
  <c r="D8" i="32"/>
  <c r="C8" i="32"/>
  <c r="C9" i="32"/>
  <c r="K19" i="32" l="1"/>
  <c r="P19" i="35"/>
  <c r="K19" i="35" s="1"/>
  <c r="K18" i="32"/>
  <c r="P18" i="35"/>
  <c r="K18" i="35" s="1"/>
  <c r="K17" i="32"/>
  <c r="P17" i="35"/>
  <c r="K17" i="35" s="1"/>
  <c r="K14" i="32"/>
  <c r="P14" i="35"/>
  <c r="K14" i="35" s="1"/>
  <c r="K15" i="32"/>
  <c r="P15" i="35"/>
  <c r="K15" i="35" s="1"/>
  <c r="K12" i="32"/>
  <c r="P12" i="35"/>
  <c r="K12" i="35" s="1"/>
  <c r="K13" i="32"/>
  <c r="P13" i="35"/>
  <c r="K13" i="35" s="1"/>
  <c r="K16" i="32"/>
  <c r="P16" i="35"/>
  <c r="K16" i="35" s="1"/>
  <c r="K11" i="32"/>
  <c r="P11" i="35"/>
  <c r="K11" i="35" s="1"/>
  <c r="S20" i="32"/>
  <c r="R20" i="32"/>
  <c r="G12" i="31" l="1"/>
  <c r="G11" i="31" s="1"/>
  <c r="G9" i="31" l="1"/>
  <c r="G8" i="31" s="1"/>
  <c r="G6" i="31" s="1"/>
  <c r="B34" i="30" s="1"/>
</calcChain>
</file>

<file path=xl/sharedStrings.xml><?xml version="1.0" encoding="utf-8"?>
<sst xmlns="http://schemas.openxmlformats.org/spreadsheetml/2006/main" count="568" uniqueCount="181">
  <si>
    <t>Monitoring Spreadsheet: JCM_ID_AM024_ver01.0</t>
    <phoneticPr fontId="2"/>
  </si>
  <si>
    <t>Monitoring Plan Sheet (Input Sheet) [Attachment to Project Design Document]</t>
    <phoneticPr fontId="2"/>
  </si>
  <si>
    <r>
      <t xml:space="preserve">Table 1-1: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</si>
  <si>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</si>
  <si>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</si>
  <si>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</si>
  <si>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</si>
  <si>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</si>
  <si>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</si>
  <si>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</si>
  <si>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</si>
  <si>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</si>
  <si>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</si>
  <si>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</si>
  <si>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</si>
  <si>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</si>
  <si>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</si>
  <si>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</si>
  <si>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</si>
  <si>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</si>
  <si>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</si>
  <si>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</si>
  <si>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</si>
  <si>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</si>
  <si>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EC</t>
    </r>
    <r>
      <rPr>
        <i/>
        <vertAlign val="subscript"/>
        <sz val="11"/>
        <rFont val="Arial"/>
        <family val="2"/>
      </rPr>
      <t>PJ,i,p</t>
    </r>
    <phoneticPr fontId="2"/>
  </si>
  <si>
    <r>
      <t xml:space="preserve">Electricity consumption of the project blower </t>
    </r>
    <r>
      <rPr>
        <i/>
        <sz val="11"/>
        <rFont val="Arial"/>
        <family val="2"/>
      </rPr>
      <t>i</t>
    </r>
    <r>
      <rPr>
        <sz val="11"/>
        <rFont val="Arial"/>
        <family val="2"/>
      </rPr>
      <t xml:space="preserve"> during the period </t>
    </r>
    <r>
      <rPr>
        <i/>
        <sz val="11"/>
        <rFont val="Arial"/>
        <family val="2"/>
      </rPr>
      <t>p</t>
    </r>
    <r>
      <rPr>
        <sz val="11"/>
        <rFont val="Arial"/>
        <family val="2"/>
      </rPr>
      <t xml:space="preserve"> </t>
    </r>
    <phoneticPr fontId="2"/>
  </si>
  <si>
    <t>-</t>
    <phoneticPr fontId="2"/>
  </si>
  <si>
    <t>kWh/p</t>
    <phoneticPr fontId="2"/>
  </si>
  <si>
    <t>Option C</t>
    <phoneticPr fontId="2"/>
  </si>
  <si>
    <t>Measured data</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</si>
  <si>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</si>
  <si>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Continuously</t>
    <phoneticPr fontId="2"/>
  </si>
  <si>
    <t>Input on "MPS
(input_separate)"</t>
  </si>
  <si>
    <t>(2)</t>
  </si>
  <si>
    <r>
      <t>OT</t>
    </r>
    <r>
      <rPr>
        <i/>
        <vertAlign val="subscript"/>
        <sz val="11"/>
        <rFont val="Arial"/>
        <family val="2"/>
      </rPr>
      <t>PJ,i,p</t>
    </r>
    <phoneticPr fontId="2"/>
  </si>
  <si>
    <r>
      <t xml:space="preserve">Operating time of the project blower </t>
    </r>
    <r>
      <rPr>
        <i/>
        <sz val="11"/>
        <rFont val="Arial"/>
        <family val="2"/>
      </rPr>
      <t>i</t>
    </r>
    <r>
      <rPr>
        <sz val="11"/>
        <rFont val="Arial"/>
        <family val="2"/>
      </rPr>
      <t xml:space="preserve"> during the period </t>
    </r>
    <r>
      <rPr>
        <i/>
        <sz val="11"/>
        <rFont val="Arial"/>
        <family val="2"/>
      </rPr>
      <t>p</t>
    </r>
    <phoneticPr fontId="2"/>
  </si>
  <si>
    <t>h/p</t>
    <phoneticPr fontId="2"/>
  </si>
  <si>
    <r>
      <t xml:space="preserve">Data is obtained from the project blower </t>
    </r>
    <r>
      <rPr>
        <i/>
        <sz val="11"/>
        <rFont val="Arial"/>
        <family val="2"/>
      </rPr>
      <t>i</t>
    </r>
    <r>
      <rPr>
        <sz val="11"/>
        <rFont val="Arial"/>
        <family val="2"/>
      </rPr>
      <t xml:space="preserve"> operating system.</t>
    </r>
    <phoneticPr fontId="2"/>
  </si>
  <si>
    <t>(3)</t>
  </si>
  <si>
    <r>
      <t>IT</t>
    </r>
    <r>
      <rPr>
        <i/>
        <vertAlign val="subscript"/>
        <sz val="11"/>
        <rFont val="Arial"/>
        <family val="2"/>
      </rPr>
      <t>PJ,i,p</t>
    </r>
    <phoneticPr fontId="2"/>
  </si>
  <si>
    <r>
      <t xml:space="preserve">Stop time of the project blower </t>
    </r>
    <r>
      <rPr>
        <i/>
        <sz val="11"/>
        <rFont val="Arial"/>
        <family val="2"/>
      </rPr>
      <t>i</t>
    </r>
    <r>
      <rPr>
        <sz val="11"/>
        <rFont val="Arial"/>
        <family val="2"/>
      </rPr>
      <t xml:space="preserve"> during intermittent operation during the period </t>
    </r>
    <r>
      <rPr>
        <i/>
        <sz val="11"/>
        <rFont val="Arial"/>
        <family val="2"/>
      </rPr>
      <t>p</t>
    </r>
    <phoneticPr fontId="2"/>
  </si>
  <si>
    <t>(4)</t>
  </si>
  <si>
    <r>
      <t>PS</t>
    </r>
    <r>
      <rPr>
        <i/>
        <vertAlign val="subscript"/>
        <sz val="11"/>
        <rFont val="Arial"/>
        <family val="2"/>
      </rPr>
      <t>PJ,ave,i,p</t>
    </r>
    <phoneticPr fontId="2"/>
  </si>
  <si>
    <r>
      <t xml:space="preserve">Average daily discharge pressure of the project blower </t>
    </r>
    <r>
      <rPr>
        <i/>
        <sz val="11"/>
        <rFont val="Arial"/>
        <family val="2"/>
      </rPr>
      <t>i</t>
    </r>
    <r>
      <rPr>
        <sz val="11"/>
        <rFont val="Arial"/>
        <family val="2"/>
      </rPr>
      <t xml:space="preserve"> during the period </t>
    </r>
    <r>
      <rPr>
        <i/>
        <sz val="11"/>
        <rFont val="Arial"/>
        <family val="2"/>
      </rPr>
      <t>p</t>
    </r>
    <phoneticPr fontId="2"/>
  </si>
  <si>
    <t>Pa (G)</t>
    <phoneticPr fontId="2"/>
  </si>
  <si>
    <r>
      <t xml:space="preserve">Data is measured by the pressure gauge installed at discharge air pipe of blower </t>
    </r>
    <r>
      <rPr>
        <i/>
        <sz val="11"/>
        <rFont val="Arial"/>
        <family val="2"/>
      </rPr>
      <t>i</t>
    </r>
    <r>
      <rPr>
        <sz val="11"/>
        <rFont val="Arial"/>
        <family val="2"/>
      </rPr>
      <t>.</t>
    </r>
    <phoneticPr fontId="2"/>
  </si>
  <si>
    <t>Once a day</t>
    <phoneticPr fontId="2"/>
  </si>
  <si>
    <t>(5)</t>
  </si>
  <si>
    <r>
      <t>RPM</t>
    </r>
    <r>
      <rPr>
        <i/>
        <vertAlign val="subscript"/>
        <sz val="11"/>
        <rFont val="Arial"/>
        <family val="2"/>
      </rPr>
      <t>PJ,ave,i,p</t>
    </r>
    <phoneticPr fontId="2"/>
  </si>
  <si>
    <r>
      <t xml:space="preserve">Average RPM of the project blower </t>
    </r>
    <r>
      <rPr>
        <i/>
        <sz val="11"/>
        <rFont val="Arial"/>
        <family val="2"/>
      </rPr>
      <t>i</t>
    </r>
    <r>
      <rPr>
        <sz val="11"/>
        <rFont val="Arial"/>
        <family val="2"/>
      </rPr>
      <t xml:space="preserve"> during the period </t>
    </r>
    <r>
      <rPr>
        <i/>
        <sz val="11"/>
        <rFont val="Arial"/>
        <family val="2"/>
      </rPr>
      <t>p</t>
    </r>
    <phoneticPr fontId="2"/>
  </si>
  <si>
    <t>rpm</t>
    <phoneticPr fontId="2"/>
  </si>
  <si>
    <r>
      <t xml:space="preserve">Data is measured by digital tachometer at blower </t>
    </r>
    <r>
      <rPr>
        <i/>
        <sz val="11"/>
        <rFont val="Arial"/>
        <family val="2"/>
      </rPr>
      <t>i</t>
    </r>
    <r>
      <rPr>
        <sz val="11"/>
        <rFont val="Arial"/>
        <family val="2"/>
      </rPr>
      <t>.</t>
    </r>
    <phoneticPr fontId="2"/>
  </si>
  <si>
    <r>
      <t xml:space="preserve">Table 1-2: Parameters to be calculated </t>
    </r>
    <r>
      <rPr>
        <b/>
        <i/>
        <sz val="11"/>
        <rFont val="Arial"/>
        <family val="2"/>
      </rPr>
      <t>ex post</t>
    </r>
    <phoneticPr fontId="2"/>
  </si>
  <si>
    <t>Calculation frequency</t>
    <phoneticPr fontId="2"/>
  </si>
  <si>
    <t>(6)</t>
    <phoneticPr fontId="2"/>
  </si>
  <si>
    <r>
      <t>OT</t>
    </r>
    <r>
      <rPr>
        <i/>
        <vertAlign val="subscript"/>
        <sz val="11"/>
        <rFont val="Arial"/>
        <family val="2"/>
      </rPr>
      <t>RE,i,p</t>
    </r>
    <phoneticPr fontId="2"/>
  </si>
  <si>
    <r>
      <t xml:space="preserve">Operating time of the reference blower </t>
    </r>
    <r>
      <rPr>
        <i/>
        <sz val="11"/>
        <rFont val="Arial"/>
        <family val="2"/>
      </rPr>
      <t xml:space="preserve">i </t>
    </r>
    <r>
      <rPr>
        <sz val="11"/>
        <rFont val="Arial"/>
        <family val="2"/>
      </rPr>
      <t xml:space="preserve">during the period </t>
    </r>
    <r>
      <rPr>
        <i/>
        <sz val="11"/>
        <rFont val="Arial"/>
        <family val="2"/>
      </rPr>
      <t>p</t>
    </r>
    <phoneticPr fontId="2"/>
  </si>
  <si>
    <t>Calculated data</t>
    <phoneticPr fontId="2"/>
  </si>
  <si>
    <r>
      <rPr>
        <i/>
        <sz val="11"/>
        <rFont val="Arial"/>
        <family val="2"/>
      </rPr>
      <t>OT</t>
    </r>
    <r>
      <rPr>
        <i/>
        <vertAlign val="subscript"/>
        <sz val="11"/>
        <rFont val="Arial"/>
        <family val="2"/>
      </rPr>
      <t>RE,i,p</t>
    </r>
    <r>
      <rPr>
        <sz val="11"/>
        <rFont val="Arial"/>
        <family val="2"/>
      </rPr>
      <t xml:space="preserve"> is calculated from </t>
    </r>
    <r>
      <rPr>
        <i/>
        <sz val="11"/>
        <rFont val="Arial"/>
        <family val="2"/>
      </rPr>
      <t>OT</t>
    </r>
    <r>
      <rPr>
        <i/>
        <vertAlign val="subscript"/>
        <sz val="11"/>
        <rFont val="Arial"/>
        <family val="2"/>
      </rPr>
      <t>PJ,i,p</t>
    </r>
    <r>
      <rPr>
        <sz val="11"/>
        <rFont val="Arial"/>
        <family val="2"/>
      </rPr>
      <t xml:space="preserve"> added by </t>
    </r>
    <r>
      <rPr>
        <i/>
        <sz val="11"/>
        <rFont val="Arial"/>
        <family val="2"/>
      </rPr>
      <t>IT</t>
    </r>
    <r>
      <rPr>
        <i/>
        <vertAlign val="subscript"/>
        <sz val="11"/>
        <rFont val="Arial"/>
        <family val="2"/>
      </rPr>
      <t>PJ,i,p</t>
    </r>
    <r>
      <rPr>
        <sz val="11"/>
        <rFont val="Arial"/>
        <family val="2"/>
      </rPr>
      <t>.</t>
    </r>
    <phoneticPr fontId="2"/>
  </si>
  <si>
    <r>
      <t xml:space="preserve">Once in a period </t>
    </r>
    <r>
      <rPr>
        <i/>
        <sz val="11"/>
        <rFont val="Arial"/>
        <family val="2"/>
      </rPr>
      <t>p</t>
    </r>
    <phoneticPr fontId="2"/>
  </si>
  <si>
    <t>(7)</t>
    <phoneticPr fontId="2"/>
  </si>
  <si>
    <r>
      <t>SP</t>
    </r>
    <r>
      <rPr>
        <i/>
        <vertAlign val="subscript"/>
        <sz val="11"/>
        <rFont val="Arial"/>
        <family val="2"/>
      </rPr>
      <t>RE,i,p</t>
    </r>
    <phoneticPr fontId="2"/>
  </si>
  <si>
    <r>
      <t xml:space="preserve">Estimated shaft power of the reference blower </t>
    </r>
    <r>
      <rPr>
        <i/>
        <sz val="11"/>
        <rFont val="Arial"/>
        <family val="2"/>
      </rPr>
      <t>i</t>
    </r>
    <r>
      <rPr>
        <sz val="11"/>
        <rFont val="Arial"/>
        <family val="2"/>
      </rPr>
      <t xml:space="preserve"> during the period </t>
    </r>
    <r>
      <rPr>
        <i/>
        <sz val="11"/>
        <rFont val="Arial"/>
        <family val="2"/>
      </rPr>
      <t>p</t>
    </r>
    <phoneticPr fontId="2"/>
  </si>
  <si>
    <t>kW</t>
    <phoneticPr fontId="2"/>
  </si>
  <si>
    <t>Estimated data</t>
    <phoneticPr fontId="2"/>
  </si>
  <si>
    <r>
      <rPr>
        <i/>
        <sz val="11"/>
        <rFont val="Arial"/>
        <family val="2"/>
      </rPr>
      <t>SP</t>
    </r>
    <r>
      <rPr>
        <i/>
        <vertAlign val="subscript"/>
        <sz val="11"/>
        <rFont val="Arial"/>
        <family val="2"/>
      </rPr>
      <t>RE,i,p</t>
    </r>
    <r>
      <rPr>
        <sz val="11"/>
        <rFont val="Arial"/>
        <family val="2"/>
      </rPr>
      <t xml:space="preserve"> is selected from the performance table of the blower </t>
    </r>
    <r>
      <rPr>
        <i/>
        <sz val="11"/>
        <rFont val="Arial"/>
        <family val="2"/>
      </rPr>
      <t>i</t>
    </r>
    <r>
      <rPr>
        <sz val="11"/>
        <rFont val="Arial"/>
        <family val="2"/>
      </rPr>
      <t xml:space="preserve"> with </t>
    </r>
    <r>
      <rPr>
        <i/>
        <sz val="11"/>
        <rFont val="Arial"/>
        <family val="2"/>
      </rPr>
      <t>PS</t>
    </r>
    <r>
      <rPr>
        <i/>
        <vertAlign val="subscript"/>
        <sz val="11"/>
        <rFont val="Arial"/>
        <family val="2"/>
      </rPr>
      <t>RE,i,p</t>
    </r>
    <r>
      <rPr>
        <sz val="11"/>
        <rFont val="Arial"/>
        <family val="2"/>
      </rPr>
      <t xml:space="preserve"> and </t>
    </r>
    <r>
      <rPr>
        <i/>
        <sz val="11"/>
        <rFont val="Arial"/>
        <family val="2"/>
      </rPr>
      <t>RPM</t>
    </r>
    <r>
      <rPr>
        <i/>
        <vertAlign val="subscript"/>
        <sz val="11"/>
        <rFont val="Arial"/>
        <family val="2"/>
      </rPr>
      <t>RE,i,p</t>
    </r>
    <r>
      <rPr>
        <sz val="11"/>
        <rFont val="Arial"/>
        <family val="2"/>
      </rPr>
      <t>.</t>
    </r>
    <phoneticPr fontId="2"/>
  </si>
  <si>
    <t>(8)</t>
    <phoneticPr fontId="2"/>
  </si>
  <si>
    <r>
      <t>SP</t>
    </r>
    <r>
      <rPr>
        <i/>
        <vertAlign val="subscript"/>
        <sz val="11"/>
        <rFont val="Arial"/>
        <family val="2"/>
      </rPr>
      <t>PJ,i,p</t>
    </r>
    <phoneticPr fontId="2"/>
  </si>
  <si>
    <r>
      <t xml:space="preserve">Estimated shaft power of the project blower </t>
    </r>
    <r>
      <rPr>
        <i/>
        <sz val="11"/>
        <rFont val="Arial"/>
        <family val="2"/>
      </rPr>
      <t>i</t>
    </r>
    <r>
      <rPr>
        <sz val="11"/>
        <rFont val="Arial"/>
        <family val="2"/>
      </rPr>
      <t xml:space="preserve"> during the period </t>
    </r>
    <r>
      <rPr>
        <i/>
        <sz val="11"/>
        <rFont val="Arial"/>
        <family val="2"/>
      </rPr>
      <t>p</t>
    </r>
    <phoneticPr fontId="2"/>
  </si>
  <si>
    <r>
      <rPr>
        <i/>
        <sz val="11"/>
        <rFont val="Arial"/>
        <family val="2"/>
      </rPr>
      <t>SP</t>
    </r>
    <r>
      <rPr>
        <i/>
        <vertAlign val="subscript"/>
        <sz val="11"/>
        <rFont val="Arial"/>
        <family val="2"/>
      </rPr>
      <t>PJ,i,p</t>
    </r>
    <r>
      <rPr>
        <sz val="11"/>
        <rFont val="Arial"/>
        <family val="2"/>
      </rPr>
      <t xml:space="preserve"> is selected from the performance table of the blower </t>
    </r>
    <r>
      <rPr>
        <i/>
        <sz val="11"/>
        <rFont val="Arial"/>
        <family val="2"/>
      </rPr>
      <t>i</t>
    </r>
    <r>
      <rPr>
        <sz val="11"/>
        <rFont val="Arial"/>
        <family val="2"/>
      </rPr>
      <t xml:space="preserve"> with </t>
    </r>
    <r>
      <rPr>
        <i/>
        <sz val="11"/>
        <rFont val="Arial"/>
        <family val="2"/>
      </rPr>
      <t>PS</t>
    </r>
    <r>
      <rPr>
        <i/>
        <vertAlign val="subscript"/>
        <sz val="11"/>
        <rFont val="Arial"/>
        <family val="2"/>
      </rPr>
      <t>PJ,ave,i,p</t>
    </r>
    <r>
      <rPr>
        <sz val="11"/>
        <rFont val="Arial"/>
        <family val="2"/>
      </rPr>
      <t xml:space="preserve"> and </t>
    </r>
    <r>
      <rPr>
        <i/>
        <sz val="11"/>
        <rFont val="Arial"/>
        <family val="2"/>
      </rPr>
      <t>RPM</t>
    </r>
    <r>
      <rPr>
        <i/>
        <vertAlign val="subscript"/>
        <sz val="11"/>
        <rFont val="Arial"/>
        <family val="2"/>
      </rPr>
      <t>PJ,ave,i,p</t>
    </r>
    <r>
      <rPr>
        <sz val="11"/>
        <rFont val="Arial"/>
        <family val="2"/>
      </rPr>
      <t>.</t>
    </r>
    <phoneticPr fontId="2"/>
  </si>
  <si>
    <t>(9)</t>
    <phoneticPr fontId="2"/>
  </si>
  <si>
    <r>
      <t>PS</t>
    </r>
    <r>
      <rPr>
        <i/>
        <vertAlign val="subscript"/>
        <sz val="11"/>
        <rFont val="Arial"/>
        <family val="2"/>
      </rPr>
      <t>RE,i,p</t>
    </r>
    <phoneticPr fontId="2"/>
  </si>
  <si>
    <r>
      <t xml:space="preserve">Calculated daily discharge pressure of the reference blower </t>
    </r>
    <r>
      <rPr>
        <i/>
        <sz val="11"/>
        <rFont val="Arial"/>
        <family val="2"/>
      </rPr>
      <t>i</t>
    </r>
    <r>
      <rPr>
        <sz val="11"/>
        <rFont val="Arial"/>
        <family val="2"/>
      </rPr>
      <t xml:space="preserve"> during the period </t>
    </r>
    <r>
      <rPr>
        <i/>
        <sz val="11"/>
        <rFont val="Arial"/>
        <family val="2"/>
      </rPr>
      <t>p</t>
    </r>
    <phoneticPr fontId="2"/>
  </si>
  <si>
    <r>
      <rPr>
        <i/>
        <sz val="11"/>
        <rFont val="Arial"/>
        <family val="2"/>
      </rPr>
      <t>PS</t>
    </r>
    <r>
      <rPr>
        <i/>
        <vertAlign val="subscript"/>
        <sz val="11"/>
        <rFont val="Arial"/>
        <family val="2"/>
      </rPr>
      <t>RE,i,p</t>
    </r>
    <r>
      <rPr>
        <sz val="11"/>
        <rFont val="Arial"/>
        <family val="2"/>
      </rPr>
      <t xml:space="preserve"> is calculated by </t>
    </r>
    <r>
      <rPr>
        <i/>
        <sz val="11"/>
        <rFont val="Arial"/>
        <family val="2"/>
      </rPr>
      <t>PS</t>
    </r>
    <r>
      <rPr>
        <i/>
        <vertAlign val="subscript"/>
        <sz val="11"/>
        <rFont val="Arial"/>
        <family val="2"/>
      </rPr>
      <t>PJ,ave,i,p</t>
    </r>
    <r>
      <rPr>
        <sz val="11"/>
        <rFont val="Arial"/>
        <family val="2"/>
      </rPr>
      <t xml:space="preserve"> divided by </t>
    </r>
    <r>
      <rPr>
        <i/>
        <sz val="11"/>
        <rFont val="Arial"/>
        <family val="2"/>
      </rPr>
      <t>F</t>
    </r>
    <r>
      <rPr>
        <i/>
        <vertAlign val="subscript"/>
        <sz val="11"/>
        <rFont val="Arial"/>
        <family val="2"/>
      </rPr>
      <t>PS,i</t>
    </r>
    <r>
      <rPr>
        <sz val="11"/>
        <rFont val="Arial"/>
        <family val="2"/>
      </rPr>
      <t>.</t>
    </r>
    <phoneticPr fontId="2"/>
  </si>
  <si>
    <r>
      <t xml:space="preserve">Once in a period </t>
    </r>
    <r>
      <rPr>
        <i/>
        <sz val="11"/>
        <rFont val="Arial"/>
        <family val="2"/>
      </rPr>
      <t>p</t>
    </r>
    <r>
      <rPr>
        <sz val="11"/>
        <rFont val="Arial"/>
        <family val="2"/>
      </rPr>
      <t xml:space="preserve"> (if the blower </t>
    </r>
    <r>
      <rPr>
        <i/>
        <sz val="11"/>
        <rFont val="Arial"/>
        <family val="2"/>
      </rPr>
      <t>i</t>
    </r>
    <r>
      <rPr>
        <sz val="11"/>
        <rFont val="Arial"/>
        <family val="2"/>
      </rPr>
      <t xml:space="preserve"> is replaced, </t>
    </r>
    <r>
      <rPr>
        <i/>
        <sz val="11"/>
        <rFont val="Arial"/>
        <family val="2"/>
      </rPr>
      <t>PS</t>
    </r>
    <r>
      <rPr>
        <i/>
        <vertAlign val="subscript"/>
        <sz val="11"/>
        <rFont val="Arial"/>
        <family val="2"/>
      </rPr>
      <t>RE,low,i,p</t>
    </r>
    <r>
      <rPr>
        <sz val="11"/>
        <rFont val="Arial"/>
        <family val="2"/>
      </rPr>
      <t xml:space="preserve"> is recalculated.)</t>
    </r>
    <phoneticPr fontId="2"/>
  </si>
  <si>
    <t>(10)</t>
    <phoneticPr fontId="2"/>
  </si>
  <si>
    <r>
      <t>RPM</t>
    </r>
    <r>
      <rPr>
        <i/>
        <vertAlign val="subscript"/>
        <sz val="11"/>
        <rFont val="Arial"/>
        <family val="2"/>
      </rPr>
      <t>RE,i,p</t>
    </r>
    <phoneticPr fontId="2"/>
  </si>
  <si>
    <r>
      <t xml:space="preserve">Calculated RPM of the reference blower </t>
    </r>
    <r>
      <rPr>
        <i/>
        <sz val="11"/>
        <rFont val="Arial"/>
        <family val="2"/>
      </rPr>
      <t>i</t>
    </r>
    <r>
      <rPr>
        <sz val="11"/>
        <rFont val="Arial"/>
        <family val="2"/>
      </rPr>
      <t xml:space="preserve"> during the period </t>
    </r>
    <r>
      <rPr>
        <i/>
        <sz val="11"/>
        <rFont val="Arial"/>
        <family val="2"/>
      </rPr>
      <t>p</t>
    </r>
    <phoneticPr fontId="2"/>
  </si>
  <si>
    <r>
      <rPr>
        <i/>
        <sz val="11"/>
        <rFont val="Arial"/>
        <family val="2"/>
      </rPr>
      <t>RPM</t>
    </r>
    <r>
      <rPr>
        <i/>
        <vertAlign val="subscript"/>
        <sz val="11"/>
        <rFont val="Arial"/>
        <family val="2"/>
      </rPr>
      <t>RE,i,p</t>
    </r>
    <r>
      <rPr>
        <sz val="11"/>
        <rFont val="Arial"/>
        <family val="2"/>
      </rPr>
      <t xml:space="preserve"> is calculated by </t>
    </r>
    <r>
      <rPr>
        <i/>
        <sz val="11"/>
        <rFont val="Arial"/>
        <family val="2"/>
      </rPr>
      <t>RPM</t>
    </r>
    <r>
      <rPr>
        <i/>
        <vertAlign val="subscript"/>
        <sz val="11"/>
        <rFont val="Arial"/>
        <family val="2"/>
      </rPr>
      <t>PJ,ave,i,p</t>
    </r>
    <r>
      <rPr>
        <sz val="11"/>
        <rFont val="Arial"/>
        <family val="2"/>
      </rPr>
      <t xml:space="preserve"> divided by </t>
    </r>
    <r>
      <rPr>
        <i/>
        <sz val="11"/>
        <rFont val="Arial"/>
        <family val="2"/>
      </rPr>
      <t>F</t>
    </r>
    <r>
      <rPr>
        <i/>
        <vertAlign val="subscript"/>
        <sz val="11"/>
        <rFont val="Arial"/>
        <family val="2"/>
      </rPr>
      <t>rpm,i</t>
    </r>
    <r>
      <rPr>
        <sz val="11"/>
        <rFont val="Arial"/>
        <family val="2"/>
      </rPr>
      <t>.</t>
    </r>
    <phoneticPr fontId="2"/>
  </si>
  <si>
    <r>
      <t xml:space="preserve">Table 2: Project-specific parameters to be fixed </t>
    </r>
    <r>
      <rPr>
        <b/>
        <i/>
        <sz val="11"/>
        <color indexed="8"/>
        <rFont val="Arial"/>
        <family val="2"/>
      </rPr>
      <t>ex ante</t>
    </r>
    <phoneticPr fontId="2"/>
  </si>
  <si>
    <r>
      <t>EF</t>
    </r>
    <r>
      <rPr>
        <i/>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</si>
  <si>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</si>
  <si>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</si>
  <si>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t>[Grid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
[Captive electricity]
CDM approved small scale methodology: AMS-I.A</t>
    <phoneticPr fontId="2"/>
  </si>
  <si>
    <t>Input on "MPS (input_separate)"</t>
  </si>
  <si>
    <r>
      <t>PS</t>
    </r>
    <r>
      <rPr>
        <i/>
        <vertAlign val="subscript"/>
        <sz val="11"/>
        <rFont val="Arial"/>
        <family val="2"/>
      </rPr>
      <t>RE,low,i,intre</t>
    </r>
    <phoneticPr fontId="2"/>
  </si>
  <si>
    <r>
      <t xml:space="preserve">Lowest daily discharge pressure of the reference blower </t>
    </r>
    <r>
      <rPr>
        <i/>
        <sz val="11"/>
        <rFont val="Arial"/>
        <family val="2"/>
      </rPr>
      <t>i</t>
    </r>
    <r>
      <rPr>
        <sz val="11"/>
        <rFont val="Arial"/>
        <family val="2"/>
      </rPr>
      <t xml:space="preserve"> during the parameter monitoring period before the aerator installation</t>
    </r>
    <phoneticPr fontId="2"/>
  </si>
  <si>
    <r>
      <rPr>
        <i/>
        <sz val="11"/>
        <rFont val="Arial"/>
        <family val="2"/>
      </rPr>
      <t>PS</t>
    </r>
    <r>
      <rPr>
        <i/>
        <vertAlign val="subscript"/>
        <sz val="11"/>
        <rFont val="Arial"/>
        <family val="2"/>
      </rPr>
      <t>RE,low,i,intre</t>
    </r>
    <r>
      <rPr>
        <sz val="11"/>
        <rFont val="Arial"/>
        <family val="2"/>
      </rPr>
      <t xml:space="preserve"> is selected from the lowest monitored data during the parameter monitoring period before the aerator installation.</t>
    </r>
    <phoneticPr fontId="2"/>
  </si>
  <si>
    <r>
      <t>PS</t>
    </r>
    <r>
      <rPr>
        <i/>
        <vertAlign val="subscript"/>
        <sz val="11"/>
        <rFont val="Arial"/>
        <family val="2"/>
      </rPr>
      <t>PJ,high,i,intpj</t>
    </r>
    <phoneticPr fontId="2"/>
  </si>
  <si>
    <r>
      <t xml:space="preserve">Highest daily discharge pressure of the project blower </t>
    </r>
    <r>
      <rPr>
        <i/>
        <sz val="11"/>
        <rFont val="Arial"/>
        <family val="2"/>
      </rPr>
      <t>i</t>
    </r>
    <r>
      <rPr>
        <sz val="11"/>
        <rFont val="Arial"/>
        <family val="2"/>
      </rPr>
      <t xml:space="preserve"> during the parameter monitoring period after completion of aerator installation</t>
    </r>
    <phoneticPr fontId="2"/>
  </si>
  <si>
    <r>
      <rPr>
        <i/>
        <sz val="11"/>
        <rFont val="Arial"/>
        <family val="2"/>
      </rPr>
      <t>PS</t>
    </r>
    <r>
      <rPr>
        <i/>
        <vertAlign val="subscript"/>
        <sz val="11"/>
        <rFont val="Arial"/>
        <family val="2"/>
      </rPr>
      <t>PJ,high,i,intpj</t>
    </r>
    <r>
      <rPr>
        <sz val="11"/>
        <rFont val="Arial"/>
        <family val="2"/>
      </rPr>
      <t xml:space="preserve"> is selected from the highest monitored data during the parameter monitoring period after completion of aerator installation.</t>
    </r>
    <phoneticPr fontId="2"/>
  </si>
  <si>
    <r>
      <t>F</t>
    </r>
    <r>
      <rPr>
        <i/>
        <vertAlign val="subscript"/>
        <sz val="11"/>
        <rFont val="Arial"/>
        <family val="2"/>
      </rPr>
      <t>PS,i</t>
    </r>
    <phoneticPr fontId="2"/>
  </si>
  <si>
    <r>
      <t xml:space="preserve">Ratio of discharge pressure change at the blower </t>
    </r>
    <r>
      <rPr>
        <i/>
        <sz val="11"/>
        <rFont val="Arial"/>
        <family val="2"/>
      </rPr>
      <t>i</t>
    </r>
    <phoneticPr fontId="2"/>
  </si>
  <si>
    <r>
      <rPr>
        <i/>
        <sz val="11"/>
        <rFont val="Arial"/>
        <family val="2"/>
      </rPr>
      <t>F</t>
    </r>
    <r>
      <rPr>
        <i/>
        <vertAlign val="subscript"/>
        <sz val="11"/>
        <rFont val="Arial"/>
        <family val="2"/>
      </rPr>
      <t>PS,i</t>
    </r>
    <r>
      <rPr>
        <sz val="11"/>
        <rFont val="Arial"/>
        <family val="2"/>
      </rPr>
      <t xml:space="preserve"> is calculated by </t>
    </r>
    <r>
      <rPr>
        <i/>
        <sz val="11"/>
        <rFont val="Arial"/>
        <family val="2"/>
      </rPr>
      <t>PS</t>
    </r>
    <r>
      <rPr>
        <i/>
        <vertAlign val="subscript"/>
        <sz val="11"/>
        <rFont val="Arial"/>
        <family val="2"/>
      </rPr>
      <t>PJ.high,i,intpj</t>
    </r>
    <r>
      <rPr>
        <sz val="11"/>
        <rFont val="Arial"/>
        <family val="2"/>
      </rPr>
      <t xml:space="preserve"> divided by </t>
    </r>
    <r>
      <rPr>
        <i/>
        <sz val="11"/>
        <rFont val="Arial"/>
        <family val="2"/>
      </rPr>
      <t>PS</t>
    </r>
    <r>
      <rPr>
        <i/>
        <vertAlign val="subscript"/>
        <sz val="11"/>
        <rFont val="Arial"/>
        <family val="2"/>
      </rPr>
      <t>RE,low,i,intre</t>
    </r>
    <r>
      <rPr>
        <sz val="11"/>
        <rFont val="Arial"/>
        <family val="2"/>
      </rPr>
      <t>.</t>
    </r>
    <phoneticPr fontId="2"/>
  </si>
  <si>
    <r>
      <t>F</t>
    </r>
    <r>
      <rPr>
        <i/>
        <vertAlign val="subscript"/>
        <sz val="11"/>
        <rFont val="Arial"/>
        <family val="2"/>
      </rPr>
      <t>RPM,i</t>
    </r>
    <phoneticPr fontId="2"/>
  </si>
  <si>
    <r>
      <t>Ratio of RPM change at the blower</t>
    </r>
    <r>
      <rPr>
        <i/>
        <sz val="11"/>
        <rFont val="Arial"/>
        <family val="2"/>
      </rPr>
      <t xml:space="preserve"> i</t>
    </r>
    <phoneticPr fontId="2"/>
  </si>
  <si>
    <r>
      <rPr>
        <i/>
        <sz val="11"/>
        <rFont val="Arial"/>
        <family val="2"/>
      </rPr>
      <t>F</t>
    </r>
    <r>
      <rPr>
        <i/>
        <vertAlign val="subscript"/>
        <sz val="11"/>
        <rFont val="Arial"/>
        <family val="2"/>
      </rPr>
      <t>RPM,i</t>
    </r>
    <r>
      <rPr>
        <sz val="11"/>
        <rFont val="Arial"/>
        <family val="2"/>
      </rPr>
      <t xml:space="preserve"> is provided by the manufacturer of pulley or calculated from the diameter of pulleys of the project/reference blower </t>
    </r>
    <r>
      <rPr>
        <i/>
        <sz val="11"/>
        <rFont val="Arial"/>
        <family val="2"/>
      </rPr>
      <t>i</t>
    </r>
    <r>
      <rPr>
        <sz val="11"/>
        <rFont val="Arial"/>
        <family val="2"/>
      </rPr>
      <t>.</t>
    </r>
    <phoneticPr fontId="2"/>
  </si>
  <si>
    <r>
      <t xml:space="preserve">Table 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</si>
  <si>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</si>
  <si>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</si>
  <si>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</si>
  <si>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</si>
  <si>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</si>
  <si>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</si>
  <si>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</si>
  <si>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</si>
  <si>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(Input Separate Sheet) [Attachment to Project Design Document]</t>
    <phoneticPr fontId="2"/>
  </si>
  <si>
    <r>
      <t xml:space="preserve">Table 4: </t>
    </r>
    <r>
      <rPr>
        <b/>
        <i/>
        <sz val="11"/>
        <color indexed="8"/>
        <rFont val="Arial"/>
        <family val="2"/>
      </rPr>
      <t>Ex-ante</t>
    </r>
    <r>
      <rPr>
        <b/>
        <sz val="11"/>
        <color indexed="8"/>
        <rFont val="Arial"/>
        <family val="2"/>
      </rPr>
      <t xml:space="preserve"> estimation of emissions</t>
    </r>
    <phoneticPr fontId="2"/>
  </si>
  <si>
    <r>
      <t xml:space="preserve">Parameters to be monitored </t>
    </r>
    <r>
      <rPr>
        <b/>
        <i/>
        <sz val="11"/>
        <color theme="0"/>
        <rFont val="Arial"/>
        <family val="2"/>
      </rPr>
      <t>ex post</t>
    </r>
    <phoneticPr fontId="14"/>
  </si>
  <si>
    <r>
      <t xml:space="preserve">Parameters to be calculated </t>
    </r>
    <r>
      <rPr>
        <b/>
        <i/>
        <sz val="11"/>
        <color theme="0"/>
        <rFont val="Arial"/>
        <family val="2"/>
      </rPr>
      <t>ex post</t>
    </r>
    <phoneticPr fontId="14"/>
  </si>
  <si>
    <r>
      <t xml:space="preserve">Project-specific parameters to be fixed </t>
    </r>
    <r>
      <rPr>
        <b/>
        <i/>
        <sz val="11"/>
        <color theme="0"/>
        <rFont val="Arial"/>
        <family val="2"/>
      </rPr>
      <t>ex ante</t>
    </r>
    <phoneticPr fontId="14"/>
  </si>
  <si>
    <r>
      <rPr>
        <b/>
        <i/>
        <sz val="11"/>
        <color theme="0"/>
        <rFont val="Arial"/>
        <family val="2"/>
      </rPr>
      <t>Ex-ante</t>
    </r>
    <r>
      <rPr>
        <b/>
        <sz val="11"/>
        <color theme="0"/>
        <rFont val="Arial"/>
        <family val="2"/>
      </rPr>
      <t xml:space="preserve"> estimation of emissions</t>
    </r>
    <phoneticPr fontId="14"/>
  </si>
  <si>
    <t>Parameters</t>
    <phoneticPr fontId="14"/>
  </si>
  <si>
    <t>i</t>
    <phoneticPr fontId="2"/>
  </si>
  <si>
    <r>
      <t>IT</t>
    </r>
    <r>
      <rPr>
        <i/>
        <vertAlign val="subscript"/>
        <sz val="11"/>
        <rFont val="Arial"/>
        <family val="2"/>
      </rPr>
      <t>PJ,i,p</t>
    </r>
    <phoneticPr fontId="14"/>
  </si>
  <si>
    <r>
      <t>PS</t>
    </r>
    <r>
      <rPr>
        <i/>
        <vertAlign val="subscript"/>
        <sz val="11"/>
        <rFont val="Arial"/>
        <family val="2"/>
      </rPr>
      <t>PJ,ave,i,p</t>
    </r>
    <phoneticPr fontId="14"/>
  </si>
  <si>
    <r>
      <t>RPM</t>
    </r>
    <r>
      <rPr>
        <i/>
        <vertAlign val="subscript"/>
        <sz val="11"/>
        <rFont val="Arial"/>
        <family val="2"/>
      </rPr>
      <t>PJ,ave,i,p</t>
    </r>
    <phoneticPr fontId="14"/>
  </si>
  <si>
    <r>
      <t>OT</t>
    </r>
    <r>
      <rPr>
        <i/>
        <vertAlign val="subscript"/>
        <sz val="11"/>
        <rFont val="Arial"/>
        <family val="2"/>
      </rPr>
      <t>RE,i,p</t>
    </r>
    <phoneticPr fontId="14"/>
  </si>
  <si>
    <r>
      <t>SP</t>
    </r>
    <r>
      <rPr>
        <i/>
        <vertAlign val="subscript"/>
        <sz val="11"/>
        <rFont val="Arial"/>
        <family val="2"/>
      </rPr>
      <t>RE,i,p</t>
    </r>
    <phoneticPr fontId="14"/>
  </si>
  <si>
    <r>
      <t>SP</t>
    </r>
    <r>
      <rPr>
        <i/>
        <vertAlign val="subscript"/>
        <sz val="11"/>
        <rFont val="Arial"/>
        <family val="2"/>
      </rPr>
      <t>PJ,i,p</t>
    </r>
    <phoneticPr fontId="14"/>
  </si>
  <si>
    <r>
      <t>PS</t>
    </r>
    <r>
      <rPr>
        <i/>
        <vertAlign val="subscript"/>
        <sz val="11"/>
        <rFont val="Arial"/>
        <family val="2"/>
      </rPr>
      <t>RE,i,p</t>
    </r>
    <phoneticPr fontId="14"/>
  </si>
  <si>
    <r>
      <t>F</t>
    </r>
    <r>
      <rPr>
        <i/>
        <vertAlign val="subscript"/>
        <sz val="11"/>
        <rFont val="Arial"/>
        <family val="2"/>
      </rPr>
      <t>RPM,i</t>
    </r>
    <phoneticPr fontId="14"/>
  </si>
  <si>
    <r>
      <t>RE</t>
    </r>
    <r>
      <rPr>
        <i/>
        <vertAlign val="subscript"/>
        <sz val="11"/>
        <rFont val="Arial"/>
        <family val="2"/>
      </rPr>
      <t>i,p</t>
    </r>
    <phoneticPr fontId="2"/>
  </si>
  <si>
    <r>
      <t>PE</t>
    </r>
    <r>
      <rPr>
        <i/>
        <vertAlign val="subscript"/>
        <sz val="11"/>
        <rFont val="Arial"/>
        <family val="2"/>
      </rPr>
      <t>i,p</t>
    </r>
    <phoneticPr fontId="14"/>
  </si>
  <si>
    <t>Description of data</t>
    <phoneticPr fontId="14"/>
  </si>
  <si>
    <t>Identification number of blower</t>
    <phoneticPr fontId="14"/>
  </si>
  <si>
    <r>
      <t xml:space="preserve">Reference emissions during the period </t>
    </r>
    <r>
      <rPr>
        <i/>
        <sz val="11"/>
        <rFont val="Arial"/>
        <family val="2"/>
      </rPr>
      <t>p</t>
    </r>
    <phoneticPr fontId="14"/>
  </si>
  <si>
    <r>
      <t xml:space="preserve">Project emissions during the period </t>
    </r>
    <r>
      <rPr>
        <i/>
        <sz val="11"/>
        <rFont val="Arial"/>
        <family val="2"/>
      </rPr>
      <t>p</t>
    </r>
    <phoneticPr fontId="14"/>
  </si>
  <si>
    <t>Units</t>
    <phoneticPr fontId="14"/>
  </si>
  <si>
    <t>-</t>
    <phoneticPr fontId="14"/>
  </si>
  <si>
    <r>
      <t>tCO</t>
    </r>
    <r>
      <rPr>
        <vertAlign val="subscript"/>
        <sz val="11"/>
        <rFont val="Arial"/>
        <family val="2"/>
      </rPr>
      <t>2</t>
    </r>
    <r>
      <rPr>
        <sz val="11"/>
        <rFont val="Arial"/>
        <family val="2"/>
      </rPr>
      <t>/p</t>
    </r>
    <phoneticPr fontId="14"/>
  </si>
  <si>
    <t>Estimated values</t>
    <phoneticPr fontId="14"/>
  </si>
  <si>
    <t>Total</t>
    <phoneticPr fontId="14"/>
  </si>
  <si>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</si>
  <si>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</si>
  <si>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</si>
  <si>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</si>
  <si>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</si>
  <si>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theme="1"/>
        <rFont val="Arial"/>
        <family val="2"/>
      </rPr>
      <t>p</t>
    </r>
    <phoneticPr fontId="2"/>
  </si>
  <si>
    <t>N/A</t>
    <phoneticPr fontId="2"/>
  </si>
  <si>
    <r>
      <t>ER</t>
    </r>
    <r>
      <rPr>
        <i/>
        <vertAlign val="subscript"/>
        <sz val="11"/>
        <color theme="1"/>
        <rFont val="Arial"/>
        <family val="2"/>
      </rPr>
      <t>p</t>
    </r>
    <phoneticPr fontId="2"/>
  </si>
  <si>
    <t>2. Calculations for reference emissions</t>
    <phoneticPr fontId="2"/>
  </si>
  <si>
    <r>
      <t xml:space="preserve">Reference emissions during the period </t>
    </r>
    <r>
      <rPr>
        <i/>
        <sz val="11"/>
        <color theme="1"/>
        <rFont val="Arial"/>
        <family val="2"/>
      </rPr>
      <t>p</t>
    </r>
    <phoneticPr fontId="2"/>
  </si>
  <si>
    <r>
      <t>RE</t>
    </r>
    <r>
      <rPr>
        <i/>
        <vertAlign val="subscript"/>
        <sz val="11"/>
        <color theme="1"/>
        <rFont val="Arial"/>
        <family val="2"/>
      </rPr>
      <t>p</t>
    </r>
    <phoneticPr fontId="2"/>
  </si>
  <si>
    <r>
      <t xml:space="preserve">Reference emissions during the period </t>
    </r>
    <r>
      <rPr>
        <i/>
        <sz val="11"/>
        <rFont val="Arial"/>
        <family val="2"/>
      </rPr>
      <t>p</t>
    </r>
    <phoneticPr fontId="2"/>
  </si>
  <si>
    <t>3. Calculations of the project emissions</t>
    <phoneticPr fontId="2"/>
  </si>
  <si>
    <r>
      <t xml:space="preserve">Project emissions during the period </t>
    </r>
    <r>
      <rPr>
        <i/>
        <sz val="11"/>
        <color theme="1"/>
        <rFont val="Arial"/>
        <family val="2"/>
      </rPr>
      <t>p</t>
    </r>
    <phoneticPr fontId="2"/>
  </si>
  <si>
    <r>
      <t>PE</t>
    </r>
    <r>
      <rPr>
        <i/>
        <vertAlign val="subscript"/>
        <sz val="11"/>
        <color theme="1"/>
        <rFont val="Arial"/>
        <family val="2"/>
      </rPr>
      <t>p</t>
    </r>
    <phoneticPr fontId="2"/>
  </si>
  <si>
    <t>[List of Default Values]</t>
    <phoneticPr fontId="2"/>
  </si>
  <si>
    <r>
      <t>EF</t>
    </r>
    <r>
      <rPr>
        <vertAlign val="subscript"/>
        <sz val="11"/>
        <rFont val="Arial"/>
        <family val="2"/>
      </rPr>
      <t>elec</t>
    </r>
    <r>
      <rPr>
        <sz val="11"/>
        <rFont val="Arial"/>
        <family val="2"/>
      </rPr>
      <t xml:space="preserve"> (For captive electricity with Diesel fuel)</t>
    </r>
    <phoneticPr fontId="14"/>
  </si>
  <si>
    <r>
      <t>tCO</t>
    </r>
    <r>
      <rPr>
        <vertAlign val="subscript"/>
        <sz val="11"/>
        <rFont val="Arial"/>
        <family val="2"/>
      </rPr>
      <t>2</t>
    </r>
    <r>
      <rPr>
        <sz val="11"/>
        <rFont val="Arial"/>
        <family val="2"/>
      </rPr>
      <t>/MWh</t>
    </r>
    <phoneticPr fontId="14"/>
  </si>
  <si>
    <r>
      <t>EF</t>
    </r>
    <r>
      <rPr>
        <vertAlign val="subscript"/>
        <sz val="11"/>
        <rFont val="Arial"/>
        <family val="2"/>
      </rPr>
      <t>elec</t>
    </r>
    <r>
      <rPr>
        <sz val="11"/>
        <rFont val="Arial"/>
        <family val="2"/>
      </rPr>
      <t xml:space="preserve"> (For captive electricity with Natural gas)</t>
    </r>
    <phoneticPr fontId="14"/>
  </si>
  <si>
    <t>Monitoring Structure Sheet [Attachment to Project Design Document]</t>
    <phoneticPr fontId="2"/>
  </si>
  <si>
    <t>Responsible personnel</t>
  </si>
  <si>
    <t>Role</t>
    <phoneticPr fontId="2"/>
  </si>
  <si>
    <t>Environmental Management and Technology Center
Dupty Manager</t>
    <phoneticPr fontId="14"/>
  </si>
  <si>
    <t>In charge of authorizing the monitoring report.</t>
  </si>
  <si>
    <t>Environmental Management and Technology Center
Manager</t>
    <phoneticPr fontId="14"/>
  </si>
  <si>
    <t>In charge of approving the archived data after being checked and corrected when necessary and preparation of monitoring report.</t>
  </si>
  <si>
    <t>PT. Aneka Bumi Pratama
Director</t>
    <phoneticPr fontId="14"/>
  </si>
  <si>
    <t>In charge of monitoring procedure (data collection and storage), including monitoring equipments and calibrations, and training of monitoring personnel.</t>
  </si>
  <si>
    <t>PT. Aneka Bumi Pratama
Manager</t>
    <phoneticPr fontId="14"/>
  </si>
  <si>
    <t>In charge of checking the archived data.</t>
  </si>
  <si>
    <t>Monitoring Report Sheet (Input Sheet) [For Verification]</t>
    <phoneticPr fontId="2"/>
  </si>
  <si>
    <r>
      <t xml:space="preserve">Table 1-1: Parameters monitored </t>
    </r>
    <r>
      <rPr>
        <b/>
        <i/>
        <sz val="11"/>
        <color indexed="8"/>
        <rFont val="Arial"/>
        <family val="2"/>
      </rPr>
      <t>ex post</t>
    </r>
    <phoneticPr fontId="2"/>
  </si>
  <si>
    <t>(k)</t>
    <phoneticPr fontId="2"/>
  </si>
  <si>
    <t>Monitoring period</t>
    <phoneticPr fontId="2"/>
  </si>
  <si>
    <t>Monitored Values</t>
    <phoneticPr fontId="2"/>
  </si>
  <si>
    <t>Input on "MRS
(input_separate)"</t>
  </si>
  <si>
    <r>
      <t xml:space="preserve">Table 1-2: Parameters calculated </t>
    </r>
    <r>
      <rPr>
        <b/>
        <i/>
        <sz val="11"/>
        <rFont val="Arial"/>
        <family val="2"/>
      </rPr>
      <t>ex post</t>
    </r>
    <phoneticPr fontId="2"/>
  </si>
  <si>
    <r>
      <t xml:space="preserve">Table 2: Project-specific parameters fixed </t>
    </r>
    <r>
      <rPr>
        <b/>
        <i/>
        <sz val="11"/>
        <color indexed="8"/>
        <rFont val="Arial"/>
        <family val="2"/>
      </rPr>
      <t>ex ante</t>
    </r>
    <phoneticPr fontId="2"/>
  </si>
  <si>
    <r>
      <t xml:space="preserve">Table 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</si>
  <si>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(Input Separate Sheet) [For Verification]</t>
    <phoneticPr fontId="2"/>
  </si>
  <si>
    <r>
      <t xml:space="preserve">Table 4: </t>
    </r>
    <r>
      <rPr>
        <b/>
        <i/>
        <sz val="11"/>
        <color indexed="8"/>
        <rFont val="Arial"/>
        <family val="2"/>
      </rPr>
      <t>Ex-post</t>
    </r>
    <r>
      <rPr>
        <b/>
        <sz val="11"/>
        <color indexed="8"/>
        <rFont val="Arial"/>
        <family val="2"/>
      </rPr>
      <t xml:space="preserve"> calculation of emissions</t>
    </r>
    <phoneticPr fontId="2"/>
  </si>
  <si>
    <r>
      <t xml:space="preserve">Parameters monitored </t>
    </r>
    <r>
      <rPr>
        <b/>
        <i/>
        <sz val="11"/>
        <color theme="0"/>
        <rFont val="Arial"/>
        <family val="2"/>
      </rPr>
      <t>ex post</t>
    </r>
    <phoneticPr fontId="14"/>
  </si>
  <si>
    <r>
      <t xml:space="preserve">Parameters calculated </t>
    </r>
    <r>
      <rPr>
        <b/>
        <i/>
        <sz val="11"/>
        <color theme="0"/>
        <rFont val="Arial"/>
        <family val="2"/>
      </rPr>
      <t>ex post</t>
    </r>
    <phoneticPr fontId="14"/>
  </si>
  <si>
    <r>
      <t xml:space="preserve">Project-specific parameters fixed </t>
    </r>
    <r>
      <rPr>
        <b/>
        <i/>
        <sz val="11"/>
        <color theme="0"/>
        <rFont val="Arial"/>
        <family val="2"/>
      </rPr>
      <t>ex ante</t>
    </r>
    <phoneticPr fontId="14"/>
  </si>
  <si>
    <r>
      <rPr>
        <b/>
        <i/>
        <sz val="11"/>
        <color theme="0"/>
        <rFont val="Arial"/>
        <family val="2"/>
      </rPr>
      <t>Ex-post</t>
    </r>
    <r>
      <rPr>
        <b/>
        <sz val="11"/>
        <color theme="0"/>
        <rFont val="Arial"/>
        <family val="2"/>
      </rPr>
      <t xml:space="preserve"> calculation of emissions</t>
    </r>
    <phoneticPr fontId="14"/>
  </si>
  <si>
    <t>Monitored/
Estimated values</t>
    <phoneticPr fontId="14"/>
  </si>
  <si>
    <t>Monitoring Report Sheet (Calculation Process Sheet) [For Verification]</t>
    <phoneticPr fontId="2"/>
  </si>
  <si>
    <t>Reference Number: ID031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</si>
</sst>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000;[Red]\-#,##0.00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sz val="11"/>
      <color theme="0"/>
      <name val="Arial"/>
      <family val="2"/>
    </font>
    <font>
      <sz val="6"/>
      <name val="ＭＳ Ｐゴシック"/>
      <family val="3"/>
      <charset val="128"/>
      <scheme val="minor"/>
    </font>
    <font>
      <b/>
      <sz val="11"/>
      <color theme="0"/>
      <name val="Arial"/>
      <family val="2"/>
    </font>
    <font>
      <b/>
      <i/>
      <sz val="11"/>
      <color theme="0"/>
      <name val="Arial"/>
      <family val="2"/>
    </font>
    <font>
      <i/>
      <sz val="11"/>
      <name val="Arial"/>
      <family val="2"/>
    </font>
    <font>
      <i/>
      <vertAlign val="subscript"/>
      <sz val="11"/>
      <name val="Arial"/>
      <family val="2"/>
    </font>
    <font>
      <vertAlign val="subscript"/>
      <sz val="11"/>
      <name val="Arial"/>
      <family val="2"/>
    </font>
    <font>
      <b/>
      <sz val="11"/>
      <name val="Arial"/>
      <family val="2"/>
    </font>
    <font>
      <i/>
      <vertAlign val="subscript"/>
      <sz val="11"/>
      <color theme="1"/>
      <name val="Arial"/>
      <family val="2"/>
    </font>
    <font>
      <b/>
      <i/>
      <sz val="11"/>
      <color indexed="8"/>
      <name val="Arial"/>
      <family val="2"/>
    </font>
    <font>
      <b/>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theme="0" tint="-0.499984740745262"/>
      </left>
      <right/>
      <top style="thin">
        <color indexed="23"/>
      </top>
      <bottom style="thin">
        <color indexed="2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23"/>
      </left>
      <right style="thin">
        <color indexed="23"/>
      </right>
      <top/>
      <bottom style="thin">
        <color indexed="23"/>
      </bottom>
      <diagonal/>
    </border>
    <border>
      <left style="thin">
        <color theme="0" tint="-0.499984740745262"/>
      </left>
      <right style="thin">
        <color theme="0" tint="-0.499984740745262"/>
      </right>
      <top/>
      <bottom style="thin">
        <color theme="0" tint="-0.499984740745262"/>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3" borderId="0" applyNumberFormat="0" applyBorder="0" applyAlignment="0" applyProtection="0">
      <alignment vertical="center"/>
    </xf>
    <xf numFmtId="0" fontId="9" fillId="0" borderId="0">
      <alignment vertical="center"/>
    </xf>
  </cellStyleXfs>
  <cellXfs count="11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5" fillId="5" borderId="9" xfId="0" applyFont="1" applyFill="1" applyBorder="1">
      <alignment vertical="center"/>
    </xf>
    <xf numFmtId="0" fontId="3" fillId="5" borderId="10" xfId="0" applyFont="1" applyFill="1" applyBorder="1">
      <alignment vertical="center"/>
    </xf>
    <xf numFmtId="0" fontId="3" fillId="5" borderId="11" xfId="0" applyFont="1" applyFill="1" applyBorder="1">
      <alignment vertical="center"/>
    </xf>
    <xf numFmtId="0" fontId="3" fillId="7" borderId="11" xfId="0" applyFont="1" applyFill="1" applyBorder="1">
      <alignment vertical="center"/>
    </xf>
    <xf numFmtId="0" fontId="4" fillId="6" borderId="8" xfId="0" applyFont="1" applyFill="1" applyBorder="1">
      <alignment vertical="center"/>
    </xf>
    <xf numFmtId="0" fontId="4" fillId="6" borderId="7"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3" fillId="8" borderId="6" xfId="0" applyFont="1" applyFill="1" applyBorder="1">
      <alignment vertical="center"/>
    </xf>
    <xf numFmtId="0" fontId="10" fillId="7" borderId="6" xfId="0" applyFont="1" applyFill="1" applyBorder="1">
      <alignment vertical="center"/>
    </xf>
    <xf numFmtId="0" fontId="10" fillId="0" borderId="6" xfId="0" applyFont="1" applyBorder="1">
      <alignment vertical="center"/>
    </xf>
    <xf numFmtId="0" fontId="10" fillId="7" borderId="9" xfId="0" applyFont="1" applyFill="1" applyBorder="1">
      <alignment vertical="center"/>
    </xf>
    <xf numFmtId="0" fontId="7" fillId="0" borderId="13" xfId="0" applyFont="1" applyBorder="1" applyAlignment="1" applyProtection="1">
      <alignment vertical="center" wrapText="1"/>
      <protection locked="0"/>
    </xf>
    <xf numFmtId="0" fontId="7" fillId="6" borderId="12" xfId="0" applyFont="1" applyFill="1" applyBorder="1">
      <alignment vertical="center"/>
    </xf>
    <xf numFmtId="40" fontId="7" fillId="0" borderId="12" xfId="1" applyNumberFormat="1" applyFont="1" applyBorder="1" applyProtection="1">
      <alignment vertical="center"/>
      <protection locked="0"/>
    </xf>
    <xf numFmtId="0" fontId="7" fillId="8" borderId="12" xfId="0" applyFont="1" applyFill="1" applyBorder="1">
      <alignment vertical="center"/>
    </xf>
    <xf numFmtId="0" fontId="7" fillId="8" borderId="12" xfId="0" applyFont="1" applyFill="1" applyBorder="1" applyAlignment="1">
      <alignment horizontal="center" vertical="center"/>
    </xf>
    <xf numFmtId="0" fontId="12" fillId="0" borderId="6" xfId="0" applyFont="1" applyBorder="1" applyAlignment="1">
      <alignment horizontal="center" vertical="center"/>
    </xf>
    <xf numFmtId="0" fontId="10" fillId="0" borderId="8" xfId="0" applyFont="1" applyBorder="1">
      <alignment vertical="center"/>
    </xf>
    <xf numFmtId="0" fontId="5" fillId="5" borderId="9" xfId="0" applyFont="1" applyFill="1" applyBorder="1" applyAlignment="1">
      <alignment horizontal="center" vertical="center"/>
    </xf>
    <xf numFmtId="177" fontId="3" fillId="0" borderId="20" xfId="0" applyNumberFormat="1" applyFont="1" applyBorder="1">
      <alignment vertical="center"/>
    </xf>
    <xf numFmtId="177" fontId="5" fillId="5" borderId="11" xfId="0" applyNumberFormat="1" applyFont="1" applyFill="1" applyBorder="1">
      <alignment vertical="center"/>
    </xf>
    <xf numFmtId="177" fontId="5" fillId="5" borderId="9" xfId="0" applyNumberFormat="1" applyFont="1" applyFill="1" applyBorder="1">
      <alignment vertical="center"/>
    </xf>
    <xf numFmtId="177" fontId="3" fillId="0" borderId="10" xfId="0" applyNumberFormat="1" applyFont="1" applyBorder="1">
      <alignment vertical="center"/>
    </xf>
    <xf numFmtId="0" fontId="10" fillId="0" borderId="0" xfId="0" applyFont="1" applyAlignment="1">
      <alignment horizontal="right" vertical="center"/>
    </xf>
    <xf numFmtId="0" fontId="8" fillId="4" borderId="0" xfId="0" applyFont="1" applyFill="1">
      <alignment vertical="center"/>
    </xf>
    <xf numFmtId="0" fontId="5" fillId="4" borderId="0" xfId="0" applyFont="1" applyFill="1">
      <alignment vertical="center"/>
    </xf>
    <xf numFmtId="0" fontId="5" fillId="4" borderId="0" xfId="0" applyFont="1" applyFill="1" applyAlignment="1">
      <alignment horizontal="right" vertical="center"/>
    </xf>
    <xf numFmtId="0" fontId="6" fillId="0" borderId="0" xfId="0" applyFont="1">
      <alignment vertical="center"/>
    </xf>
    <xf numFmtId="0" fontId="5" fillId="5" borderId="1" xfId="0" applyFont="1" applyFill="1" applyBorder="1" applyAlignment="1">
      <alignment horizontal="center" vertical="center" wrapText="1"/>
    </xf>
    <xf numFmtId="0" fontId="3" fillId="0" borderId="0" xfId="0" applyFont="1" applyAlignment="1">
      <alignment vertical="center" wrapText="1"/>
    </xf>
    <xf numFmtId="0" fontId="7" fillId="6" borderId="1" xfId="0" quotePrefix="1" applyFont="1" applyFill="1" applyBorder="1" applyAlignment="1">
      <alignment horizontal="center" vertical="center"/>
    </xf>
    <xf numFmtId="0" fontId="17" fillId="6" borderId="12" xfId="0" applyFont="1" applyFill="1" applyBorder="1" applyAlignment="1">
      <alignment horizontal="left" vertical="center"/>
    </xf>
    <xf numFmtId="0" fontId="7" fillId="6" borderId="1" xfId="0" applyFont="1" applyFill="1" applyBorder="1" applyAlignment="1">
      <alignment vertical="center" wrapText="1"/>
    </xf>
    <xf numFmtId="0" fontId="7" fillId="9" borderId="1" xfId="0" applyFont="1" applyFill="1" applyBorder="1" applyAlignment="1">
      <alignment horizontal="center" vertical="center"/>
    </xf>
    <xf numFmtId="0" fontId="7" fillId="6" borderId="1" xfId="0" applyFont="1" applyFill="1" applyBorder="1">
      <alignment vertical="center"/>
    </xf>
    <xf numFmtId="0" fontId="17" fillId="6" borderId="12" xfId="0" applyFont="1" applyFill="1" applyBorder="1" applyAlignment="1">
      <alignment horizontal="left" vertical="center" wrapText="1"/>
    </xf>
    <xf numFmtId="0" fontId="17" fillId="6" borderId="1" xfId="0" applyFont="1" applyFill="1" applyBorder="1" applyAlignment="1">
      <alignment horizontal="left" vertical="center"/>
    </xf>
    <xf numFmtId="0" fontId="20" fillId="0" borderId="0" xfId="0" applyFont="1">
      <alignment vertical="center"/>
    </xf>
    <xf numFmtId="0" fontId="15" fillId="5" borderId="1" xfId="0" applyFont="1" applyFill="1" applyBorder="1" applyAlignment="1">
      <alignment horizontal="center" vertical="center" wrapText="1"/>
    </xf>
    <xf numFmtId="0" fontId="17" fillId="6" borderId="0" xfId="0" applyFont="1" applyFill="1" applyAlignment="1">
      <alignment horizontal="left" vertical="center" wrapText="1"/>
    </xf>
    <xf numFmtId="0" fontId="7" fillId="6" borderId="2" xfId="0" applyFont="1" applyFill="1" applyBorder="1" applyAlignment="1">
      <alignment vertical="center" wrapText="1"/>
    </xf>
    <xf numFmtId="0" fontId="17" fillId="6" borderId="18" xfId="0" applyFont="1" applyFill="1" applyBorder="1" applyAlignment="1">
      <alignment horizontal="left" vertical="center"/>
    </xf>
    <xf numFmtId="0" fontId="7" fillId="6" borderId="12" xfId="0" applyFont="1" applyFill="1" applyBorder="1" applyAlignment="1">
      <alignment vertical="center" wrapText="1"/>
    </xf>
    <xf numFmtId="0" fontId="7" fillId="6" borderId="1" xfId="0" quotePrefix="1" applyFont="1" applyFill="1" applyBorder="1">
      <alignment vertical="center"/>
    </xf>
    <xf numFmtId="0" fontId="5" fillId="5" borderId="1" xfId="0" applyFont="1" applyFill="1" applyBorder="1" applyAlignment="1">
      <alignment horizontal="center" vertical="center"/>
    </xf>
    <xf numFmtId="0" fontId="10" fillId="6" borderId="2" xfId="0" applyFont="1" applyFill="1" applyBorder="1">
      <alignment vertical="center"/>
    </xf>
    <xf numFmtId="38" fontId="3" fillId="0" borderId="0" xfId="1" applyFont="1" applyProtection="1">
      <alignment vertical="center"/>
    </xf>
    <xf numFmtId="0" fontId="3" fillId="0" borderId="6" xfId="0" applyFont="1" applyBorder="1">
      <alignment vertical="center"/>
    </xf>
    <xf numFmtId="0" fontId="3" fillId="0" borderId="0" xfId="0" applyFont="1" applyAlignment="1">
      <alignment horizontal="left" vertical="center" wrapText="1"/>
    </xf>
    <xf numFmtId="0" fontId="7" fillId="0" borderId="1" xfId="0" applyFont="1" applyBorder="1" applyAlignment="1" applyProtection="1">
      <alignment vertical="center" wrapText="1"/>
      <protection locked="0"/>
    </xf>
    <xf numFmtId="38" fontId="7" fillId="2" borderId="1" xfId="1" quotePrefix="1" applyFont="1" applyFill="1" applyBorder="1" applyAlignment="1" applyProtection="1">
      <alignment vertical="center" wrapText="1"/>
      <protection locked="0"/>
    </xf>
    <xf numFmtId="38" fontId="7" fillId="0" borderId="1" xfId="1" quotePrefix="1" applyFont="1" applyFill="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3" fillId="0" borderId="21" xfId="0" applyFont="1" applyBorder="1" applyAlignment="1">
      <alignment horizontal="center" vertical="center"/>
    </xf>
    <xf numFmtId="0" fontId="13" fillId="0" borderId="0" xfId="0" applyFont="1">
      <alignment vertical="center"/>
    </xf>
    <xf numFmtId="0" fontId="15" fillId="5" borderId="12" xfId="0" applyFont="1" applyFill="1" applyBorder="1">
      <alignment vertical="center"/>
    </xf>
    <xf numFmtId="0" fontId="15" fillId="0" borderId="0" xfId="0" applyFont="1">
      <alignment vertical="center"/>
    </xf>
    <xf numFmtId="0" fontId="13" fillId="5" borderId="19" xfId="0" applyFont="1" applyFill="1" applyBorder="1" applyAlignment="1">
      <alignment vertical="center" wrapText="1"/>
    </xf>
    <xf numFmtId="0" fontId="17" fillId="6" borderId="19" xfId="0" applyFont="1" applyFill="1" applyBorder="1" applyAlignment="1">
      <alignment horizontal="center" vertical="center"/>
    </xf>
    <xf numFmtId="0" fontId="17" fillId="6" borderId="19" xfId="0" applyFont="1" applyFill="1" applyBorder="1" applyAlignment="1">
      <alignment horizontal="left" vertical="center"/>
    </xf>
    <xf numFmtId="0" fontId="17" fillId="6" borderId="19" xfId="0" applyFont="1" applyFill="1" applyBorder="1" applyAlignment="1">
      <alignment horizontal="left" vertical="center" wrapText="1"/>
    </xf>
    <xf numFmtId="0" fontId="17" fillId="6" borderId="0" xfId="0" applyFont="1" applyFill="1" applyAlignment="1">
      <alignment horizontal="left" vertical="center"/>
    </xf>
    <xf numFmtId="0" fontId="13" fillId="5" borderId="12" xfId="0" applyFont="1" applyFill="1" applyBorder="1" applyAlignment="1">
      <alignment vertical="center" wrapText="1"/>
    </xf>
    <xf numFmtId="0" fontId="7" fillId="6" borderId="12" xfId="0" applyFont="1" applyFill="1" applyBorder="1" applyAlignment="1">
      <alignment horizontal="left" vertical="center" wrapText="1"/>
    </xf>
    <xf numFmtId="0" fontId="10" fillId="0" borderId="0" xfId="0" applyFont="1">
      <alignment vertical="center"/>
    </xf>
    <xf numFmtId="40" fontId="7" fillId="6" borderId="12" xfId="1" applyNumberFormat="1" applyFont="1" applyFill="1" applyBorder="1" applyProtection="1">
      <alignment vertical="center"/>
    </xf>
    <xf numFmtId="176" fontId="7" fillId="6" borderId="12" xfId="1" applyNumberFormat="1" applyFont="1" applyFill="1" applyBorder="1" applyAlignment="1" applyProtection="1">
      <alignment horizontal="right" vertical="center"/>
    </xf>
    <xf numFmtId="0" fontId="20" fillId="6" borderId="12" xfId="0" applyFont="1" applyFill="1" applyBorder="1" applyAlignment="1">
      <alignment horizontal="right" vertical="center"/>
    </xf>
    <xf numFmtId="0" fontId="7" fillId="6" borderId="12" xfId="0" applyFont="1" applyFill="1" applyBorder="1" applyAlignment="1">
      <alignment horizontal="right" vertical="center"/>
    </xf>
    <xf numFmtId="176" fontId="7" fillId="6" borderId="12" xfId="1" applyNumberFormat="1" applyFont="1" applyFill="1" applyBorder="1" applyProtection="1">
      <alignment vertical="center"/>
    </xf>
    <xf numFmtId="0" fontId="9" fillId="0" borderId="0" xfId="3">
      <alignment vertical="center"/>
    </xf>
    <xf numFmtId="0" fontId="3" fillId="0" borderId="0" xfId="3" applyFont="1" applyAlignment="1">
      <alignment horizontal="right" vertical="center"/>
    </xf>
    <xf numFmtId="0" fontId="5" fillId="5" borderId="6" xfId="3" applyFont="1" applyFill="1" applyBorder="1" applyAlignment="1">
      <alignment horizontal="center" vertical="center" wrapText="1"/>
    </xf>
    <xf numFmtId="0" fontId="7" fillId="0" borderId="6" xfId="3" applyFont="1" applyBorder="1" applyAlignment="1" applyProtection="1">
      <alignment vertical="center" wrapText="1"/>
      <protection locked="0"/>
    </xf>
    <xf numFmtId="0" fontId="7" fillId="0" borderId="1" xfId="0" quotePrefix="1" applyFont="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40" fontId="7" fillId="0" borderId="12" xfId="1" applyNumberFormat="1" applyFont="1" applyFill="1" applyBorder="1" applyProtection="1">
      <alignment vertical="center"/>
      <protection locked="0"/>
    </xf>
    <xf numFmtId="178" fontId="7" fillId="0" borderId="12" xfId="1" applyNumberFormat="1" applyFont="1" applyFill="1" applyBorder="1" applyProtection="1">
      <alignment vertical="center"/>
      <protection locked="0"/>
    </xf>
    <xf numFmtId="38" fontId="7" fillId="0" borderId="12" xfId="1" applyFont="1" applyFill="1" applyBorder="1" applyProtection="1">
      <alignment vertical="center"/>
      <protection locked="0"/>
    </xf>
    <xf numFmtId="0" fontId="7" fillId="0" borderId="1" xfId="0" applyFont="1" applyBorder="1" applyAlignment="1" applyProtection="1">
      <alignment horizontal="left" vertical="center" wrapText="1"/>
      <protection locked="0"/>
    </xf>
    <xf numFmtId="0" fontId="3" fillId="0" borderId="6" xfId="0" applyFont="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6" fillId="2" borderId="4" xfId="1" applyFont="1" applyFill="1" applyBorder="1" applyAlignment="1" applyProtection="1">
      <alignment horizontal="right" vertical="center"/>
    </xf>
    <xf numFmtId="38" fontId="26" fillId="2" borderId="5" xfId="1" applyFont="1" applyFill="1" applyBorder="1" applyAlignment="1" applyProtection="1">
      <alignment horizontal="right" vertical="center"/>
    </xf>
    <xf numFmtId="0" fontId="7" fillId="6" borderId="1" xfId="0" applyFont="1" applyFill="1" applyBorder="1" applyAlignment="1">
      <alignment vertical="center" wrapText="1"/>
    </xf>
    <xf numFmtId="0" fontId="7" fillId="6" borderId="14"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0" borderId="1" xfId="0" quotePrefix="1" applyFont="1" applyBorder="1" applyAlignment="1" applyProtection="1">
      <alignment horizontal="left" vertical="center" wrapText="1"/>
      <protection locked="0"/>
    </xf>
    <xf numFmtId="0" fontId="15" fillId="5" borderId="12" xfId="0" applyFont="1" applyFill="1" applyBorder="1" applyAlignment="1">
      <alignment horizontal="center" vertical="top" wrapText="1"/>
    </xf>
    <xf numFmtId="0" fontId="13" fillId="5" borderId="12" xfId="0" applyFont="1" applyFill="1" applyBorder="1" applyAlignment="1">
      <alignment vertical="center" wrapText="1"/>
    </xf>
    <xf numFmtId="0" fontId="15" fillId="5" borderId="15" xfId="0" applyFont="1" applyFill="1" applyBorder="1" applyAlignment="1">
      <alignment horizontal="center" vertical="top" wrapText="1"/>
    </xf>
    <xf numFmtId="0" fontId="15" fillId="5" borderId="16" xfId="0" applyFont="1" applyFill="1" applyBorder="1" applyAlignment="1">
      <alignment horizontal="center" vertical="top" wrapText="1"/>
    </xf>
    <xf numFmtId="0" fontId="15" fillId="5" borderId="17" xfId="0" applyFont="1" applyFill="1" applyBorder="1" applyAlignment="1">
      <alignment horizontal="center" vertical="top" wrapText="1"/>
    </xf>
    <xf numFmtId="0" fontId="8" fillId="4" borderId="0" xfId="0" applyFont="1" applyFill="1" applyAlignment="1">
      <alignment vertical="center"/>
    </xf>
    <xf numFmtId="0" fontId="8" fillId="4" borderId="0" xfId="3" applyFont="1" applyFill="1" applyAlignment="1">
      <alignment horizontal="left" vertical="center"/>
    </xf>
    <xf numFmtId="0" fontId="3" fillId="0" borderId="6" xfId="0" applyFont="1" applyBorder="1" applyAlignment="1">
      <alignment vertical="center"/>
    </xf>
    <xf numFmtId="0" fontId="17" fillId="6" borderId="1" xfId="0" applyFont="1" applyFill="1" applyBorder="1" applyAlignment="1">
      <alignment horizontal="left" vertical="center"/>
    </xf>
    <xf numFmtId="0" fontId="17"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6" borderId="1" xfId="0" quotePrefix="1" applyFont="1" applyFill="1" applyBorder="1" applyAlignment="1">
      <alignment horizontal="left" vertical="center" wrapText="1"/>
    </xf>
  </cellXfs>
  <cellStyles count="4">
    <cellStyle name="40% - アクセント 6 2" xfId="2" xr:uid="{00000000-0005-0000-0000-000000000000}"/>
    <cellStyle name="桁区切り" xfId="1" builtinId="6"/>
    <cellStyle name="標準" xfId="0" builtinId="0"/>
    <cellStyle name="標準 3" xfId="3" xr:uid="{4A8C730D-10E6-4BA5-A5DD-076C4CE2A0E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9"/>
  <sheetViews>
    <sheetView showGridLines="0" tabSelected="1" view="pageBreakPreview" zoomScale="85" zoomScaleNormal="85" zoomScaleSheetLayoutView="85" workbookViewId="0"/>
  </sheetViews>
  <sheetFormatPr defaultColWidth="9" defaultRowHeight="14.25" x14ac:dyDescent="0.15"/>
  <cols>
    <col min="1" max="1" width="3.625" style="1" customWidth="1"/>
    <col min="2" max="3" width="15.625" style="1" customWidth="1"/>
    <col min="4" max="4" width="32.25" style="1" customWidth="1"/>
    <col min="5" max="5" width="14.125" style="1" customWidth="1"/>
    <col min="6" max="6" width="13.125" style="1" customWidth="1"/>
    <col min="7" max="8" width="14.625" style="1" customWidth="1"/>
    <col min="9" max="9" width="63.5" style="1" customWidth="1"/>
    <col min="10" max="11" width="20.625" style="1" customWidth="1"/>
    <col min="12" max="16384" width="9" style="1"/>
  </cols>
  <sheetData>
    <row r="1" spans="1:11" ht="18" customHeight="1" x14ac:dyDescent="0.15">
      <c r="K1" s="37" t="s">
        <v>0</v>
      </c>
    </row>
    <row r="2" spans="1:11" ht="18" customHeight="1" x14ac:dyDescent="0.15">
      <c r="K2" s="37" t="s">
        <v>180</v>
      </c>
    </row>
    <row r="3" spans="1:11" ht="27.75" customHeight="1" x14ac:dyDescent="0.15">
      <c r="A3" s="38" t="s">
        <v>1</v>
      </c>
      <c r="B3" s="39"/>
      <c r="C3" s="39"/>
      <c r="D3" s="39"/>
      <c r="E3" s="39"/>
      <c r="F3" s="39"/>
      <c r="G3" s="39"/>
      <c r="H3" s="39"/>
      <c r="I3" s="39"/>
      <c r="J3" s="39"/>
      <c r="K3" s="40"/>
    </row>
    <row r="5" spans="1:11" ht="18.75" customHeight="1" x14ac:dyDescent="0.15">
      <c r="A5" s="41" t="s">
        <v>2</v>
      </c>
      <c r="B5" s="41"/>
    </row>
    <row r="6" spans="1:11" ht="18.75" customHeight="1" x14ac:dyDescent="0.15">
      <c r="A6" s="41"/>
      <c r="B6" s="42" t="s">
        <v>3</v>
      </c>
      <c r="C6" s="42" t="s">
        <v>4</v>
      </c>
      <c r="D6" s="42" t="s">
        <v>5</v>
      </c>
      <c r="E6" s="42" t="s">
        <v>6</v>
      </c>
      <c r="F6" s="42" t="s">
        <v>7</v>
      </c>
      <c r="G6" s="42" t="s">
        <v>8</v>
      </c>
      <c r="H6" s="42" t="s">
        <v>9</v>
      </c>
      <c r="I6" s="42" t="s">
        <v>10</v>
      </c>
      <c r="J6" s="42" t="s">
        <v>11</v>
      </c>
      <c r="K6" s="42" t="s">
        <v>12</v>
      </c>
    </row>
    <row r="7" spans="1:11" s="43" customFormat="1" ht="39" customHeight="1" x14ac:dyDescent="0.15">
      <c r="B7" s="42" t="s">
        <v>13</v>
      </c>
      <c r="C7" s="42" t="s">
        <v>14</v>
      </c>
      <c r="D7" s="42" t="s">
        <v>15</v>
      </c>
      <c r="E7" s="42" t="s">
        <v>16</v>
      </c>
      <c r="F7" s="42" t="s">
        <v>17</v>
      </c>
      <c r="G7" s="42" t="s">
        <v>18</v>
      </c>
      <c r="H7" s="42" t="s">
        <v>19</v>
      </c>
      <c r="I7" s="42" t="s">
        <v>20</v>
      </c>
      <c r="J7" s="42" t="s">
        <v>21</v>
      </c>
      <c r="K7" s="42" t="s">
        <v>22</v>
      </c>
    </row>
    <row r="8" spans="1:11" s="5" customFormat="1" ht="129.94999999999999" customHeight="1" x14ac:dyDescent="0.15">
      <c r="B8" s="44" t="s">
        <v>23</v>
      </c>
      <c r="C8" s="45" t="s">
        <v>24</v>
      </c>
      <c r="D8" s="46" t="s">
        <v>25</v>
      </c>
      <c r="E8" s="47" t="s">
        <v>26</v>
      </c>
      <c r="F8" s="48" t="s">
        <v>27</v>
      </c>
      <c r="G8" s="63" t="s">
        <v>28</v>
      </c>
      <c r="H8" s="63" t="s">
        <v>29</v>
      </c>
      <c r="I8" s="64" t="s">
        <v>30</v>
      </c>
      <c r="J8" s="25" t="s">
        <v>31</v>
      </c>
      <c r="K8" s="25" t="s">
        <v>32</v>
      </c>
    </row>
    <row r="9" spans="1:11" s="5" customFormat="1" ht="50.1" customHeight="1" x14ac:dyDescent="0.15">
      <c r="B9" s="44" t="s">
        <v>33</v>
      </c>
      <c r="C9" s="49" t="s">
        <v>34</v>
      </c>
      <c r="D9" s="46" t="s">
        <v>35</v>
      </c>
      <c r="E9" s="47" t="s">
        <v>26</v>
      </c>
      <c r="F9" s="48" t="s">
        <v>36</v>
      </c>
      <c r="G9" s="63" t="s">
        <v>28</v>
      </c>
      <c r="H9" s="63" t="s">
        <v>29</v>
      </c>
      <c r="I9" s="65" t="s">
        <v>37</v>
      </c>
      <c r="J9" s="25" t="s">
        <v>31</v>
      </c>
      <c r="K9" s="25" t="s">
        <v>32</v>
      </c>
    </row>
    <row r="10" spans="1:11" s="5" customFormat="1" ht="50.1" customHeight="1" x14ac:dyDescent="0.15">
      <c r="B10" s="44" t="s">
        <v>38</v>
      </c>
      <c r="C10" s="49" t="s">
        <v>39</v>
      </c>
      <c r="D10" s="46" t="s">
        <v>40</v>
      </c>
      <c r="E10" s="47" t="s">
        <v>26</v>
      </c>
      <c r="F10" s="48" t="s">
        <v>36</v>
      </c>
      <c r="G10" s="63" t="s">
        <v>28</v>
      </c>
      <c r="H10" s="63" t="s">
        <v>29</v>
      </c>
      <c r="I10" s="65" t="s">
        <v>37</v>
      </c>
      <c r="J10" s="25" t="s">
        <v>31</v>
      </c>
      <c r="K10" s="25" t="s">
        <v>32</v>
      </c>
    </row>
    <row r="11" spans="1:11" s="5" customFormat="1" ht="50.1" customHeight="1" x14ac:dyDescent="0.15">
      <c r="B11" s="44" t="s">
        <v>41</v>
      </c>
      <c r="C11" s="50" t="s">
        <v>42</v>
      </c>
      <c r="D11" s="46" t="s">
        <v>43</v>
      </c>
      <c r="E11" s="47" t="s">
        <v>26</v>
      </c>
      <c r="F11" s="48" t="s">
        <v>44</v>
      </c>
      <c r="G11" s="63" t="s">
        <v>28</v>
      </c>
      <c r="H11" s="63" t="s">
        <v>29</v>
      </c>
      <c r="I11" s="64" t="s">
        <v>45</v>
      </c>
      <c r="J11" s="25" t="s">
        <v>46</v>
      </c>
      <c r="K11" s="25" t="s">
        <v>32</v>
      </c>
    </row>
    <row r="12" spans="1:11" s="5" customFormat="1" ht="50.1" customHeight="1" x14ac:dyDescent="0.15">
      <c r="B12" s="44" t="s">
        <v>47</v>
      </c>
      <c r="C12" s="50" t="s">
        <v>48</v>
      </c>
      <c r="D12" s="46" t="s">
        <v>49</v>
      </c>
      <c r="E12" s="47" t="s">
        <v>26</v>
      </c>
      <c r="F12" s="48" t="s">
        <v>50</v>
      </c>
      <c r="G12" s="63" t="s">
        <v>28</v>
      </c>
      <c r="H12" s="63" t="s">
        <v>29</v>
      </c>
      <c r="I12" s="64" t="s">
        <v>51</v>
      </c>
      <c r="J12" s="25" t="s">
        <v>46</v>
      </c>
      <c r="K12" s="25" t="s">
        <v>32</v>
      </c>
    </row>
    <row r="13" spans="1:11" ht="8.25" customHeight="1" x14ac:dyDescent="0.15"/>
    <row r="14" spans="1:11" ht="18.75" customHeight="1" x14ac:dyDescent="0.15">
      <c r="A14" s="51" t="s">
        <v>52</v>
      </c>
      <c r="B14" s="41"/>
    </row>
    <row r="15" spans="1:11" ht="18.75" customHeight="1" x14ac:dyDescent="0.15">
      <c r="A15" s="41"/>
      <c r="B15" s="42" t="s">
        <v>3</v>
      </c>
      <c r="C15" s="42" t="s">
        <v>4</v>
      </c>
      <c r="D15" s="42" t="s">
        <v>5</v>
      </c>
      <c r="E15" s="42" t="s">
        <v>6</v>
      </c>
      <c r="F15" s="42" t="s">
        <v>7</v>
      </c>
      <c r="G15" s="42" t="s">
        <v>8</v>
      </c>
      <c r="H15" s="42" t="s">
        <v>9</v>
      </c>
      <c r="I15" s="42" t="s">
        <v>10</v>
      </c>
      <c r="J15" s="42" t="s">
        <v>11</v>
      </c>
      <c r="K15" s="42" t="s">
        <v>12</v>
      </c>
    </row>
    <row r="16" spans="1:11" s="43" customFormat="1" ht="39" customHeight="1" x14ac:dyDescent="0.15">
      <c r="B16" s="42" t="s">
        <v>13</v>
      </c>
      <c r="C16" s="42" t="s">
        <v>14</v>
      </c>
      <c r="D16" s="42" t="s">
        <v>15</v>
      </c>
      <c r="E16" s="42" t="s">
        <v>16</v>
      </c>
      <c r="F16" s="42" t="s">
        <v>17</v>
      </c>
      <c r="G16" s="42" t="s">
        <v>18</v>
      </c>
      <c r="H16" s="42" t="s">
        <v>19</v>
      </c>
      <c r="I16" s="42" t="s">
        <v>20</v>
      </c>
      <c r="J16" s="52" t="s">
        <v>53</v>
      </c>
      <c r="K16" s="42" t="s">
        <v>22</v>
      </c>
    </row>
    <row r="17" spans="1:11" s="5" customFormat="1" ht="50.1" customHeight="1" x14ac:dyDescent="0.15">
      <c r="B17" s="44" t="s">
        <v>54</v>
      </c>
      <c r="C17" s="49" t="s">
        <v>55</v>
      </c>
      <c r="D17" s="46" t="s">
        <v>56</v>
      </c>
      <c r="E17" s="47" t="s">
        <v>26</v>
      </c>
      <c r="F17" s="48" t="s">
        <v>36</v>
      </c>
      <c r="G17" s="63" t="s">
        <v>28</v>
      </c>
      <c r="H17" s="63" t="s">
        <v>57</v>
      </c>
      <c r="I17" s="64" t="s">
        <v>58</v>
      </c>
      <c r="J17" s="66" t="s">
        <v>59</v>
      </c>
      <c r="K17" s="25" t="s">
        <v>32</v>
      </c>
    </row>
    <row r="18" spans="1:11" s="5" customFormat="1" ht="50.1" customHeight="1" x14ac:dyDescent="0.15">
      <c r="B18" s="44" t="s">
        <v>60</v>
      </c>
      <c r="C18" s="53" t="s">
        <v>61</v>
      </c>
      <c r="D18" s="46" t="s">
        <v>62</v>
      </c>
      <c r="E18" s="47" t="s">
        <v>26</v>
      </c>
      <c r="F18" s="48" t="s">
        <v>63</v>
      </c>
      <c r="G18" s="63" t="s">
        <v>28</v>
      </c>
      <c r="H18" s="63" t="s">
        <v>64</v>
      </c>
      <c r="I18" s="64" t="s">
        <v>65</v>
      </c>
      <c r="J18" s="66" t="s">
        <v>59</v>
      </c>
      <c r="K18" s="25" t="s">
        <v>32</v>
      </c>
    </row>
    <row r="19" spans="1:11" s="5" customFormat="1" ht="50.1" customHeight="1" x14ac:dyDescent="0.15">
      <c r="B19" s="44" t="s">
        <v>66</v>
      </c>
      <c r="C19" s="50" t="s">
        <v>67</v>
      </c>
      <c r="D19" s="54" t="s">
        <v>68</v>
      </c>
      <c r="E19" s="47" t="s">
        <v>26</v>
      </c>
      <c r="F19" s="48" t="s">
        <v>63</v>
      </c>
      <c r="G19" s="63" t="s">
        <v>28</v>
      </c>
      <c r="H19" s="63" t="s">
        <v>64</v>
      </c>
      <c r="I19" s="64" t="s">
        <v>69</v>
      </c>
      <c r="J19" s="66" t="s">
        <v>59</v>
      </c>
      <c r="K19" s="25" t="s">
        <v>32</v>
      </c>
    </row>
    <row r="20" spans="1:11" s="5" customFormat="1" ht="85.5" customHeight="1" x14ac:dyDescent="0.15">
      <c r="B20" s="44" t="s">
        <v>70</v>
      </c>
      <c r="C20" s="55" t="s">
        <v>71</v>
      </c>
      <c r="D20" s="46" t="s">
        <v>72</v>
      </c>
      <c r="E20" s="47" t="s">
        <v>26</v>
      </c>
      <c r="F20" s="48" t="s">
        <v>44</v>
      </c>
      <c r="G20" s="63" t="s">
        <v>28</v>
      </c>
      <c r="H20" s="63" t="s">
        <v>57</v>
      </c>
      <c r="I20" s="65" t="s">
        <v>73</v>
      </c>
      <c r="J20" s="25" t="s">
        <v>74</v>
      </c>
      <c r="K20" s="25" t="s">
        <v>32</v>
      </c>
    </row>
    <row r="21" spans="1:11" s="5" customFormat="1" ht="50.1" customHeight="1" x14ac:dyDescent="0.15">
      <c r="B21" s="44" t="s">
        <v>75</v>
      </c>
      <c r="C21" s="50" t="s">
        <v>76</v>
      </c>
      <c r="D21" s="46" t="s">
        <v>77</v>
      </c>
      <c r="E21" s="47" t="s">
        <v>26</v>
      </c>
      <c r="F21" s="48" t="s">
        <v>50</v>
      </c>
      <c r="G21" s="63" t="s">
        <v>28</v>
      </c>
      <c r="H21" s="63" t="s">
        <v>57</v>
      </c>
      <c r="I21" s="65" t="s">
        <v>78</v>
      </c>
      <c r="J21" s="25" t="s">
        <v>46</v>
      </c>
      <c r="K21" s="25" t="s">
        <v>32</v>
      </c>
    </row>
    <row r="22" spans="1:11" ht="8.25" customHeight="1" x14ac:dyDescent="0.15"/>
    <row r="23" spans="1:11" ht="20.100000000000001" customHeight="1" x14ac:dyDescent="0.15">
      <c r="A23" s="41" t="s">
        <v>79</v>
      </c>
    </row>
    <row r="24" spans="1:11" ht="20.100000000000001" customHeight="1" x14ac:dyDescent="0.15">
      <c r="B24" s="42" t="s">
        <v>3</v>
      </c>
      <c r="C24" s="95" t="s">
        <v>4</v>
      </c>
      <c r="D24" s="95"/>
      <c r="E24" s="42" t="s">
        <v>5</v>
      </c>
      <c r="F24" s="42" t="s">
        <v>6</v>
      </c>
      <c r="G24" s="95" t="s">
        <v>7</v>
      </c>
      <c r="H24" s="95"/>
      <c r="I24" s="95"/>
      <c r="J24" s="95" t="s">
        <v>8</v>
      </c>
      <c r="K24" s="95"/>
    </row>
    <row r="25" spans="1:11" ht="39" customHeight="1" x14ac:dyDescent="0.15">
      <c r="B25" s="42" t="s">
        <v>14</v>
      </c>
      <c r="C25" s="95" t="s">
        <v>15</v>
      </c>
      <c r="D25" s="95"/>
      <c r="E25" s="42" t="s">
        <v>16</v>
      </c>
      <c r="F25" s="42" t="s">
        <v>17</v>
      </c>
      <c r="G25" s="95" t="s">
        <v>19</v>
      </c>
      <c r="H25" s="95"/>
      <c r="I25" s="95"/>
      <c r="J25" s="95" t="s">
        <v>22</v>
      </c>
      <c r="K25" s="95"/>
    </row>
    <row r="26" spans="1:11" s="5" customFormat="1" ht="129.94999999999999" customHeight="1" x14ac:dyDescent="0.15">
      <c r="B26" s="45" t="s">
        <v>80</v>
      </c>
      <c r="C26" s="99" t="s">
        <v>81</v>
      </c>
      <c r="D26" s="99"/>
      <c r="E26" s="47" t="s">
        <v>26</v>
      </c>
      <c r="F26" s="56" t="s">
        <v>82</v>
      </c>
      <c r="G26" s="102" t="s">
        <v>83</v>
      </c>
      <c r="H26" s="93"/>
      <c r="I26" s="93"/>
      <c r="J26" s="93" t="s">
        <v>84</v>
      </c>
      <c r="K26" s="93"/>
    </row>
    <row r="27" spans="1:11" s="5" customFormat="1" ht="50.1" customHeight="1" x14ac:dyDescent="0.15">
      <c r="B27" s="49" t="s">
        <v>85</v>
      </c>
      <c r="C27" s="100" t="s">
        <v>86</v>
      </c>
      <c r="D27" s="101"/>
      <c r="E27" s="47" t="s">
        <v>26</v>
      </c>
      <c r="F27" s="48" t="s">
        <v>44</v>
      </c>
      <c r="G27" s="102" t="s">
        <v>87</v>
      </c>
      <c r="H27" s="93"/>
      <c r="I27" s="93"/>
      <c r="J27" s="93" t="s">
        <v>84</v>
      </c>
      <c r="K27" s="93"/>
    </row>
    <row r="28" spans="1:11" s="5" customFormat="1" ht="50.1" customHeight="1" x14ac:dyDescent="0.15">
      <c r="B28" s="49" t="s">
        <v>88</v>
      </c>
      <c r="C28" s="100" t="s">
        <v>89</v>
      </c>
      <c r="D28" s="101"/>
      <c r="E28" s="47" t="s">
        <v>26</v>
      </c>
      <c r="F28" s="48" t="s">
        <v>44</v>
      </c>
      <c r="G28" s="102" t="s">
        <v>90</v>
      </c>
      <c r="H28" s="93"/>
      <c r="I28" s="93"/>
      <c r="J28" s="93" t="s">
        <v>84</v>
      </c>
      <c r="K28" s="93"/>
    </row>
    <row r="29" spans="1:11" s="5" customFormat="1" ht="50.1" customHeight="1" x14ac:dyDescent="0.15">
      <c r="B29" s="49" t="s">
        <v>91</v>
      </c>
      <c r="C29" s="100" t="s">
        <v>92</v>
      </c>
      <c r="D29" s="101"/>
      <c r="E29" s="47" t="s">
        <v>26</v>
      </c>
      <c r="F29" s="57" t="s">
        <v>26</v>
      </c>
      <c r="G29" s="102" t="s">
        <v>93</v>
      </c>
      <c r="H29" s="93"/>
      <c r="I29" s="93"/>
      <c r="J29" s="93" t="s">
        <v>84</v>
      </c>
      <c r="K29" s="93"/>
    </row>
    <row r="30" spans="1:11" s="5" customFormat="1" ht="50.1" customHeight="1" x14ac:dyDescent="0.15">
      <c r="B30" s="49" t="s">
        <v>94</v>
      </c>
      <c r="C30" s="100" t="s">
        <v>95</v>
      </c>
      <c r="D30" s="101"/>
      <c r="E30" s="47" t="s">
        <v>26</v>
      </c>
      <c r="F30" s="57" t="s">
        <v>26</v>
      </c>
      <c r="G30" s="102" t="s">
        <v>96</v>
      </c>
      <c r="H30" s="93"/>
      <c r="I30" s="93"/>
      <c r="J30" s="93" t="s">
        <v>84</v>
      </c>
      <c r="K30" s="93"/>
    </row>
    <row r="31" spans="1:11" ht="6.75" customHeight="1" x14ac:dyDescent="0.15"/>
    <row r="32" spans="1:11" ht="18.75" customHeight="1" x14ac:dyDescent="0.15">
      <c r="A32" s="41" t="s">
        <v>97</v>
      </c>
      <c r="B32" s="41"/>
    </row>
    <row r="33" spans="1:10" ht="17.25" thickBot="1" x14ac:dyDescent="0.2">
      <c r="B33" s="96" t="s">
        <v>98</v>
      </c>
      <c r="C33" s="96"/>
      <c r="D33" s="58" t="s">
        <v>17</v>
      </c>
    </row>
    <row r="34" spans="1:10" ht="19.5" thickBot="1" x14ac:dyDescent="0.2">
      <c r="B34" s="97">
        <f>ROUNDDOWN('MPS(calc_process)'!G6, 0)</f>
        <v>303</v>
      </c>
      <c r="C34" s="98"/>
      <c r="D34" s="59" t="s">
        <v>99</v>
      </c>
    </row>
    <row r="35" spans="1:10" ht="20.100000000000001" customHeight="1" x14ac:dyDescent="0.15">
      <c r="F35" s="60"/>
      <c r="G35" s="60"/>
    </row>
    <row r="36" spans="1:10" ht="18.75" customHeight="1" x14ac:dyDescent="0.15">
      <c r="A36" s="41" t="s">
        <v>100</v>
      </c>
    </row>
    <row r="37" spans="1:10" ht="18" customHeight="1" x14ac:dyDescent="0.15">
      <c r="B37" s="61" t="s">
        <v>101</v>
      </c>
      <c r="C37" s="94" t="s">
        <v>102</v>
      </c>
      <c r="D37" s="94"/>
      <c r="E37" s="94"/>
      <c r="F37" s="94"/>
      <c r="G37" s="94"/>
      <c r="H37" s="94"/>
      <c r="I37" s="94"/>
      <c r="J37" s="62"/>
    </row>
    <row r="38" spans="1:10" ht="18" customHeight="1" x14ac:dyDescent="0.15">
      <c r="B38" s="61" t="s">
        <v>103</v>
      </c>
      <c r="C38" s="94" t="s">
        <v>104</v>
      </c>
      <c r="D38" s="94"/>
      <c r="E38" s="94"/>
      <c r="F38" s="94"/>
      <c r="G38" s="94"/>
      <c r="H38" s="94"/>
      <c r="I38" s="94"/>
      <c r="J38" s="62"/>
    </row>
    <row r="39" spans="1:10" ht="18" customHeight="1" x14ac:dyDescent="0.15">
      <c r="B39" s="61" t="s">
        <v>28</v>
      </c>
      <c r="C39" s="94" t="s">
        <v>105</v>
      </c>
      <c r="D39" s="94"/>
      <c r="E39" s="94"/>
      <c r="F39" s="94"/>
      <c r="G39" s="94"/>
      <c r="H39" s="94"/>
      <c r="I39" s="94"/>
      <c r="J39" s="62"/>
    </row>
  </sheetData>
  <sheetProtection algorithmName="SHA-512" hashValue="x7dStIVunXi4GeWXv460m2eXIaczDnILqad3pN/exwa8Y8a/bHlCYMT8I25XcFKAudIYj07fiGZApZC98VyvBQ==" saltValue="tQz3ApBXIj98vnrf5GelpQ==" spinCount="100000" sheet="1" formatCells="0" formatRows="0"/>
  <mergeCells count="26">
    <mergeCell ref="J27:K27"/>
    <mergeCell ref="G28:I28"/>
    <mergeCell ref="J28:K28"/>
    <mergeCell ref="G29:I29"/>
    <mergeCell ref="J29:K29"/>
    <mergeCell ref="J25:K25"/>
    <mergeCell ref="G24:I24"/>
    <mergeCell ref="G25:I25"/>
    <mergeCell ref="G26:I26"/>
    <mergeCell ref="J26:K26"/>
    <mergeCell ref="J30:K30"/>
    <mergeCell ref="C38:I38"/>
    <mergeCell ref="C39:I39"/>
    <mergeCell ref="C24:D24"/>
    <mergeCell ref="C25:D25"/>
    <mergeCell ref="B33:C33"/>
    <mergeCell ref="B34:C34"/>
    <mergeCell ref="C37:I37"/>
    <mergeCell ref="C26:D26"/>
    <mergeCell ref="C27:D27"/>
    <mergeCell ref="C28:D28"/>
    <mergeCell ref="C29:D29"/>
    <mergeCell ref="G27:I27"/>
    <mergeCell ref="C30:D30"/>
    <mergeCell ref="G30:I30"/>
    <mergeCell ref="J24:K24"/>
  </mergeCells>
  <phoneticPr fontId="2"/>
  <pageMargins left="0.70866141732283472" right="0.70866141732283472" top="0.74803149606299213" bottom="0.74803149606299213" header="0.31496062992125984" footer="0.31496062992125984"/>
  <pageSetup paperSize="8"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S20"/>
  <sheetViews>
    <sheetView showGridLines="0" view="pageBreakPreview" zoomScale="50" zoomScaleNormal="100" zoomScaleSheetLayoutView="50" workbookViewId="0"/>
  </sheetViews>
  <sheetFormatPr defaultColWidth="9" defaultRowHeight="14.25" x14ac:dyDescent="0.15"/>
  <cols>
    <col min="1" max="1" width="12" style="78" customWidth="1"/>
    <col min="2" max="19" width="16.125" style="78" customWidth="1"/>
    <col min="20" max="16384" width="9" style="78"/>
  </cols>
  <sheetData>
    <row r="1" spans="1:19" s="68" customFormat="1" x14ac:dyDescent="0.15">
      <c r="S1" s="7" t="str">
        <f>'MPS(input)'!K1</f>
        <v>Monitoring Spreadsheet: JCM_ID_AM024_ver01.0</v>
      </c>
    </row>
    <row r="2" spans="1:19" s="68" customFormat="1" x14ac:dyDescent="0.15">
      <c r="S2" s="7" t="str">
        <f>'MPS(input)'!K2</f>
        <v>Reference Number: ID031</v>
      </c>
    </row>
    <row r="3" spans="1:19" s="68" customFormat="1" ht="25.5" customHeight="1" x14ac:dyDescent="0.15">
      <c r="A3" s="38" t="s">
        <v>106</v>
      </c>
      <c r="B3" s="39"/>
      <c r="C3" s="39"/>
      <c r="D3" s="39"/>
      <c r="E3" s="39"/>
      <c r="F3" s="39"/>
      <c r="G3" s="39"/>
      <c r="H3" s="39"/>
      <c r="I3" s="39"/>
      <c r="J3" s="39"/>
      <c r="K3" s="39"/>
      <c r="L3" s="39"/>
      <c r="M3" s="39"/>
      <c r="N3" s="39"/>
      <c r="O3" s="39"/>
      <c r="P3" s="39"/>
      <c r="Q3" s="39"/>
      <c r="R3" s="39"/>
      <c r="S3" s="39"/>
    </row>
    <row r="4" spans="1:19" s="68" customFormat="1" x14ac:dyDescent="0.15">
      <c r="S4" s="7"/>
    </row>
    <row r="5" spans="1:19" s="68" customFormat="1" ht="15" x14ac:dyDescent="0.15">
      <c r="A5" s="41" t="s">
        <v>107</v>
      </c>
      <c r="S5" s="7"/>
    </row>
    <row r="6" spans="1:19" s="70" customFormat="1" ht="27.6" customHeight="1" x14ac:dyDescent="0.15">
      <c r="A6" s="69"/>
      <c r="B6" s="69"/>
      <c r="C6" s="105" t="s">
        <v>108</v>
      </c>
      <c r="D6" s="106"/>
      <c r="E6" s="106"/>
      <c r="F6" s="106"/>
      <c r="G6" s="106"/>
      <c r="H6" s="105" t="s">
        <v>109</v>
      </c>
      <c r="I6" s="106"/>
      <c r="J6" s="106"/>
      <c r="K6" s="106"/>
      <c r="L6" s="107"/>
      <c r="M6" s="105" t="s">
        <v>110</v>
      </c>
      <c r="N6" s="106"/>
      <c r="O6" s="106"/>
      <c r="P6" s="106"/>
      <c r="Q6" s="107"/>
      <c r="R6" s="103" t="s">
        <v>111</v>
      </c>
      <c r="S6" s="103"/>
    </row>
    <row r="7" spans="1:19" s="5" customFormat="1" ht="18.75" x14ac:dyDescent="0.15">
      <c r="A7" s="71" t="s">
        <v>112</v>
      </c>
      <c r="B7" s="72" t="s">
        <v>113</v>
      </c>
      <c r="C7" s="73" t="s">
        <v>24</v>
      </c>
      <c r="D7" s="74" t="s">
        <v>34</v>
      </c>
      <c r="E7" s="74" t="s">
        <v>114</v>
      </c>
      <c r="F7" s="74" t="s">
        <v>115</v>
      </c>
      <c r="G7" s="74" t="s">
        <v>116</v>
      </c>
      <c r="H7" s="74" t="s">
        <v>117</v>
      </c>
      <c r="I7" s="74" t="s">
        <v>118</v>
      </c>
      <c r="J7" s="74" t="s">
        <v>119</v>
      </c>
      <c r="K7" s="74" t="s">
        <v>120</v>
      </c>
      <c r="L7" s="55" t="s">
        <v>76</v>
      </c>
      <c r="M7" s="73" t="s">
        <v>80</v>
      </c>
      <c r="N7" s="74" t="s">
        <v>85</v>
      </c>
      <c r="O7" s="74" t="s">
        <v>88</v>
      </c>
      <c r="P7" s="74" t="s">
        <v>91</v>
      </c>
      <c r="Q7" s="75" t="s">
        <v>121</v>
      </c>
      <c r="R7" s="72" t="s">
        <v>122</v>
      </c>
      <c r="S7" s="72" t="s">
        <v>123</v>
      </c>
    </row>
    <row r="8" spans="1:19" ht="149.44999999999999" customHeight="1" x14ac:dyDescent="0.15">
      <c r="A8" s="76" t="s">
        <v>124</v>
      </c>
      <c r="B8" s="56" t="s">
        <v>125</v>
      </c>
      <c r="C8" s="46" t="str">
        <f>'MPS(input)'!$D$8</f>
        <v xml:space="preserve">Electricity consumption of the project blower i during the period p </v>
      </c>
      <c r="D8" s="46" t="str">
        <f>'MPS(input)'!$D$9</f>
        <v>Operating time of the project blower i during the period p</v>
      </c>
      <c r="E8" s="46" t="str">
        <f>'MPS(input)'!$D$10</f>
        <v>Stop time of the project blower i during intermittent operation during the period p</v>
      </c>
      <c r="F8" s="46" t="str">
        <f>'MPS(input)'!$D$11</f>
        <v>Average daily discharge pressure of the project blower i during the period p</v>
      </c>
      <c r="G8" s="46" t="str">
        <f>'MPS(input)'!$D$12</f>
        <v>Average RPM of the project blower i during the period p</v>
      </c>
      <c r="H8" s="46" t="str">
        <f>'MPS(input)'!$D$17</f>
        <v>Operating time of the reference blower i during the period p</v>
      </c>
      <c r="I8" s="46" t="str">
        <f>'MPS(input)'!$D$18</f>
        <v>Estimated shaft power of the reference blower i during the period p</v>
      </c>
      <c r="J8" s="49" t="str">
        <f>'MPS(input)'!$D$19</f>
        <v>Estimated shaft power of the project blower i during the period p</v>
      </c>
      <c r="K8" s="46" t="str">
        <f>'MPS(input)'!$D$20</f>
        <v>Calculated daily discharge pressure of the reference blower i during the period p</v>
      </c>
      <c r="L8" s="46" t="str">
        <f>'MPS(input)'!$D$21</f>
        <v>Calculated RPM of the reference blower i during the period p</v>
      </c>
      <c r="M8" s="46" t="str">
        <f>'MPS(input)'!$C$26</f>
        <v>CO2 emission factor for consumed electricity</v>
      </c>
      <c r="N8" s="46" t="str">
        <f>'MPS(input)'!$C$27</f>
        <v>Lowest daily discharge pressure of the reference blower i during the parameter monitoring period before the aerator installation</v>
      </c>
      <c r="O8" s="46" t="str">
        <f>'MPS(input)'!$C$28</f>
        <v>Highest daily discharge pressure of the project blower i during the parameter monitoring period after completion of aerator installation</v>
      </c>
      <c r="P8" s="46" t="str">
        <f>'MPS(input)'!$C$29</f>
        <v>Ratio of discharge pressure change at the blower i</v>
      </c>
      <c r="Q8" s="46" t="str">
        <f>'MPS(input)'!$C$30</f>
        <v>Ratio of RPM change at the blower i</v>
      </c>
      <c r="R8" s="77" t="s">
        <v>126</v>
      </c>
      <c r="S8" s="77" t="s">
        <v>127</v>
      </c>
    </row>
    <row r="9" spans="1:19" ht="18.75" x14ac:dyDescent="0.15">
      <c r="A9" s="76" t="s">
        <v>128</v>
      </c>
      <c r="B9" s="56" t="s">
        <v>129</v>
      </c>
      <c r="C9" s="26" t="str">
        <f>'MPS(input)'!$F$8</f>
        <v>kWh/p</v>
      </c>
      <c r="D9" s="26" t="str">
        <f>'MPS(input)'!$F$9</f>
        <v>h/p</v>
      </c>
      <c r="E9" s="26" t="str">
        <f>'MPS(input)'!$F$10</f>
        <v>h/p</v>
      </c>
      <c r="F9" s="26" t="str">
        <f>'MPS(input)'!$F$11</f>
        <v>Pa (G)</v>
      </c>
      <c r="G9" s="26" t="str">
        <f>'MPS(input)'!$F$12</f>
        <v>rpm</v>
      </c>
      <c r="H9" s="26" t="str">
        <f>'MPS(input)'!$F$17</f>
        <v>h/p</v>
      </c>
      <c r="I9" s="26" t="str">
        <f>'MPS(input)'!$F$18</f>
        <v>kW</v>
      </c>
      <c r="J9" s="26" t="str">
        <f>'MPS(input)'!$F$19</f>
        <v>kW</v>
      </c>
      <c r="K9" s="26" t="str">
        <f>'MPS(input)'!$F$20</f>
        <v>Pa (G)</v>
      </c>
      <c r="L9" s="26" t="str">
        <f>'MPS(input)'!$F$21</f>
        <v>rpm</v>
      </c>
      <c r="M9" s="26" t="str">
        <f>'MPS(input)'!$F$26</f>
        <v>tCO2/MWh</v>
      </c>
      <c r="N9" s="26" t="str">
        <f>'MPS(input)'!$F$27</f>
        <v>Pa (G)</v>
      </c>
      <c r="O9" s="26" t="str">
        <f>'MPS(input)'!$F$28</f>
        <v>Pa (G)</v>
      </c>
      <c r="P9" s="26" t="str">
        <f>'MPS(input)'!$F$29</f>
        <v>-</v>
      </c>
      <c r="Q9" s="26" t="str">
        <f>'MPS(input)'!$F$30</f>
        <v>-</v>
      </c>
      <c r="R9" s="77" t="s">
        <v>130</v>
      </c>
      <c r="S9" s="77" t="s">
        <v>130</v>
      </c>
    </row>
    <row r="10" spans="1:19" x14ac:dyDescent="0.15">
      <c r="A10" s="104" t="s">
        <v>131</v>
      </c>
      <c r="B10" s="26">
        <v>1</v>
      </c>
      <c r="C10" s="92">
        <v>191264.78758630858</v>
      </c>
      <c r="D10" s="92">
        <v>6309.15</v>
      </c>
      <c r="E10" s="92">
        <v>31.366666666666667</v>
      </c>
      <c r="F10" s="90">
        <v>0.31148148148148141</v>
      </c>
      <c r="G10" s="90">
        <v>798.7</v>
      </c>
      <c r="H10" s="79">
        <f t="shared" ref="H10:H19" si="0">D10+E10</f>
        <v>6340.5166666666664</v>
      </c>
      <c r="I10" s="90">
        <v>37.983204298269094</v>
      </c>
      <c r="J10" s="90">
        <v>31.248889165410944</v>
      </c>
      <c r="K10" s="79">
        <f>IF(ISERROR(F10/P10),0,(F10/P10))</f>
        <v>0.35508888888888884</v>
      </c>
      <c r="L10" s="79">
        <f>IF(ISERROR(G10/Q10),0,(G10/Q10))</f>
        <v>948.45624999999995</v>
      </c>
      <c r="M10" s="91">
        <v>0.81599999999999995</v>
      </c>
      <c r="N10" s="90">
        <v>0.38</v>
      </c>
      <c r="O10" s="90">
        <v>0.33333333333333331</v>
      </c>
      <c r="P10" s="79">
        <f>IF(ISERROR(O10/N10),0,O10/N10)</f>
        <v>0.8771929824561403</v>
      </c>
      <c r="Q10" s="90">
        <v>0.8421052631578948</v>
      </c>
      <c r="R10" s="80">
        <f t="shared" ref="R10:R19" si="1">IF(ISERROR(C10*(H10/D10)*(I10/J10)*M10/1000),0,C10*(H10/D10)*(I10/J10)*M10/1000)</f>
        <v>190.64964134235765</v>
      </c>
      <c r="S10" s="80">
        <f t="shared" ref="S10:S19" si="2">IF(ISERROR(C10*M10),"0.0",(C10*M10/1000))</f>
        <v>156.0720666704278</v>
      </c>
    </row>
    <row r="11" spans="1:19" x14ac:dyDescent="0.15">
      <c r="A11" s="104"/>
      <c r="B11" s="26">
        <v>2</v>
      </c>
      <c r="C11" s="92">
        <v>183917.86282021445</v>
      </c>
      <c r="D11" s="92">
        <v>6089.916666666667</v>
      </c>
      <c r="E11" s="92">
        <v>31.366666666666667</v>
      </c>
      <c r="F11" s="90">
        <v>0.23111111111111124</v>
      </c>
      <c r="G11" s="90">
        <v>791.8</v>
      </c>
      <c r="H11" s="79">
        <f t="shared" si="0"/>
        <v>6121.2833333333338</v>
      </c>
      <c r="I11" s="90">
        <v>30.905181932939502</v>
      </c>
      <c r="J11" s="90">
        <v>23.676735803677655</v>
      </c>
      <c r="K11" s="79">
        <f t="shared" ref="K11:K18" si="3">IF(ISERROR(F11/P11),0,(F11/P11))</f>
        <v>0.25717627401837945</v>
      </c>
      <c r="L11" s="79">
        <f t="shared" ref="L11:L18" si="4">IF(ISERROR(G11/Q11),0,(G11/Q11))</f>
        <v>940.26249999999982</v>
      </c>
      <c r="M11" s="91">
        <v>0.81599999999999995</v>
      </c>
      <c r="N11" s="90">
        <v>0.37</v>
      </c>
      <c r="O11" s="90">
        <v>0.33249999999999996</v>
      </c>
      <c r="P11" s="79">
        <f t="shared" ref="P11:P19" si="5">IF(ISERROR(O11/N11),0,O11/N11)</f>
        <v>0.89864864864864857</v>
      </c>
      <c r="Q11" s="90">
        <v>0.8421052631578948</v>
      </c>
      <c r="R11" s="80">
        <f t="shared" si="1"/>
        <v>196.90406359604367</v>
      </c>
      <c r="S11" s="80">
        <f t="shared" si="2"/>
        <v>150.076976061295</v>
      </c>
    </row>
    <row r="12" spans="1:19" x14ac:dyDescent="0.15">
      <c r="A12" s="104"/>
      <c r="B12" s="26">
        <v>3</v>
      </c>
      <c r="C12" s="92">
        <v>191313.34959347703</v>
      </c>
      <c r="D12" s="92">
        <v>6310.75</v>
      </c>
      <c r="E12" s="92">
        <v>31.366666666666667</v>
      </c>
      <c r="F12" s="90">
        <v>0.30148148148148152</v>
      </c>
      <c r="G12" s="90">
        <v>803.3</v>
      </c>
      <c r="H12" s="79">
        <f t="shared" si="0"/>
        <v>6342.1166666666668</v>
      </c>
      <c r="I12" s="90">
        <v>36.110697287313002</v>
      </c>
      <c r="J12" s="90">
        <v>30.562584064972491</v>
      </c>
      <c r="K12" s="79">
        <f t="shared" si="3"/>
        <v>0.32200116346713209</v>
      </c>
      <c r="L12" s="79">
        <f t="shared" si="4"/>
        <v>953.91874999999982</v>
      </c>
      <c r="M12" s="91">
        <v>0.81599999999999995</v>
      </c>
      <c r="N12" s="90">
        <v>0.33999999999999997</v>
      </c>
      <c r="O12" s="90">
        <v>0.3183333333333333</v>
      </c>
      <c r="P12" s="79">
        <f t="shared" si="5"/>
        <v>0.93627450980392157</v>
      </c>
      <c r="Q12" s="90">
        <v>0.8421052631578948</v>
      </c>
      <c r="R12" s="80">
        <f t="shared" si="1"/>
        <v>185.3678824481035</v>
      </c>
      <c r="S12" s="80">
        <f t="shared" si="2"/>
        <v>156.11169326827724</v>
      </c>
    </row>
    <row r="13" spans="1:19" x14ac:dyDescent="0.15">
      <c r="A13" s="104"/>
      <c r="B13" s="26">
        <v>4</v>
      </c>
      <c r="C13" s="92">
        <v>344972.09517459915</v>
      </c>
      <c r="D13" s="92">
        <v>6333.6166666666668</v>
      </c>
      <c r="E13" s="92">
        <v>171.63333333333333</v>
      </c>
      <c r="F13" s="90">
        <v>0.6399999999999999</v>
      </c>
      <c r="G13" s="90">
        <v>847.3</v>
      </c>
      <c r="H13" s="79">
        <f t="shared" si="0"/>
        <v>6505.25</v>
      </c>
      <c r="I13" s="90">
        <v>68.364178405901484</v>
      </c>
      <c r="J13" s="90">
        <v>56.746019999999994</v>
      </c>
      <c r="K13" s="79">
        <f t="shared" si="3"/>
        <v>0.61769436997319038</v>
      </c>
      <c r="L13" s="79">
        <f t="shared" si="4"/>
        <v>1006.1687500000002</v>
      </c>
      <c r="M13" s="91">
        <v>0.81599999999999995</v>
      </c>
      <c r="N13" s="90">
        <v>0.6</v>
      </c>
      <c r="O13" s="90">
        <v>0.62166666666666659</v>
      </c>
      <c r="P13" s="79">
        <f t="shared" si="5"/>
        <v>1.036111111111111</v>
      </c>
      <c r="Q13" s="90">
        <v>0.84210526315789458</v>
      </c>
      <c r="R13" s="80">
        <f t="shared" si="1"/>
        <v>348.32089997358378</v>
      </c>
      <c r="S13" s="80">
        <f t="shared" si="2"/>
        <v>281.49722966247293</v>
      </c>
    </row>
    <row r="14" spans="1:19" x14ac:dyDescent="0.15">
      <c r="A14" s="104"/>
      <c r="B14" s="26">
        <v>5</v>
      </c>
      <c r="C14" s="92">
        <v>304348.44872733246</v>
      </c>
      <c r="D14" s="92">
        <v>5605.35</v>
      </c>
      <c r="E14" s="92">
        <v>171.63333333333333</v>
      </c>
      <c r="F14" s="90">
        <v>0.6205555555555553</v>
      </c>
      <c r="G14" s="90">
        <v>836.8</v>
      </c>
      <c r="H14" s="79">
        <f t="shared" si="0"/>
        <v>5776.9833333333336</v>
      </c>
      <c r="I14" s="90">
        <v>64.716894949716504</v>
      </c>
      <c r="J14" s="90">
        <v>56.038319999999999</v>
      </c>
      <c r="K14" s="79">
        <f t="shared" si="3"/>
        <v>0.60460081190798343</v>
      </c>
      <c r="L14" s="79">
        <f t="shared" si="4"/>
        <v>984.47058823529426</v>
      </c>
      <c r="M14" s="91">
        <v>0.81599999999999995</v>
      </c>
      <c r="N14" s="90">
        <v>0.6</v>
      </c>
      <c r="O14" s="90">
        <v>0.61583333333333334</v>
      </c>
      <c r="P14" s="79">
        <f t="shared" si="5"/>
        <v>1.026388888888889</v>
      </c>
      <c r="Q14" s="90">
        <v>0.84999999999999987</v>
      </c>
      <c r="R14" s="80">
        <f t="shared" si="1"/>
        <v>295.5916731529137</v>
      </c>
      <c r="S14" s="80">
        <f t="shared" si="2"/>
        <v>248.34833416150326</v>
      </c>
    </row>
    <row r="15" spans="1:19" x14ac:dyDescent="0.15">
      <c r="A15" s="104"/>
      <c r="B15" s="26">
        <v>6</v>
      </c>
      <c r="C15" s="92">
        <v>101868.40964360433</v>
      </c>
      <c r="D15" s="92">
        <v>1983.0333333333333</v>
      </c>
      <c r="E15" s="92">
        <v>171.63333333333333</v>
      </c>
      <c r="F15" s="90">
        <v>0.57500000000000007</v>
      </c>
      <c r="G15" s="90">
        <v>898.6</v>
      </c>
      <c r="H15" s="79">
        <f t="shared" si="0"/>
        <v>2154.6666666666665</v>
      </c>
      <c r="I15" s="90">
        <v>66.976636340374867</v>
      </c>
      <c r="J15" s="90">
        <v>59.051285249311725</v>
      </c>
      <c r="K15" s="79">
        <f t="shared" si="3"/>
        <v>0.58506056527590855</v>
      </c>
      <c r="L15" s="79">
        <f t="shared" si="4"/>
        <v>1057.1764705882354</v>
      </c>
      <c r="M15" s="91">
        <v>0.81599999999999995</v>
      </c>
      <c r="N15" s="90">
        <v>0.63</v>
      </c>
      <c r="O15" s="90">
        <v>0.61916666666666664</v>
      </c>
      <c r="P15" s="79">
        <f t="shared" si="5"/>
        <v>0.98280423280423279</v>
      </c>
      <c r="Q15" s="90">
        <v>0.85</v>
      </c>
      <c r="R15" s="80">
        <f t="shared" si="1"/>
        <v>102.44098409481036</v>
      </c>
      <c r="S15" s="80">
        <f t="shared" si="2"/>
        <v>83.124622269181131</v>
      </c>
    </row>
    <row r="16" spans="1:19" x14ac:dyDescent="0.15">
      <c r="A16" s="104"/>
      <c r="B16" s="26">
        <v>7</v>
      </c>
      <c r="C16" s="92">
        <v>295589.04645446409</v>
      </c>
      <c r="D16" s="92">
        <v>5462.4</v>
      </c>
      <c r="E16" s="92">
        <v>171.63333333333333</v>
      </c>
      <c r="F16" s="90">
        <v>0.57055555555555559</v>
      </c>
      <c r="G16" s="90">
        <v>846</v>
      </c>
      <c r="H16" s="79">
        <f t="shared" si="0"/>
        <v>5634.0333333333328</v>
      </c>
      <c r="I16" s="90">
        <v>66.807482071985334</v>
      </c>
      <c r="J16" s="90">
        <v>55.212558576073782</v>
      </c>
      <c r="K16" s="79">
        <f t="shared" si="3"/>
        <v>0.58989642184557445</v>
      </c>
      <c r="L16" s="79">
        <f t="shared" si="4"/>
        <v>995.2941176470589</v>
      </c>
      <c r="M16" s="91">
        <v>0.81599999999999995</v>
      </c>
      <c r="N16" s="90">
        <v>0.61</v>
      </c>
      <c r="O16" s="90">
        <v>0.59</v>
      </c>
      <c r="P16" s="79">
        <f t="shared" si="5"/>
        <v>0.96721311475409832</v>
      </c>
      <c r="Q16" s="90">
        <v>0.85</v>
      </c>
      <c r="R16" s="80">
        <f t="shared" si="1"/>
        <v>301.02435793442487</v>
      </c>
      <c r="S16" s="80">
        <f t="shared" si="2"/>
        <v>241.20066190684267</v>
      </c>
    </row>
    <row r="17" spans="1:19" x14ac:dyDescent="0.15">
      <c r="A17" s="104"/>
      <c r="B17" s="26">
        <v>8</v>
      </c>
      <c r="C17" s="27"/>
      <c r="D17" s="27"/>
      <c r="E17" s="27"/>
      <c r="F17" s="27"/>
      <c r="G17" s="27"/>
      <c r="H17" s="79">
        <f t="shared" si="0"/>
        <v>0</v>
      </c>
      <c r="I17" s="27"/>
      <c r="J17" s="27"/>
      <c r="K17" s="79">
        <f t="shared" si="3"/>
        <v>0</v>
      </c>
      <c r="L17" s="79">
        <f t="shared" si="4"/>
        <v>0</v>
      </c>
      <c r="M17" s="27"/>
      <c r="N17" s="27"/>
      <c r="O17" s="27"/>
      <c r="P17" s="79">
        <f t="shared" si="5"/>
        <v>0</v>
      </c>
      <c r="Q17" s="90"/>
      <c r="R17" s="80">
        <f t="shared" si="1"/>
        <v>0</v>
      </c>
      <c r="S17" s="80">
        <f t="shared" si="2"/>
        <v>0</v>
      </c>
    </row>
    <row r="18" spans="1:19" x14ac:dyDescent="0.15">
      <c r="A18" s="104"/>
      <c r="B18" s="26">
        <v>9</v>
      </c>
      <c r="C18" s="27"/>
      <c r="D18" s="27"/>
      <c r="E18" s="27"/>
      <c r="F18" s="27"/>
      <c r="G18" s="27"/>
      <c r="H18" s="79">
        <f t="shared" si="0"/>
        <v>0</v>
      </c>
      <c r="I18" s="27"/>
      <c r="J18" s="27"/>
      <c r="K18" s="79">
        <f t="shared" si="3"/>
        <v>0</v>
      </c>
      <c r="L18" s="79">
        <f t="shared" si="4"/>
        <v>0</v>
      </c>
      <c r="M18" s="27"/>
      <c r="N18" s="27"/>
      <c r="O18" s="27"/>
      <c r="P18" s="79">
        <f t="shared" si="5"/>
        <v>0</v>
      </c>
      <c r="Q18" s="27"/>
      <c r="R18" s="80">
        <f t="shared" si="1"/>
        <v>0</v>
      </c>
      <c r="S18" s="80">
        <f t="shared" si="2"/>
        <v>0</v>
      </c>
    </row>
    <row r="19" spans="1:19" x14ac:dyDescent="0.15">
      <c r="A19" s="104"/>
      <c r="B19" s="26">
        <v>10</v>
      </c>
      <c r="C19" s="27"/>
      <c r="D19" s="27"/>
      <c r="E19" s="27"/>
      <c r="F19" s="27"/>
      <c r="G19" s="27"/>
      <c r="H19" s="79">
        <f t="shared" si="0"/>
        <v>0</v>
      </c>
      <c r="I19" s="27"/>
      <c r="J19" s="27"/>
      <c r="K19" s="79">
        <f>IF(ISERROR(F19/P19),0,(F19/P19))</f>
        <v>0</v>
      </c>
      <c r="L19" s="79">
        <f>IF(ISERROR(G19/Q19),0,(G19/Q19))</f>
        <v>0</v>
      </c>
      <c r="M19" s="27"/>
      <c r="N19" s="27"/>
      <c r="O19" s="27"/>
      <c r="P19" s="79">
        <f t="shared" si="5"/>
        <v>0</v>
      </c>
      <c r="Q19" s="27"/>
      <c r="R19" s="80">
        <f t="shared" si="1"/>
        <v>0</v>
      </c>
      <c r="S19" s="80">
        <f t="shared" si="2"/>
        <v>0</v>
      </c>
    </row>
    <row r="20" spans="1:19" ht="15" x14ac:dyDescent="0.15">
      <c r="A20" s="104"/>
      <c r="B20" s="81" t="s">
        <v>132</v>
      </c>
      <c r="C20" s="82" t="s">
        <v>129</v>
      </c>
      <c r="D20" s="82" t="s">
        <v>129</v>
      </c>
      <c r="E20" s="82" t="s">
        <v>129</v>
      </c>
      <c r="F20" s="82" t="s">
        <v>129</v>
      </c>
      <c r="G20" s="82" t="s">
        <v>129</v>
      </c>
      <c r="H20" s="82" t="s">
        <v>129</v>
      </c>
      <c r="I20" s="82" t="s">
        <v>129</v>
      </c>
      <c r="J20" s="82" t="s">
        <v>129</v>
      </c>
      <c r="K20" s="82" t="s">
        <v>129</v>
      </c>
      <c r="L20" s="82" t="s">
        <v>129</v>
      </c>
      <c r="M20" s="82" t="s">
        <v>129</v>
      </c>
      <c r="N20" s="82" t="s">
        <v>129</v>
      </c>
      <c r="O20" s="82" t="s">
        <v>129</v>
      </c>
      <c r="P20" s="82" t="s">
        <v>129</v>
      </c>
      <c r="Q20" s="82" t="s">
        <v>129</v>
      </c>
      <c r="R20" s="83">
        <f>SUMIF(R10:R19,"&gt;0",R10:R19)</f>
        <v>1620.2995025422374</v>
      </c>
      <c r="S20" s="83">
        <f>SUMIF(S10:S19,"&gt;0",S10:S19)</f>
        <v>1316.4315840000002</v>
      </c>
    </row>
  </sheetData>
  <sheetProtection password="C7C3" sheet="1" formatCells="0" formatRows="0"/>
  <mergeCells count="5">
    <mergeCell ref="R6:S6"/>
    <mergeCell ref="A10:A20"/>
    <mergeCell ref="M6:Q6"/>
    <mergeCell ref="C6:G6"/>
    <mergeCell ref="H6:L6"/>
  </mergeCells>
  <phoneticPr fontId="14"/>
  <pageMargins left="0.70866141732283472" right="0.70866141732283472" top="0.74803149606299213" bottom="0.74803149606299213"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I17"/>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2"/>
    <col min="10" max="16384" width="9" style="1"/>
  </cols>
  <sheetData>
    <row r="1" spans="1:9" ht="18" customHeight="1" x14ac:dyDescent="0.15">
      <c r="I1" s="7" t="str">
        <f>'MPS(input)'!K1</f>
        <v>Monitoring Spreadsheet: JCM_ID_AM024_ver01.0</v>
      </c>
    </row>
    <row r="2" spans="1:9" ht="18" customHeight="1" x14ac:dyDescent="0.15">
      <c r="I2" s="7" t="str">
        <f>'MPS(input)'!K2</f>
        <v>Reference Number: ID031</v>
      </c>
    </row>
    <row r="3" spans="1:9" ht="27.75" customHeight="1" x14ac:dyDescent="0.15">
      <c r="A3" s="108" t="s">
        <v>133</v>
      </c>
      <c r="B3" s="108"/>
      <c r="C3" s="108"/>
      <c r="D3" s="108"/>
      <c r="E3" s="108"/>
      <c r="F3" s="108"/>
      <c r="G3" s="108"/>
      <c r="H3" s="108"/>
      <c r="I3" s="108"/>
    </row>
    <row r="4" spans="1:9" ht="11.25" customHeight="1" x14ac:dyDescent="0.15"/>
    <row r="5" spans="1:9" ht="18.75" customHeight="1" thickBot="1" x14ac:dyDescent="0.2">
      <c r="A5" s="13" t="s">
        <v>134</v>
      </c>
      <c r="B5" s="8"/>
      <c r="C5" s="8"/>
      <c r="D5" s="8"/>
      <c r="E5" s="9"/>
      <c r="F5" s="10" t="s">
        <v>135</v>
      </c>
      <c r="G5" s="32" t="s">
        <v>136</v>
      </c>
      <c r="H5" s="10" t="s">
        <v>17</v>
      </c>
      <c r="I5" s="11" t="s">
        <v>137</v>
      </c>
    </row>
    <row r="6" spans="1:9" ht="18.75" customHeight="1" thickBot="1" x14ac:dyDescent="0.2">
      <c r="A6" s="14"/>
      <c r="B6" s="22" t="s">
        <v>138</v>
      </c>
      <c r="C6" s="12"/>
      <c r="D6" s="12"/>
      <c r="E6" s="22"/>
      <c r="F6" s="67" t="s">
        <v>139</v>
      </c>
      <c r="G6" s="33">
        <f>G8-G11</f>
        <v>303.86791854223725</v>
      </c>
      <c r="H6" s="31" t="s">
        <v>99</v>
      </c>
      <c r="I6" s="30" t="s">
        <v>140</v>
      </c>
    </row>
    <row r="7" spans="1:9" ht="18.75" customHeight="1" thickBot="1" x14ac:dyDescent="0.2">
      <c r="A7" s="13" t="s">
        <v>141</v>
      </c>
      <c r="B7" s="9"/>
      <c r="C7" s="8"/>
      <c r="D7" s="10"/>
      <c r="E7" s="10"/>
      <c r="F7" s="10"/>
      <c r="G7" s="34"/>
      <c r="H7" s="9"/>
      <c r="I7" s="10"/>
    </row>
    <row r="8" spans="1:9" ht="18.75" customHeight="1" thickBot="1" x14ac:dyDescent="0.2">
      <c r="A8" s="15"/>
      <c r="B8" s="24" t="s">
        <v>142</v>
      </c>
      <c r="C8" s="12"/>
      <c r="D8" s="12"/>
      <c r="E8" s="22"/>
      <c r="F8" s="67" t="s">
        <v>139</v>
      </c>
      <c r="G8" s="33">
        <f>G9</f>
        <v>1620.2995025422374</v>
      </c>
      <c r="H8" s="31" t="s">
        <v>99</v>
      </c>
      <c r="I8" s="30" t="s">
        <v>143</v>
      </c>
    </row>
    <row r="9" spans="1:9" ht="18.75" customHeight="1" x14ac:dyDescent="0.15">
      <c r="A9" s="15"/>
      <c r="B9" s="16"/>
      <c r="C9" s="26" t="s">
        <v>144</v>
      </c>
      <c r="D9" s="19"/>
      <c r="E9" s="20"/>
      <c r="F9" s="67" t="s">
        <v>139</v>
      </c>
      <c r="G9" s="36">
        <f>'MPS(input_separate)'!R20</f>
        <v>1620.2995025422374</v>
      </c>
      <c r="H9" s="23" t="s">
        <v>99</v>
      </c>
      <c r="I9" s="30" t="s">
        <v>143</v>
      </c>
    </row>
    <row r="10" spans="1:9" ht="18.75" customHeight="1" thickBot="1" x14ac:dyDescent="0.2">
      <c r="A10" s="13" t="s">
        <v>145</v>
      </c>
      <c r="B10" s="8"/>
      <c r="C10" s="8"/>
      <c r="D10" s="8"/>
      <c r="E10" s="9"/>
      <c r="F10" s="10"/>
      <c r="G10" s="35"/>
      <c r="H10" s="9"/>
      <c r="I10" s="10"/>
    </row>
    <row r="11" spans="1:9" ht="18.75" customHeight="1" thickBot="1" x14ac:dyDescent="0.2">
      <c r="A11" s="15"/>
      <c r="B11" s="24" t="s">
        <v>146</v>
      </c>
      <c r="C11" s="12"/>
      <c r="D11" s="12"/>
      <c r="E11" s="22"/>
      <c r="F11" s="67" t="s">
        <v>139</v>
      </c>
      <c r="G11" s="33">
        <f>G12</f>
        <v>1316.4315840000002</v>
      </c>
      <c r="H11" s="31" t="s">
        <v>99</v>
      </c>
      <c r="I11" s="30" t="s">
        <v>147</v>
      </c>
    </row>
    <row r="12" spans="1:9" ht="18.75" customHeight="1" x14ac:dyDescent="0.15">
      <c r="A12" s="15"/>
      <c r="B12" s="16"/>
      <c r="C12" s="26" t="s">
        <v>127</v>
      </c>
      <c r="D12" s="18"/>
      <c r="E12" s="17"/>
      <c r="F12" s="67" t="s">
        <v>139</v>
      </c>
      <c r="G12" s="36">
        <f>'MPS(input_separate)'!S20</f>
        <v>1316.4315840000002</v>
      </c>
      <c r="H12" s="23" t="s">
        <v>99</v>
      </c>
      <c r="I12" s="30" t="s">
        <v>147</v>
      </c>
    </row>
    <row r="13" spans="1:9" x14ac:dyDescent="0.15">
      <c r="C13" s="4"/>
      <c r="E13" s="4"/>
      <c r="F13" s="6"/>
      <c r="G13" s="5"/>
      <c r="H13" s="5"/>
      <c r="I13" s="3"/>
    </row>
    <row r="14" spans="1:9" ht="21.75" customHeight="1" x14ac:dyDescent="0.15">
      <c r="E14" s="1" t="s">
        <v>148</v>
      </c>
    </row>
    <row r="15" spans="1:9" ht="21.75" customHeight="1" x14ac:dyDescent="0.15">
      <c r="E15" s="28" t="s">
        <v>149</v>
      </c>
      <c r="F15" s="28">
        <v>0.8</v>
      </c>
      <c r="G15" s="29" t="s">
        <v>150</v>
      </c>
    </row>
    <row r="16" spans="1:9" ht="21.75" customHeight="1" x14ac:dyDescent="0.15">
      <c r="E16" s="28" t="s">
        <v>151</v>
      </c>
      <c r="F16" s="21">
        <v>0.46</v>
      </c>
      <c r="G16" s="29" t="s">
        <v>150</v>
      </c>
    </row>
    <row r="17" spans="5:8" s="2" customFormat="1" x14ac:dyDescent="0.15">
      <c r="E17" s="1"/>
      <c r="F17" s="1"/>
      <c r="G17" s="1"/>
      <c r="H17" s="1"/>
    </row>
  </sheetData>
  <sheetProtection password="C7C3" sheet="1" objects="1" scenarios="1"/>
  <mergeCells count="1">
    <mergeCell ref="A3:I3"/>
  </mergeCells>
  <phoneticPr fontId="2"/>
  <pageMargins left="0.70866141732283472" right="0.70866141732283472" top="0.74803149606299213" bottom="0.74803149606299213" header="0.31496062992125984" footer="0.31496062992125984"/>
  <pageSetup paperSize="9"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A15B-CB3E-4A81-B76C-D689D9184323}">
  <sheetPr>
    <tabColor theme="3" tint="0.39997558519241921"/>
  </sheetPr>
  <dimension ref="A1:C12"/>
  <sheetViews>
    <sheetView showGridLines="0" view="pageBreakPreview" zoomScaleNormal="80" zoomScaleSheetLayoutView="100" workbookViewId="0"/>
  </sheetViews>
  <sheetFormatPr defaultRowHeight="13.5" x14ac:dyDescent="0.15"/>
  <cols>
    <col min="1" max="1" width="3.625" style="84" customWidth="1"/>
    <col min="2" max="2" width="36.375" style="84" customWidth="1"/>
    <col min="3" max="3" width="49.125" style="84" customWidth="1"/>
    <col min="4" max="256" width="9" style="84"/>
    <col min="257" max="257" width="3.625" style="84" customWidth="1"/>
    <col min="258" max="258" width="36.375" style="84" customWidth="1"/>
    <col min="259" max="259" width="49.125" style="84" customWidth="1"/>
    <col min="260" max="512" width="9" style="84"/>
    <col min="513" max="513" width="3.625" style="84" customWidth="1"/>
    <col min="514" max="514" width="36.375" style="84" customWidth="1"/>
    <col min="515" max="515" width="49.125" style="84" customWidth="1"/>
    <col min="516" max="768" width="9" style="84"/>
    <col min="769" max="769" width="3.625" style="84" customWidth="1"/>
    <col min="770" max="770" width="36.375" style="84" customWidth="1"/>
    <col min="771" max="771" width="49.125" style="84" customWidth="1"/>
    <col min="772" max="1024" width="9" style="84"/>
    <col min="1025" max="1025" width="3.625" style="84" customWidth="1"/>
    <col min="1026" max="1026" width="36.375" style="84" customWidth="1"/>
    <col min="1027" max="1027" width="49.125" style="84" customWidth="1"/>
    <col min="1028" max="1280" width="9" style="84"/>
    <col min="1281" max="1281" width="3.625" style="84" customWidth="1"/>
    <col min="1282" max="1282" width="36.375" style="84" customWidth="1"/>
    <col min="1283" max="1283" width="49.125" style="84" customWidth="1"/>
    <col min="1284" max="1536" width="9" style="84"/>
    <col min="1537" max="1537" width="3.625" style="84" customWidth="1"/>
    <col min="1538" max="1538" width="36.375" style="84" customWidth="1"/>
    <col min="1539" max="1539" width="49.125" style="84" customWidth="1"/>
    <col min="1540" max="1792" width="9" style="84"/>
    <col min="1793" max="1793" width="3.625" style="84" customWidth="1"/>
    <col min="1794" max="1794" width="36.375" style="84" customWidth="1"/>
    <col min="1795" max="1795" width="49.125" style="84" customWidth="1"/>
    <col min="1796" max="2048" width="9" style="84"/>
    <col min="2049" max="2049" width="3.625" style="84" customWidth="1"/>
    <col min="2050" max="2050" width="36.375" style="84" customWidth="1"/>
    <col min="2051" max="2051" width="49.125" style="84" customWidth="1"/>
    <col min="2052" max="2304" width="9" style="84"/>
    <col min="2305" max="2305" width="3.625" style="84" customWidth="1"/>
    <col min="2306" max="2306" width="36.375" style="84" customWidth="1"/>
    <col min="2307" max="2307" width="49.125" style="84" customWidth="1"/>
    <col min="2308" max="2560" width="9" style="84"/>
    <col min="2561" max="2561" width="3.625" style="84" customWidth="1"/>
    <col min="2562" max="2562" width="36.375" style="84" customWidth="1"/>
    <col min="2563" max="2563" width="49.125" style="84" customWidth="1"/>
    <col min="2564" max="2816" width="9" style="84"/>
    <col min="2817" max="2817" width="3.625" style="84" customWidth="1"/>
    <col min="2818" max="2818" width="36.375" style="84" customWidth="1"/>
    <col min="2819" max="2819" width="49.125" style="84" customWidth="1"/>
    <col min="2820" max="3072" width="9" style="84"/>
    <col min="3073" max="3073" width="3.625" style="84" customWidth="1"/>
    <col min="3074" max="3074" width="36.375" style="84" customWidth="1"/>
    <col min="3075" max="3075" width="49.125" style="84" customWidth="1"/>
    <col min="3076" max="3328" width="9" style="84"/>
    <col min="3329" max="3329" width="3.625" style="84" customWidth="1"/>
    <col min="3330" max="3330" width="36.375" style="84" customWidth="1"/>
    <col min="3331" max="3331" width="49.125" style="84" customWidth="1"/>
    <col min="3332" max="3584" width="9" style="84"/>
    <col min="3585" max="3585" width="3.625" style="84" customWidth="1"/>
    <col min="3586" max="3586" width="36.375" style="84" customWidth="1"/>
    <col min="3587" max="3587" width="49.125" style="84" customWidth="1"/>
    <col min="3588" max="3840" width="9" style="84"/>
    <col min="3841" max="3841" width="3.625" style="84" customWidth="1"/>
    <col min="3842" max="3842" width="36.375" style="84" customWidth="1"/>
    <col min="3843" max="3843" width="49.125" style="84" customWidth="1"/>
    <col min="3844" max="4096" width="9" style="84"/>
    <col min="4097" max="4097" width="3.625" style="84" customWidth="1"/>
    <col min="4098" max="4098" width="36.375" style="84" customWidth="1"/>
    <col min="4099" max="4099" width="49.125" style="84" customWidth="1"/>
    <col min="4100" max="4352" width="9" style="84"/>
    <col min="4353" max="4353" width="3.625" style="84" customWidth="1"/>
    <col min="4354" max="4354" width="36.375" style="84" customWidth="1"/>
    <col min="4355" max="4355" width="49.125" style="84" customWidth="1"/>
    <col min="4356" max="4608" width="9" style="84"/>
    <col min="4609" max="4609" width="3.625" style="84" customWidth="1"/>
    <col min="4610" max="4610" width="36.375" style="84" customWidth="1"/>
    <col min="4611" max="4611" width="49.125" style="84" customWidth="1"/>
    <col min="4612" max="4864" width="9" style="84"/>
    <col min="4865" max="4865" width="3.625" style="84" customWidth="1"/>
    <col min="4866" max="4866" width="36.375" style="84" customWidth="1"/>
    <col min="4867" max="4867" width="49.125" style="84" customWidth="1"/>
    <col min="4868" max="5120" width="9" style="84"/>
    <col min="5121" max="5121" width="3.625" style="84" customWidth="1"/>
    <col min="5122" max="5122" width="36.375" style="84" customWidth="1"/>
    <col min="5123" max="5123" width="49.125" style="84" customWidth="1"/>
    <col min="5124" max="5376" width="9" style="84"/>
    <col min="5377" max="5377" width="3.625" style="84" customWidth="1"/>
    <col min="5378" max="5378" width="36.375" style="84" customWidth="1"/>
    <col min="5379" max="5379" width="49.125" style="84" customWidth="1"/>
    <col min="5380" max="5632" width="9" style="84"/>
    <col min="5633" max="5633" width="3.625" style="84" customWidth="1"/>
    <col min="5634" max="5634" width="36.375" style="84" customWidth="1"/>
    <col min="5635" max="5635" width="49.125" style="84" customWidth="1"/>
    <col min="5636" max="5888" width="9" style="84"/>
    <col min="5889" max="5889" width="3.625" style="84" customWidth="1"/>
    <col min="5890" max="5890" width="36.375" style="84" customWidth="1"/>
    <col min="5891" max="5891" width="49.125" style="84" customWidth="1"/>
    <col min="5892" max="6144" width="9" style="84"/>
    <col min="6145" max="6145" width="3.625" style="84" customWidth="1"/>
    <col min="6146" max="6146" width="36.375" style="84" customWidth="1"/>
    <col min="6147" max="6147" width="49.125" style="84" customWidth="1"/>
    <col min="6148" max="6400" width="9" style="84"/>
    <col min="6401" max="6401" width="3.625" style="84" customWidth="1"/>
    <col min="6402" max="6402" width="36.375" style="84" customWidth="1"/>
    <col min="6403" max="6403" width="49.125" style="84" customWidth="1"/>
    <col min="6404" max="6656" width="9" style="84"/>
    <col min="6657" max="6657" width="3.625" style="84" customWidth="1"/>
    <col min="6658" max="6658" width="36.375" style="84" customWidth="1"/>
    <col min="6659" max="6659" width="49.125" style="84" customWidth="1"/>
    <col min="6660" max="6912" width="9" style="84"/>
    <col min="6913" max="6913" width="3.625" style="84" customWidth="1"/>
    <col min="6914" max="6914" width="36.375" style="84" customWidth="1"/>
    <col min="6915" max="6915" width="49.125" style="84" customWidth="1"/>
    <col min="6916" max="7168" width="9" style="84"/>
    <col min="7169" max="7169" width="3.625" style="84" customWidth="1"/>
    <col min="7170" max="7170" width="36.375" style="84" customWidth="1"/>
    <col min="7171" max="7171" width="49.125" style="84" customWidth="1"/>
    <col min="7172" max="7424" width="9" style="84"/>
    <col min="7425" max="7425" width="3.625" style="84" customWidth="1"/>
    <col min="7426" max="7426" width="36.375" style="84" customWidth="1"/>
    <col min="7427" max="7427" width="49.125" style="84" customWidth="1"/>
    <col min="7428" max="7680" width="9" style="84"/>
    <col min="7681" max="7681" width="3.625" style="84" customWidth="1"/>
    <col min="7682" max="7682" width="36.375" style="84" customWidth="1"/>
    <col min="7683" max="7683" width="49.125" style="84" customWidth="1"/>
    <col min="7684" max="7936" width="9" style="84"/>
    <col min="7937" max="7937" width="3.625" style="84" customWidth="1"/>
    <col min="7938" max="7938" width="36.375" style="84" customWidth="1"/>
    <col min="7939" max="7939" width="49.125" style="84" customWidth="1"/>
    <col min="7940" max="8192" width="9" style="84"/>
    <col min="8193" max="8193" width="3.625" style="84" customWidth="1"/>
    <col min="8194" max="8194" width="36.375" style="84" customWidth="1"/>
    <col min="8195" max="8195" width="49.125" style="84" customWidth="1"/>
    <col min="8196" max="8448" width="9" style="84"/>
    <col min="8449" max="8449" width="3.625" style="84" customWidth="1"/>
    <col min="8450" max="8450" width="36.375" style="84" customWidth="1"/>
    <col min="8451" max="8451" width="49.125" style="84" customWidth="1"/>
    <col min="8452" max="8704" width="9" style="84"/>
    <col min="8705" max="8705" width="3.625" style="84" customWidth="1"/>
    <col min="8706" max="8706" width="36.375" style="84" customWidth="1"/>
    <col min="8707" max="8707" width="49.125" style="84" customWidth="1"/>
    <col min="8708" max="8960" width="9" style="84"/>
    <col min="8961" max="8961" width="3.625" style="84" customWidth="1"/>
    <col min="8962" max="8962" width="36.375" style="84" customWidth="1"/>
    <col min="8963" max="8963" width="49.125" style="84" customWidth="1"/>
    <col min="8964" max="9216" width="9" style="84"/>
    <col min="9217" max="9217" width="3.625" style="84" customWidth="1"/>
    <col min="9218" max="9218" width="36.375" style="84" customWidth="1"/>
    <col min="9219" max="9219" width="49.125" style="84" customWidth="1"/>
    <col min="9220" max="9472" width="9" style="84"/>
    <col min="9473" max="9473" width="3.625" style="84" customWidth="1"/>
    <col min="9474" max="9474" width="36.375" style="84" customWidth="1"/>
    <col min="9475" max="9475" width="49.125" style="84" customWidth="1"/>
    <col min="9476" max="9728" width="9" style="84"/>
    <col min="9729" max="9729" width="3.625" style="84" customWidth="1"/>
    <col min="9730" max="9730" width="36.375" style="84" customWidth="1"/>
    <col min="9731" max="9731" width="49.125" style="84" customWidth="1"/>
    <col min="9732" max="9984" width="9" style="84"/>
    <col min="9985" max="9985" width="3.625" style="84" customWidth="1"/>
    <col min="9986" max="9986" width="36.375" style="84" customWidth="1"/>
    <col min="9987" max="9987" width="49.125" style="84" customWidth="1"/>
    <col min="9988" max="10240" width="9" style="84"/>
    <col min="10241" max="10241" width="3.625" style="84" customWidth="1"/>
    <col min="10242" max="10242" width="36.375" style="84" customWidth="1"/>
    <col min="10243" max="10243" width="49.125" style="84" customWidth="1"/>
    <col min="10244" max="10496" width="9" style="84"/>
    <col min="10497" max="10497" width="3.625" style="84" customWidth="1"/>
    <col min="10498" max="10498" width="36.375" style="84" customWidth="1"/>
    <col min="10499" max="10499" width="49.125" style="84" customWidth="1"/>
    <col min="10500" max="10752" width="9" style="84"/>
    <col min="10753" max="10753" width="3.625" style="84" customWidth="1"/>
    <col min="10754" max="10754" width="36.375" style="84" customWidth="1"/>
    <col min="10755" max="10755" width="49.125" style="84" customWidth="1"/>
    <col min="10756" max="11008" width="9" style="84"/>
    <col min="11009" max="11009" width="3.625" style="84" customWidth="1"/>
    <col min="11010" max="11010" width="36.375" style="84" customWidth="1"/>
    <col min="11011" max="11011" width="49.125" style="84" customWidth="1"/>
    <col min="11012" max="11264" width="9" style="84"/>
    <col min="11265" max="11265" width="3.625" style="84" customWidth="1"/>
    <col min="11266" max="11266" width="36.375" style="84" customWidth="1"/>
    <col min="11267" max="11267" width="49.125" style="84" customWidth="1"/>
    <col min="11268" max="11520" width="9" style="84"/>
    <col min="11521" max="11521" width="3.625" style="84" customWidth="1"/>
    <col min="11522" max="11522" width="36.375" style="84" customWidth="1"/>
    <col min="11523" max="11523" width="49.125" style="84" customWidth="1"/>
    <col min="11524" max="11776" width="9" style="84"/>
    <col min="11777" max="11777" width="3.625" style="84" customWidth="1"/>
    <col min="11778" max="11778" width="36.375" style="84" customWidth="1"/>
    <col min="11779" max="11779" width="49.125" style="84" customWidth="1"/>
    <col min="11780" max="12032" width="9" style="84"/>
    <col min="12033" max="12033" width="3.625" style="84" customWidth="1"/>
    <col min="12034" max="12034" width="36.375" style="84" customWidth="1"/>
    <col min="12035" max="12035" width="49.125" style="84" customWidth="1"/>
    <col min="12036" max="12288" width="9" style="84"/>
    <col min="12289" max="12289" width="3.625" style="84" customWidth="1"/>
    <col min="12290" max="12290" width="36.375" style="84" customWidth="1"/>
    <col min="12291" max="12291" width="49.125" style="84" customWidth="1"/>
    <col min="12292" max="12544" width="9" style="84"/>
    <col min="12545" max="12545" width="3.625" style="84" customWidth="1"/>
    <col min="12546" max="12546" width="36.375" style="84" customWidth="1"/>
    <col min="12547" max="12547" width="49.125" style="84" customWidth="1"/>
    <col min="12548" max="12800" width="9" style="84"/>
    <col min="12801" max="12801" width="3.625" style="84" customWidth="1"/>
    <col min="12802" max="12802" width="36.375" style="84" customWidth="1"/>
    <col min="12803" max="12803" width="49.125" style="84" customWidth="1"/>
    <col min="12804" max="13056" width="9" style="84"/>
    <col min="13057" max="13057" width="3.625" style="84" customWidth="1"/>
    <col min="13058" max="13058" width="36.375" style="84" customWidth="1"/>
    <col min="13059" max="13059" width="49.125" style="84" customWidth="1"/>
    <col min="13060" max="13312" width="9" style="84"/>
    <col min="13313" max="13313" width="3.625" style="84" customWidth="1"/>
    <col min="13314" max="13314" width="36.375" style="84" customWidth="1"/>
    <col min="13315" max="13315" width="49.125" style="84" customWidth="1"/>
    <col min="13316" max="13568" width="9" style="84"/>
    <col min="13569" max="13569" width="3.625" style="84" customWidth="1"/>
    <col min="13570" max="13570" width="36.375" style="84" customWidth="1"/>
    <col min="13571" max="13571" width="49.125" style="84" customWidth="1"/>
    <col min="13572" max="13824" width="9" style="84"/>
    <col min="13825" max="13825" width="3.625" style="84" customWidth="1"/>
    <col min="13826" max="13826" width="36.375" style="84" customWidth="1"/>
    <col min="13827" max="13827" width="49.125" style="84" customWidth="1"/>
    <col min="13828" max="14080" width="9" style="84"/>
    <col min="14081" max="14081" width="3.625" style="84" customWidth="1"/>
    <col min="14082" max="14082" width="36.375" style="84" customWidth="1"/>
    <col min="14083" max="14083" width="49.125" style="84" customWidth="1"/>
    <col min="14084" max="14336" width="9" style="84"/>
    <col min="14337" max="14337" width="3.625" style="84" customWidth="1"/>
    <col min="14338" max="14338" width="36.375" style="84" customWidth="1"/>
    <col min="14339" max="14339" width="49.125" style="84" customWidth="1"/>
    <col min="14340" max="14592" width="9" style="84"/>
    <col min="14593" max="14593" width="3.625" style="84" customWidth="1"/>
    <col min="14594" max="14594" width="36.375" style="84" customWidth="1"/>
    <col min="14595" max="14595" width="49.125" style="84" customWidth="1"/>
    <col min="14596" max="14848" width="9" style="84"/>
    <col min="14849" max="14849" width="3.625" style="84" customWidth="1"/>
    <col min="14850" max="14850" width="36.375" style="84" customWidth="1"/>
    <col min="14851" max="14851" width="49.125" style="84" customWidth="1"/>
    <col min="14852" max="15104" width="9" style="84"/>
    <col min="15105" max="15105" width="3.625" style="84" customWidth="1"/>
    <col min="15106" max="15106" width="36.375" style="84" customWidth="1"/>
    <col min="15107" max="15107" width="49.125" style="84" customWidth="1"/>
    <col min="15108" max="15360" width="9" style="84"/>
    <col min="15361" max="15361" width="3.625" style="84" customWidth="1"/>
    <col min="15362" max="15362" width="36.375" style="84" customWidth="1"/>
    <col min="15363" max="15363" width="49.125" style="84" customWidth="1"/>
    <col min="15364" max="15616" width="9" style="84"/>
    <col min="15617" max="15617" width="3.625" style="84" customWidth="1"/>
    <col min="15618" max="15618" width="36.375" style="84" customWidth="1"/>
    <col min="15619" max="15619" width="49.125" style="84" customWidth="1"/>
    <col min="15620" max="15872" width="9" style="84"/>
    <col min="15873" max="15873" width="3.625" style="84" customWidth="1"/>
    <col min="15874" max="15874" width="36.375" style="84" customWidth="1"/>
    <col min="15875" max="15875" width="49.125" style="84" customWidth="1"/>
    <col min="15876" max="16128" width="9" style="84"/>
    <col min="16129" max="16129" width="3.625" style="84" customWidth="1"/>
    <col min="16130" max="16130" width="36.375" style="84" customWidth="1"/>
    <col min="16131" max="16131" width="49.125" style="84" customWidth="1"/>
    <col min="16132" max="16384" width="9" style="84"/>
  </cols>
  <sheetData>
    <row r="1" spans="1:3" ht="18" customHeight="1" x14ac:dyDescent="0.15">
      <c r="C1" s="85" t="str">
        <f>'MPS(input)'!K1</f>
        <v>Monitoring Spreadsheet: JCM_ID_AM024_ver01.0</v>
      </c>
    </row>
    <row r="2" spans="1:3" ht="18" customHeight="1" x14ac:dyDescent="0.15">
      <c r="C2" s="85" t="str">
        <f>'MPS(input)'!K2</f>
        <v>Reference Number: ID031</v>
      </c>
    </row>
    <row r="3" spans="1:3" ht="24" customHeight="1" x14ac:dyDescent="0.15">
      <c r="A3" s="109" t="s">
        <v>152</v>
      </c>
      <c r="B3" s="109"/>
      <c r="C3" s="109"/>
    </row>
    <row r="5" spans="1:3" ht="21" customHeight="1" x14ac:dyDescent="0.15">
      <c r="B5" s="86" t="s">
        <v>153</v>
      </c>
      <c r="C5" s="86" t="s">
        <v>154</v>
      </c>
    </row>
    <row r="6" spans="1:3" ht="54" customHeight="1" x14ac:dyDescent="0.15">
      <c r="B6" s="87" t="s">
        <v>155</v>
      </c>
      <c r="C6" s="87" t="s">
        <v>156</v>
      </c>
    </row>
    <row r="7" spans="1:3" ht="54" customHeight="1" x14ac:dyDescent="0.15">
      <c r="B7" s="87" t="s">
        <v>157</v>
      </c>
      <c r="C7" s="87" t="s">
        <v>158</v>
      </c>
    </row>
    <row r="8" spans="1:3" ht="54" customHeight="1" x14ac:dyDescent="0.15">
      <c r="B8" s="87" t="s">
        <v>159</v>
      </c>
      <c r="C8" s="87" t="s">
        <v>160</v>
      </c>
    </row>
    <row r="9" spans="1:3" ht="54" customHeight="1" x14ac:dyDescent="0.15">
      <c r="B9" s="87" t="s">
        <v>161</v>
      </c>
      <c r="C9" s="87" t="s">
        <v>162</v>
      </c>
    </row>
    <row r="10" spans="1:3" ht="54" customHeight="1" x14ac:dyDescent="0.15">
      <c r="B10" s="87"/>
      <c r="C10" s="87"/>
    </row>
    <row r="11" spans="1:3" ht="54" customHeight="1" x14ac:dyDescent="0.15">
      <c r="B11" s="87"/>
      <c r="C11" s="87"/>
    </row>
    <row r="12" spans="1:3" ht="54" customHeight="1" x14ac:dyDescent="0.15">
      <c r="B12" s="87"/>
      <c r="C12" s="87"/>
    </row>
  </sheetData>
  <sheetProtection password="C7C3" sheet="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552B7-DC3B-48D6-852B-EC56AF58BAD2}">
  <sheetPr>
    <tabColor theme="5" tint="0.39997558519241921"/>
    <pageSetUpPr fitToPage="1"/>
  </sheetPr>
  <dimension ref="A1:L39"/>
  <sheetViews>
    <sheetView showGridLines="0" view="pageBreakPreview" zoomScale="70" zoomScaleNormal="85" zoomScaleSheetLayoutView="70" workbookViewId="0"/>
  </sheetViews>
  <sheetFormatPr defaultColWidth="9" defaultRowHeight="14.25" x14ac:dyDescent="0.15"/>
  <cols>
    <col min="1" max="1" width="3.625" style="1" customWidth="1"/>
    <col min="2" max="2" width="20.625" style="1" customWidth="1"/>
    <col min="3" max="4" width="15.625" style="1" customWidth="1"/>
    <col min="5" max="5" width="32.25" style="1" customWidth="1"/>
    <col min="6" max="6" width="14.125" style="1" customWidth="1"/>
    <col min="7" max="7" width="13.125" style="1" customWidth="1"/>
    <col min="8" max="9" width="14.625" style="1" customWidth="1"/>
    <col min="10" max="10" width="63.5" style="1" customWidth="1"/>
    <col min="11" max="12" width="20.625" style="1" customWidth="1"/>
    <col min="13" max="16384" width="9" style="1"/>
  </cols>
  <sheetData>
    <row r="1" spans="1:12" ht="18" customHeight="1" x14ac:dyDescent="0.15">
      <c r="L1" s="37" t="str">
        <f>'MPS(input)'!K1</f>
        <v>Monitoring Spreadsheet: JCM_ID_AM024_ver01.0</v>
      </c>
    </row>
    <row r="2" spans="1:12" ht="18" customHeight="1" x14ac:dyDescent="0.15">
      <c r="L2" s="37" t="str">
        <f>'MPS(input)'!K2</f>
        <v>Reference Number: ID031</v>
      </c>
    </row>
    <row r="3" spans="1:12" ht="27.75" customHeight="1" x14ac:dyDescent="0.15">
      <c r="A3" s="38" t="s">
        <v>163</v>
      </c>
      <c r="B3" s="38"/>
      <c r="C3" s="39"/>
      <c r="D3" s="39"/>
      <c r="E3" s="39"/>
      <c r="F3" s="39"/>
      <c r="G3" s="39"/>
      <c r="H3" s="39"/>
      <c r="I3" s="39"/>
      <c r="J3" s="39"/>
      <c r="K3" s="39"/>
      <c r="L3" s="40"/>
    </row>
    <row r="5" spans="1:12" ht="18.75" customHeight="1" x14ac:dyDescent="0.15">
      <c r="A5" s="41" t="s">
        <v>164</v>
      </c>
      <c r="B5" s="41"/>
      <c r="C5" s="41"/>
    </row>
    <row r="6" spans="1:12" ht="18.75" customHeight="1" x14ac:dyDescent="0.15">
      <c r="A6" s="41"/>
      <c r="B6" s="42" t="s">
        <v>3</v>
      </c>
      <c r="C6" s="42" t="s">
        <v>4</v>
      </c>
      <c r="D6" s="42" t="s">
        <v>5</v>
      </c>
      <c r="E6" s="42" t="s">
        <v>6</v>
      </c>
      <c r="F6" s="42" t="s">
        <v>7</v>
      </c>
      <c r="G6" s="42" t="s">
        <v>8</v>
      </c>
      <c r="H6" s="42" t="s">
        <v>9</v>
      </c>
      <c r="I6" s="42" t="s">
        <v>10</v>
      </c>
      <c r="J6" s="42" t="s">
        <v>11</v>
      </c>
      <c r="K6" s="42" t="s">
        <v>12</v>
      </c>
      <c r="L6" s="42" t="s">
        <v>165</v>
      </c>
    </row>
    <row r="7" spans="1:12" s="43" customFormat="1" ht="39" customHeight="1" x14ac:dyDescent="0.15">
      <c r="B7" s="42" t="s">
        <v>166</v>
      </c>
      <c r="C7" s="42" t="s">
        <v>13</v>
      </c>
      <c r="D7" s="42" t="s">
        <v>14</v>
      </c>
      <c r="E7" s="42" t="s">
        <v>15</v>
      </c>
      <c r="F7" s="42" t="s">
        <v>167</v>
      </c>
      <c r="G7" s="42" t="s">
        <v>17</v>
      </c>
      <c r="H7" s="42" t="s">
        <v>18</v>
      </c>
      <c r="I7" s="42" t="s">
        <v>19</v>
      </c>
      <c r="J7" s="42" t="s">
        <v>20</v>
      </c>
      <c r="K7" s="42" t="s">
        <v>21</v>
      </c>
      <c r="L7" s="42" t="s">
        <v>22</v>
      </c>
    </row>
    <row r="8" spans="1:12" s="5" customFormat="1" ht="129.94999999999999" customHeight="1" x14ac:dyDescent="0.15">
      <c r="B8" s="88"/>
      <c r="C8" s="44" t="s">
        <v>23</v>
      </c>
      <c r="D8" s="45" t="s">
        <v>24</v>
      </c>
      <c r="E8" s="46" t="s">
        <v>25</v>
      </c>
      <c r="F8" s="47" t="s">
        <v>26</v>
      </c>
      <c r="G8" s="48" t="s">
        <v>27</v>
      </c>
      <c r="H8" s="63" t="s">
        <v>28</v>
      </c>
      <c r="I8" s="63" t="s">
        <v>29</v>
      </c>
      <c r="J8" s="64" t="s">
        <v>30</v>
      </c>
      <c r="K8" s="25" t="s">
        <v>31</v>
      </c>
      <c r="L8" s="25" t="s">
        <v>168</v>
      </c>
    </row>
    <row r="9" spans="1:12" s="5" customFormat="1" ht="50.1" customHeight="1" x14ac:dyDescent="0.15">
      <c r="B9" s="88"/>
      <c r="C9" s="44" t="s">
        <v>33</v>
      </c>
      <c r="D9" s="49" t="s">
        <v>34</v>
      </c>
      <c r="E9" s="46" t="s">
        <v>35</v>
      </c>
      <c r="F9" s="47" t="s">
        <v>26</v>
      </c>
      <c r="G9" s="48" t="s">
        <v>36</v>
      </c>
      <c r="H9" s="63" t="s">
        <v>28</v>
      </c>
      <c r="I9" s="63" t="s">
        <v>29</v>
      </c>
      <c r="J9" s="65" t="s">
        <v>37</v>
      </c>
      <c r="K9" s="25" t="s">
        <v>31</v>
      </c>
      <c r="L9" s="25" t="s">
        <v>168</v>
      </c>
    </row>
    <row r="10" spans="1:12" s="5" customFormat="1" ht="50.1" customHeight="1" x14ac:dyDescent="0.15">
      <c r="B10" s="88"/>
      <c r="C10" s="44" t="s">
        <v>38</v>
      </c>
      <c r="D10" s="49" t="s">
        <v>39</v>
      </c>
      <c r="E10" s="46" t="s">
        <v>40</v>
      </c>
      <c r="F10" s="47" t="s">
        <v>26</v>
      </c>
      <c r="G10" s="48" t="s">
        <v>36</v>
      </c>
      <c r="H10" s="63" t="s">
        <v>28</v>
      </c>
      <c r="I10" s="63" t="s">
        <v>29</v>
      </c>
      <c r="J10" s="65" t="s">
        <v>37</v>
      </c>
      <c r="K10" s="25" t="s">
        <v>31</v>
      </c>
      <c r="L10" s="25" t="s">
        <v>168</v>
      </c>
    </row>
    <row r="11" spans="1:12" s="5" customFormat="1" ht="50.1" customHeight="1" x14ac:dyDescent="0.15">
      <c r="B11" s="88"/>
      <c r="C11" s="44" t="s">
        <v>41</v>
      </c>
      <c r="D11" s="50" t="s">
        <v>42</v>
      </c>
      <c r="E11" s="46" t="s">
        <v>43</v>
      </c>
      <c r="F11" s="47" t="s">
        <v>26</v>
      </c>
      <c r="G11" s="48" t="s">
        <v>44</v>
      </c>
      <c r="H11" s="63" t="s">
        <v>28</v>
      </c>
      <c r="I11" s="63" t="s">
        <v>29</v>
      </c>
      <c r="J11" s="64" t="s">
        <v>45</v>
      </c>
      <c r="K11" s="25" t="s">
        <v>46</v>
      </c>
      <c r="L11" s="25" t="s">
        <v>168</v>
      </c>
    </row>
    <row r="12" spans="1:12" s="5" customFormat="1" ht="50.1" customHeight="1" x14ac:dyDescent="0.15">
      <c r="B12" s="88"/>
      <c r="C12" s="44" t="s">
        <v>47</v>
      </c>
      <c r="D12" s="50" t="s">
        <v>48</v>
      </c>
      <c r="E12" s="46" t="s">
        <v>49</v>
      </c>
      <c r="F12" s="47" t="s">
        <v>26</v>
      </c>
      <c r="G12" s="48" t="s">
        <v>50</v>
      </c>
      <c r="H12" s="63" t="s">
        <v>28</v>
      </c>
      <c r="I12" s="63" t="s">
        <v>29</v>
      </c>
      <c r="J12" s="64" t="s">
        <v>51</v>
      </c>
      <c r="K12" s="25" t="s">
        <v>46</v>
      </c>
      <c r="L12" s="25" t="s">
        <v>168</v>
      </c>
    </row>
    <row r="13" spans="1:12" ht="8.25" customHeight="1" x14ac:dyDescent="0.15"/>
    <row r="14" spans="1:12" ht="18.75" customHeight="1" x14ac:dyDescent="0.15">
      <c r="A14" s="51" t="s">
        <v>169</v>
      </c>
      <c r="B14" s="51"/>
      <c r="C14" s="41"/>
    </row>
    <row r="15" spans="1:12" ht="18.75" customHeight="1" x14ac:dyDescent="0.15">
      <c r="A15" s="41"/>
      <c r="B15" s="42" t="s">
        <v>3</v>
      </c>
      <c r="C15" s="42" t="s">
        <v>4</v>
      </c>
      <c r="D15" s="42" t="s">
        <v>5</v>
      </c>
      <c r="E15" s="42" t="s">
        <v>6</v>
      </c>
      <c r="F15" s="42" t="s">
        <v>7</v>
      </c>
      <c r="G15" s="42" t="s">
        <v>8</v>
      </c>
      <c r="H15" s="42" t="s">
        <v>9</v>
      </c>
      <c r="I15" s="42" t="s">
        <v>10</v>
      </c>
      <c r="J15" s="42" t="s">
        <v>11</v>
      </c>
      <c r="K15" s="42" t="s">
        <v>12</v>
      </c>
      <c r="L15" s="42" t="s">
        <v>165</v>
      </c>
    </row>
    <row r="16" spans="1:12" s="43" customFormat="1" ht="39" customHeight="1" x14ac:dyDescent="0.15">
      <c r="B16" s="42" t="s">
        <v>166</v>
      </c>
      <c r="C16" s="42" t="s">
        <v>13</v>
      </c>
      <c r="D16" s="42" t="s">
        <v>14</v>
      </c>
      <c r="E16" s="42" t="s">
        <v>15</v>
      </c>
      <c r="F16" s="42" t="s">
        <v>167</v>
      </c>
      <c r="G16" s="42" t="s">
        <v>17</v>
      </c>
      <c r="H16" s="42" t="s">
        <v>18</v>
      </c>
      <c r="I16" s="42" t="s">
        <v>19</v>
      </c>
      <c r="J16" s="42" t="s">
        <v>20</v>
      </c>
      <c r="K16" s="52" t="s">
        <v>53</v>
      </c>
      <c r="L16" s="42" t="s">
        <v>22</v>
      </c>
    </row>
    <row r="17" spans="1:12" s="5" customFormat="1" ht="50.1" customHeight="1" x14ac:dyDescent="0.15">
      <c r="B17" s="88"/>
      <c r="C17" s="44" t="s">
        <v>54</v>
      </c>
      <c r="D17" s="49" t="s">
        <v>55</v>
      </c>
      <c r="E17" s="46" t="s">
        <v>56</v>
      </c>
      <c r="F17" s="47" t="s">
        <v>26</v>
      </c>
      <c r="G17" s="48" t="s">
        <v>36</v>
      </c>
      <c r="H17" s="63" t="s">
        <v>28</v>
      </c>
      <c r="I17" s="63" t="s">
        <v>57</v>
      </c>
      <c r="J17" s="64" t="s">
        <v>58</v>
      </c>
      <c r="K17" s="66" t="s">
        <v>59</v>
      </c>
      <c r="L17" s="25" t="s">
        <v>168</v>
      </c>
    </row>
    <row r="18" spans="1:12" s="5" customFormat="1" ht="50.1" customHeight="1" x14ac:dyDescent="0.15">
      <c r="B18" s="88"/>
      <c r="C18" s="44" t="s">
        <v>60</v>
      </c>
      <c r="D18" s="53" t="s">
        <v>61</v>
      </c>
      <c r="E18" s="46" t="s">
        <v>62</v>
      </c>
      <c r="F18" s="47" t="s">
        <v>26</v>
      </c>
      <c r="G18" s="48" t="s">
        <v>63</v>
      </c>
      <c r="H18" s="63" t="s">
        <v>28</v>
      </c>
      <c r="I18" s="63" t="s">
        <v>64</v>
      </c>
      <c r="J18" s="64" t="s">
        <v>65</v>
      </c>
      <c r="K18" s="66" t="s">
        <v>59</v>
      </c>
      <c r="L18" s="25" t="s">
        <v>168</v>
      </c>
    </row>
    <row r="19" spans="1:12" s="5" customFormat="1" ht="50.1" customHeight="1" x14ac:dyDescent="0.15">
      <c r="B19" s="88"/>
      <c r="C19" s="44" t="s">
        <v>66</v>
      </c>
      <c r="D19" s="50" t="s">
        <v>67</v>
      </c>
      <c r="E19" s="54" t="s">
        <v>68</v>
      </c>
      <c r="F19" s="47" t="s">
        <v>26</v>
      </c>
      <c r="G19" s="48" t="s">
        <v>63</v>
      </c>
      <c r="H19" s="63" t="s">
        <v>28</v>
      </c>
      <c r="I19" s="63" t="s">
        <v>64</v>
      </c>
      <c r="J19" s="64" t="s">
        <v>69</v>
      </c>
      <c r="K19" s="66" t="s">
        <v>59</v>
      </c>
      <c r="L19" s="25" t="s">
        <v>168</v>
      </c>
    </row>
    <row r="20" spans="1:12" s="5" customFormat="1" ht="85.5" customHeight="1" x14ac:dyDescent="0.15">
      <c r="B20" s="88"/>
      <c r="C20" s="44" t="s">
        <v>70</v>
      </c>
      <c r="D20" s="55" t="s">
        <v>71</v>
      </c>
      <c r="E20" s="46" t="s">
        <v>72</v>
      </c>
      <c r="F20" s="47" t="s">
        <v>26</v>
      </c>
      <c r="G20" s="48" t="s">
        <v>44</v>
      </c>
      <c r="H20" s="63" t="s">
        <v>28</v>
      </c>
      <c r="I20" s="63" t="s">
        <v>57</v>
      </c>
      <c r="J20" s="65" t="s">
        <v>73</v>
      </c>
      <c r="K20" s="25" t="s">
        <v>74</v>
      </c>
      <c r="L20" s="25" t="s">
        <v>168</v>
      </c>
    </row>
    <row r="21" spans="1:12" s="5" customFormat="1" ht="50.1" customHeight="1" x14ac:dyDescent="0.15">
      <c r="B21" s="88"/>
      <c r="C21" s="44" t="s">
        <v>75</v>
      </c>
      <c r="D21" s="50" t="s">
        <v>76</v>
      </c>
      <c r="E21" s="46" t="s">
        <v>77</v>
      </c>
      <c r="F21" s="47" t="s">
        <v>26</v>
      </c>
      <c r="G21" s="48" t="s">
        <v>50</v>
      </c>
      <c r="H21" s="63" t="s">
        <v>28</v>
      </c>
      <c r="I21" s="63" t="s">
        <v>57</v>
      </c>
      <c r="J21" s="65" t="s">
        <v>78</v>
      </c>
      <c r="K21" s="25" t="s">
        <v>46</v>
      </c>
      <c r="L21" s="25" t="s">
        <v>168</v>
      </c>
    </row>
    <row r="22" spans="1:12" ht="8.25" customHeight="1" x14ac:dyDescent="0.15"/>
    <row r="23" spans="1:12" ht="20.100000000000001" customHeight="1" x14ac:dyDescent="0.15">
      <c r="A23" s="41" t="s">
        <v>170</v>
      </c>
      <c r="B23" s="41"/>
    </row>
    <row r="24" spans="1:12" ht="20.100000000000001" customHeight="1" x14ac:dyDescent="0.15">
      <c r="B24" s="95" t="s">
        <v>3</v>
      </c>
      <c r="C24" s="95"/>
      <c r="D24" s="95" t="s">
        <v>4</v>
      </c>
      <c r="E24" s="95"/>
      <c r="F24" s="42" t="s">
        <v>5</v>
      </c>
      <c r="G24" s="42" t="s">
        <v>6</v>
      </c>
      <c r="H24" s="95" t="s">
        <v>7</v>
      </c>
      <c r="I24" s="95"/>
      <c r="J24" s="95"/>
      <c r="K24" s="95" t="s">
        <v>8</v>
      </c>
      <c r="L24" s="95"/>
    </row>
    <row r="25" spans="1:12" ht="39" customHeight="1" x14ac:dyDescent="0.15">
      <c r="B25" s="95" t="s">
        <v>14</v>
      </c>
      <c r="C25" s="95"/>
      <c r="D25" s="95" t="s">
        <v>15</v>
      </c>
      <c r="E25" s="95"/>
      <c r="F25" s="42" t="s">
        <v>16</v>
      </c>
      <c r="G25" s="42" t="s">
        <v>17</v>
      </c>
      <c r="H25" s="95" t="s">
        <v>19</v>
      </c>
      <c r="I25" s="95"/>
      <c r="J25" s="95"/>
      <c r="K25" s="95" t="s">
        <v>22</v>
      </c>
      <c r="L25" s="95"/>
    </row>
    <row r="26" spans="1:12" s="5" customFormat="1" ht="129.94999999999999" customHeight="1" x14ac:dyDescent="0.15">
      <c r="B26" s="111" t="s">
        <v>80</v>
      </c>
      <c r="C26" s="111"/>
      <c r="D26" s="99" t="s">
        <v>81</v>
      </c>
      <c r="E26" s="99"/>
      <c r="F26" s="47" t="s">
        <v>26</v>
      </c>
      <c r="G26" s="56" t="s">
        <v>82</v>
      </c>
      <c r="H26" s="114" t="str">
        <f>IF('MPS(input)'!G26="","",'MPS(input)'!G26)</f>
        <v>[Grid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
[Captive electricity]
CDM approved small scale methodology: AMS-I.A</v>
      </c>
      <c r="I26" s="113"/>
      <c r="J26" s="113"/>
      <c r="K26" s="113" t="str">
        <f>IF('MPS(input)'!J26="","",'MPS(input)'!J26)</f>
        <v>Input on "MPS (input_separate)"</v>
      </c>
      <c r="L26" s="113"/>
    </row>
    <row r="27" spans="1:12" s="5" customFormat="1" ht="50.1" customHeight="1" x14ac:dyDescent="0.15">
      <c r="B27" s="112" t="s">
        <v>85</v>
      </c>
      <c r="C27" s="112"/>
      <c r="D27" s="113" t="s">
        <v>86</v>
      </c>
      <c r="E27" s="113"/>
      <c r="F27" s="47" t="s">
        <v>26</v>
      </c>
      <c r="G27" s="48" t="s">
        <v>44</v>
      </c>
      <c r="H27" s="114" t="str">
        <f>IF('MPS(input)'!G27="","",'MPS(input)'!G27)</f>
        <v>PSRE,low,i,intre is selected from the lowest monitored data during the parameter monitoring period before the aerator installation.</v>
      </c>
      <c r="I27" s="113"/>
      <c r="J27" s="113"/>
      <c r="K27" s="113" t="str">
        <f>IF('MPS(input)'!J27="","",'MPS(input)'!J27)</f>
        <v>Input on "MPS (input_separate)"</v>
      </c>
      <c r="L27" s="113"/>
    </row>
    <row r="28" spans="1:12" s="5" customFormat="1" ht="50.1" customHeight="1" x14ac:dyDescent="0.15">
      <c r="B28" s="112" t="s">
        <v>88</v>
      </c>
      <c r="C28" s="112"/>
      <c r="D28" s="113" t="s">
        <v>89</v>
      </c>
      <c r="E28" s="113"/>
      <c r="F28" s="47" t="s">
        <v>26</v>
      </c>
      <c r="G28" s="48" t="s">
        <v>44</v>
      </c>
      <c r="H28" s="114" t="str">
        <f>IF('MPS(input)'!G28="","",'MPS(input)'!G28)</f>
        <v>PSPJ,high,i,intpj is selected from the highest monitored data during the parameter monitoring period after completion of aerator installation.</v>
      </c>
      <c r="I28" s="113"/>
      <c r="J28" s="113"/>
      <c r="K28" s="113" t="str">
        <f>IF('MPS(input)'!J28="","",'MPS(input)'!J28)</f>
        <v>Input on "MPS (input_separate)"</v>
      </c>
      <c r="L28" s="113"/>
    </row>
    <row r="29" spans="1:12" s="5" customFormat="1" ht="50.1" customHeight="1" x14ac:dyDescent="0.15">
      <c r="B29" s="112" t="s">
        <v>91</v>
      </c>
      <c r="C29" s="112"/>
      <c r="D29" s="113" t="s">
        <v>92</v>
      </c>
      <c r="E29" s="113"/>
      <c r="F29" s="47" t="s">
        <v>26</v>
      </c>
      <c r="G29" s="57" t="s">
        <v>26</v>
      </c>
      <c r="H29" s="114" t="str">
        <f>IF('MPS(input)'!G29="","",'MPS(input)'!G29)</f>
        <v>FPS,i is calculated by PSPJ.high,i,intpj divided by PSRE,low,i,intre.</v>
      </c>
      <c r="I29" s="113"/>
      <c r="J29" s="113"/>
      <c r="K29" s="113" t="str">
        <f>IF('MPS(input)'!J29="","",'MPS(input)'!J29)</f>
        <v>Input on "MPS (input_separate)"</v>
      </c>
      <c r="L29" s="113"/>
    </row>
    <row r="30" spans="1:12" s="5" customFormat="1" ht="50.1" customHeight="1" x14ac:dyDescent="0.15">
      <c r="B30" s="112" t="s">
        <v>94</v>
      </c>
      <c r="C30" s="112"/>
      <c r="D30" s="113" t="s">
        <v>95</v>
      </c>
      <c r="E30" s="113"/>
      <c r="F30" s="47" t="s">
        <v>26</v>
      </c>
      <c r="G30" s="57" t="s">
        <v>26</v>
      </c>
      <c r="H30" s="114" t="str">
        <f>IF('MPS(input)'!G30="","",'MPS(input)'!G30)</f>
        <v>FRPM,i is provided by the manufacturer of pulley or calculated from the diameter of pulleys of the project/reference blower i.</v>
      </c>
      <c r="I30" s="113"/>
      <c r="J30" s="113"/>
      <c r="K30" s="113" t="str">
        <f>IF('MPS(input)'!J30="","",'MPS(input)'!J30)</f>
        <v>Input on "MPS (input_separate)"</v>
      </c>
      <c r="L30" s="113"/>
    </row>
    <row r="31" spans="1:12" ht="6.75" customHeight="1" x14ac:dyDescent="0.15"/>
    <row r="32" spans="1:12" ht="18.75" customHeight="1" x14ac:dyDescent="0.15">
      <c r="A32" s="41" t="s">
        <v>171</v>
      </c>
      <c r="B32" s="41"/>
      <c r="C32" s="41"/>
    </row>
    <row r="33" spans="1:11" ht="17.25" thickBot="1" x14ac:dyDescent="0.2">
      <c r="B33" s="42" t="s">
        <v>166</v>
      </c>
      <c r="C33" s="96" t="s">
        <v>98</v>
      </c>
      <c r="D33" s="96"/>
      <c r="E33" s="58" t="s">
        <v>17</v>
      </c>
    </row>
    <row r="34" spans="1:11" ht="19.5" thickBot="1" x14ac:dyDescent="0.2">
      <c r="B34" s="89"/>
      <c r="C34" s="97">
        <f>ROUNDDOWN('MRS(calc_process)'!G6, 0)</f>
        <v>0</v>
      </c>
      <c r="D34" s="98"/>
      <c r="E34" s="59" t="s">
        <v>99</v>
      </c>
    </row>
    <row r="35" spans="1:11" ht="20.100000000000001" customHeight="1" x14ac:dyDescent="0.15">
      <c r="G35" s="60"/>
      <c r="H35" s="60"/>
    </row>
    <row r="36" spans="1:11" ht="18.75" customHeight="1" x14ac:dyDescent="0.15">
      <c r="A36" s="41" t="s">
        <v>100</v>
      </c>
      <c r="B36" s="41"/>
    </row>
    <row r="37" spans="1:11" ht="18" customHeight="1" x14ac:dyDescent="0.15">
      <c r="B37" s="110" t="s">
        <v>101</v>
      </c>
      <c r="C37" s="110"/>
      <c r="D37" s="94" t="s">
        <v>102</v>
      </c>
      <c r="E37" s="94"/>
      <c r="F37" s="94"/>
      <c r="G37" s="94"/>
      <c r="H37" s="94"/>
      <c r="I37" s="94"/>
      <c r="J37" s="94"/>
      <c r="K37" s="62"/>
    </row>
    <row r="38" spans="1:11" ht="18" customHeight="1" x14ac:dyDescent="0.15">
      <c r="B38" s="110" t="s">
        <v>103</v>
      </c>
      <c r="C38" s="110"/>
      <c r="D38" s="94" t="s">
        <v>104</v>
      </c>
      <c r="E38" s="94"/>
      <c r="F38" s="94"/>
      <c r="G38" s="94"/>
      <c r="H38" s="94"/>
      <c r="I38" s="94"/>
      <c r="J38" s="94"/>
      <c r="K38" s="62"/>
    </row>
    <row r="39" spans="1:11" ht="18" customHeight="1" x14ac:dyDescent="0.15">
      <c r="B39" s="110" t="s">
        <v>28</v>
      </c>
      <c r="C39" s="110"/>
      <c r="D39" s="94" t="s">
        <v>105</v>
      </c>
      <c r="E39" s="94"/>
      <c r="F39" s="94"/>
      <c r="G39" s="94"/>
      <c r="H39" s="94"/>
      <c r="I39" s="94"/>
      <c r="J39" s="94"/>
      <c r="K39" s="62"/>
    </row>
  </sheetData>
  <sheetProtection password="C7C3" sheet="1" formatCells="0" formatRows="0"/>
  <mergeCells count="36">
    <mergeCell ref="K26:L26"/>
    <mergeCell ref="D27:E27"/>
    <mergeCell ref="H27:J27"/>
    <mergeCell ref="K27:L27"/>
    <mergeCell ref="D24:E24"/>
    <mergeCell ref="H24:J24"/>
    <mergeCell ref="K24:L24"/>
    <mergeCell ref="D25:E25"/>
    <mergeCell ref="H25:J25"/>
    <mergeCell ref="K25:L25"/>
    <mergeCell ref="K30:L30"/>
    <mergeCell ref="C33:D33"/>
    <mergeCell ref="C34:D34"/>
    <mergeCell ref="D37:J37"/>
    <mergeCell ref="D28:E28"/>
    <mergeCell ref="H28:J28"/>
    <mergeCell ref="K28:L28"/>
    <mergeCell ref="D29:E29"/>
    <mergeCell ref="H29:J29"/>
    <mergeCell ref="K29:L29"/>
    <mergeCell ref="B38:C38"/>
    <mergeCell ref="B39:C39"/>
    <mergeCell ref="D38:J38"/>
    <mergeCell ref="D39:J39"/>
    <mergeCell ref="B24:C24"/>
    <mergeCell ref="B25:C25"/>
    <mergeCell ref="B26:C26"/>
    <mergeCell ref="B27:C27"/>
    <mergeCell ref="B28:C28"/>
    <mergeCell ref="B29:C29"/>
    <mergeCell ref="B30:C30"/>
    <mergeCell ref="B37:C37"/>
    <mergeCell ref="D30:E30"/>
    <mergeCell ref="H30:J30"/>
    <mergeCell ref="D26:E26"/>
    <mergeCell ref="H26:J26"/>
  </mergeCells>
  <phoneticPr fontId="14"/>
  <pageMargins left="0.70866141732283472" right="0.70866141732283472" top="0.74803149606299213" bottom="0.74803149606299213" header="0.31496062992125984" footer="0.31496062992125984"/>
  <pageSetup paperSize="8"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8A8E-245F-4994-AE95-A7450E4BB2C5}">
  <sheetPr>
    <tabColor theme="5" tint="0.39997558519241921"/>
    <pageSetUpPr fitToPage="1"/>
  </sheetPr>
  <dimension ref="A1:S20"/>
  <sheetViews>
    <sheetView showGridLines="0" view="pageBreakPreview" zoomScale="70" zoomScaleNormal="100" zoomScaleSheetLayoutView="70" workbookViewId="0"/>
  </sheetViews>
  <sheetFormatPr defaultColWidth="9" defaultRowHeight="14.25" x14ac:dyDescent="0.15"/>
  <cols>
    <col min="1" max="1" width="12" style="78" customWidth="1"/>
    <col min="2" max="19" width="16.125" style="78" customWidth="1"/>
    <col min="20" max="16384" width="9" style="78"/>
  </cols>
  <sheetData>
    <row r="1" spans="1:19" s="68" customFormat="1" x14ac:dyDescent="0.15">
      <c r="S1" s="7" t="str">
        <f>'MPS(input)'!K1</f>
        <v>Monitoring Spreadsheet: JCM_ID_AM024_ver01.0</v>
      </c>
    </row>
    <row r="2" spans="1:19" s="68" customFormat="1" x14ac:dyDescent="0.15">
      <c r="S2" s="7" t="str">
        <f>'MPS(input)'!K2</f>
        <v>Reference Number: ID031</v>
      </c>
    </row>
    <row r="3" spans="1:19" s="68" customFormat="1" ht="25.5" customHeight="1" x14ac:dyDescent="0.15">
      <c r="A3" s="38" t="s">
        <v>172</v>
      </c>
      <c r="B3" s="39"/>
      <c r="C3" s="39"/>
      <c r="D3" s="39"/>
      <c r="E3" s="39"/>
      <c r="F3" s="39"/>
      <c r="G3" s="39"/>
      <c r="H3" s="39"/>
      <c r="I3" s="39"/>
      <c r="J3" s="39"/>
      <c r="K3" s="39"/>
      <c r="L3" s="39"/>
      <c r="M3" s="39"/>
      <c r="N3" s="39"/>
      <c r="O3" s="39"/>
      <c r="P3" s="39"/>
      <c r="Q3" s="39"/>
      <c r="R3" s="39"/>
      <c r="S3" s="39"/>
    </row>
    <row r="4" spans="1:19" s="68" customFormat="1" x14ac:dyDescent="0.15">
      <c r="S4" s="7"/>
    </row>
    <row r="5" spans="1:19" s="68" customFormat="1" ht="15" x14ac:dyDescent="0.15">
      <c r="A5" s="41" t="s">
        <v>173</v>
      </c>
      <c r="S5" s="7"/>
    </row>
    <row r="6" spans="1:19" s="70" customFormat="1" ht="27.6" customHeight="1" x14ac:dyDescent="0.15">
      <c r="A6" s="69"/>
      <c r="B6" s="69"/>
      <c r="C6" s="105" t="s">
        <v>174</v>
      </c>
      <c r="D6" s="106"/>
      <c r="E6" s="106"/>
      <c r="F6" s="106"/>
      <c r="G6" s="106"/>
      <c r="H6" s="105" t="s">
        <v>175</v>
      </c>
      <c r="I6" s="106"/>
      <c r="J6" s="106"/>
      <c r="K6" s="106"/>
      <c r="L6" s="107"/>
      <c r="M6" s="105" t="s">
        <v>176</v>
      </c>
      <c r="N6" s="106"/>
      <c r="O6" s="106"/>
      <c r="P6" s="106"/>
      <c r="Q6" s="107"/>
      <c r="R6" s="103" t="s">
        <v>177</v>
      </c>
      <c r="S6" s="103"/>
    </row>
    <row r="7" spans="1:19" s="5" customFormat="1" ht="18.75" x14ac:dyDescent="0.15">
      <c r="A7" s="71" t="s">
        <v>112</v>
      </c>
      <c r="B7" s="72" t="s">
        <v>113</v>
      </c>
      <c r="C7" s="73" t="s">
        <v>24</v>
      </c>
      <c r="D7" s="74" t="s">
        <v>34</v>
      </c>
      <c r="E7" s="74" t="s">
        <v>114</v>
      </c>
      <c r="F7" s="74" t="s">
        <v>115</v>
      </c>
      <c r="G7" s="74" t="s">
        <v>116</v>
      </c>
      <c r="H7" s="74" t="s">
        <v>117</v>
      </c>
      <c r="I7" s="74" t="s">
        <v>118</v>
      </c>
      <c r="J7" s="74" t="s">
        <v>119</v>
      </c>
      <c r="K7" s="74" t="s">
        <v>120</v>
      </c>
      <c r="L7" s="55" t="s">
        <v>76</v>
      </c>
      <c r="M7" s="73" t="s">
        <v>80</v>
      </c>
      <c r="N7" s="74" t="s">
        <v>85</v>
      </c>
      <c r="O7" s="74" t="s">
        <v>88</v>
      </c>
      <c r="P7" s="74" t="s">
        <v>91</v>
      </c>
      <c r="Q7" s="75" t="s">
        <v>121</v>
      </c>
      <c r="R7" s="72" t="s">
        <v>122</v>
      </c>
      <c r="S7" s="72" t="s">
        <v>123</v>
      </c>
    </row>
    <row r="8" spans="1:19" ht="149.44999999999999" customHeight="1" x14ac:dyDescent="0.15">
      <c r="A8" s="76" t="s">
        <v>124</v>
      </c>
      <c r="B8" s="56" t="s">
        <v>125</v>
      </c>
      <c r="C8" s="46" t="str">
        <f>'MRS(input)'!$E$8</f>
        <v xml:space="preserve">Electricity consumption of the project blower i during the period p </v>
      </c>
      <c r="D8" s="46" t="str">
        <f>'MRS(input)'!$E$9</f>
        <v>Operating time of the project blower i during the period p</v>
      </c>
      <c r="E8" s="46" t="str">
        <f>'MRS(input)'!$E$10</f>
        <v>Stop time of the project blower i during intermittent operation during the period p</v>
      </c>
      <c r="F8" s="46" t="str">
        <f>'MRS(input)'!$E$11</f>
        <v>Average daily discharge pressure of the project blower i during the period p</v>
      </c>
      <c r="G8" s="46" t="str">
        <f>'MRS(input)'!$E$12</f>
        <v>Average RPM of the project blower i during the period p</v>
      </c>
      <c r="H8" s="46" t="str">
        <f>'MRS(input)'!$E$17</f>
        <v>Operating time of the reference blower i during the period p</v>
      </c>
      <c r="I8" s="46" t="str">
        <f>'MRS(input)'!$E$18</f>
        <v>Estimated shaft power of the reference blower i during the period p</v>
      </c>
      <c r="J8" s="49" t="str">
        <f>'MRS(input)'!$E$19</f>
        <v>Estimated shaft power of the project blower i during the period p</v>
      </c>
      <c r="K8" s="46" t="str">
        <f>'MRS(input)'!$E$20</f>
        <v>Calculated daily discharge pressure of the reference blower i during the period p</v>
      </c>
      <c r="L8" s="46" t="str">
        <f>'MRS(input)'!$E$21</f>
        <v>Calculated RPM of the reference blower i during the period p</v>
      </c>
      <c r="M8" s="46" t="str">
        <f>'MRS(input)'!$D$26</f>
        <v>CO2 emission factor for consumed electricity</v>
      </c>
      <c r="N8" s="46" t="str">
        <f>'MRS(input)'!$D$27</f>
        <v>Lowest daily discharge pressure of the reference blower i during the parameter monitoring period before the aerator installation</v>
      </c>
      <c r="O8" s="46" t="str">
        <f>'MRS(input)'!$D$28</f>
        <v>Highest daily discharge pressure of the project blower i during the parameter monitoring period after completion of aerator installation</v>
      </c>
      <c r="P8" s="46" t="str">
        <f>'MRS(input)'!$D$29</f>
        <v>Ratio of discharge pressure change at the blower i</v>
      </c>
      <c r="Q8" s="46" t="str">
        <f>'MRS(input)'!$D$30</f>
        <v>Ratio of RPM change at the blower i</v>
      </c>
      <c r="R8" s="77" t="s">
        <v>126</v>
      </c>
      <c r="S8" s="77" t="s">
        <v>127</v>
      </c>
    </row>
    <row r="9" spans="1:19" ht="18.75" x14ac:dyDescent="0.15">
      <c r="A9" s="76" t="s">
        <v>128</v>
      </c>
      <c r="B9" s="56" t="s">
        <v>129</v>
      </c>
      <c r="C9" s="26" t="str">
        <f>'MRS(input)'!$G$8</f>
        <v>kWh/p</v>
      </c>
      <c r="D9" s="26" t="str">
        <f>'MRS(input)'!$G$9</f>
        <v>h/p</v>
      </c>
      <c r="E9" s="26" t="str">
        <f>'MRS(input)'!$G$10</f>
        <v>h/p</v>
      </c>
      <c r="F9" s="26" t="str">
        <f>'MRS(input)'!$G$11</f>
        <v>Pa (G)</v>
      </c>
      <c r="G9" s="26" t="str">
        <f>'MRS(input)'!$G$12</f>
        <v>rpm</v>
      </c>
      <c r="H9" s="26" t="str">
        <f>'MRS(input)'!$G$17</f>
        <v>h/p</v>
      </c>
      <c r="I9" s="26" t="str">
        <f>'MRS(input)'!$G$18</f>
        <v>kW</v>
      </c>
      <c r="J9" s="26" t="str">
        <f>'MRS(input)'!$G$19</f>
        <v>kW</v>
      </c>
      <c r="K9" s="26" t="str">
        <f>'MRS(input)'!$G$20</f>
        <v>Pa (G)</v>
      </c>
      <c r="L9" s="26" t="str">
        <f>'MRS(input)'!$G$21</f>
        <v>rpm</v>
      </c>
      <c r="M9" s="26" t="str">
        <f>'MRS(input)'!$G$26</f>
        <v>tCO2/MWh</v>
      </c>
      <c r="N9" s="26" t="str">
        <f>'MRS(input)'!$G$27</f>
        <v>Pa (G)</v>
      </c>
      <c r="O9" s="26" t="str">
        <f>'MRS(input)'!$G$28</f>
        <v>Pa (G)</v>
      </c>
      <c r="P9" s="26" t="str">
        <f>'MRS(input)'!$G$29</f>
        <v>-</v>
      </c>
      <c r="Q9" s="26" t="str">
        <f>'MRS(input)'!$G$30</f>
        <v>-</v>
      </c>
      <c r="R9" s="77" t="s">
        <v>130</v>
      </c>
      <c r="S9" s="77" t="s">
        <v>130</v>
      </c>
    </row>
    <row r="10" spans="1:19" x14ac:dyDescent="0.15">
      <c r="A10" s="104" t="s">
        <v>178</v>
      </c>
      <c r="B10" s="26">
        <v>1</v>
      </c>
      <c r="C10" s="27"/>
      <c r="D10" s="27"/>
      <c r="E10" s="27"/>
      <c r="F10" s="27"/>
      <c r="G10" s="27"/>
      <c r="H10" s="79">
        <f t="shared" ref="H10:H19" si="0">D10+E10</f>
        <v>0</v>
      </c>
      <c r="I10" s="27"/>
      <c r="J10" s="27"/>
      <c r="K10" s="79">
        <f>IF(ISERROR(F10/P10),0,(F10/P10))</f>
        <v>0</v>
      </c>
      <c r="L10" s="79">
        <f>IF(ISERROR(G10/Q10),0,(G10/Q10))</f>
        <v>0</v>
      </c>
      <c r="M10" s="79">
        <f>'MPS(input_separate)'!M10</f>
        <v>0.81599999999999995</v>
      </c>
      <c r="N10" s="79">
        <f>'MPS(input_separate)'!N10</f>
        <v>0.38</v>
      </c>
      <c r="O10" s="79">
        <f>'MPS(input_separate)'!O10</f>
        <v>0.33333333333333331</v>
      </c>
      <c r="P10" s="79">
        <f>'MPS(input_separate)'!P10</f>
        <v>0.8771929824561403</v>
      </c>
      <c r="Q10" s="79">
        <f>'MPS(input_separate)'!Q10</f>
        <v>0.8421052631578948</v>
      </c>
      <c r="R10" s="80">
        <f t="shared" ref="R10:R19" si="1">IF(ISERROR(C10*(H10/D10)*(I10/J10)*M10/1000),0,C10*(H10/D10)*(I10/J10)*M10/1000)</f>
        <v>0</v>
      </c>
      <c r="S10" s="80">
        <f t="shared" ref="S10:S19" si="2">IF(ISERROR(C10*M10),"0.0",(C10*M10/1000))</f>
        <v>0</v>
      </c>
    </row>
    <row r="11" spans="1:19" x14ac:dyDescent="0.15">
      <c r="A11" s="104"/>
      <c r="B11" s="26">
        <v>2</v>
      </c>
      <c r="C11" s="27"/>
      <c r="D11" s="27"/>
      <c r="E11" s="27"/>
      <c r="F11" s="27"/>
      <c r="G11" s="27"/>
      <c r="H11" s="79">
        <f t="shared" si="0"/>
        <v>0</v>
      </c>
      <c r="I11" s="27"/>
      <c r="J11" s="27"/>
      <c r="K11" s="79">
        <f t="shared" ref="K11:L18" si="3">IF(ISERROR(F11/P11),0,(F11/P11))</f>
        <v>0</v>
      </c>
      <c r="L11" s="79">
        <f t="shared" si="3"/>
        <v>0</v>
      </c>
      <c r="M11" s="79">
        <f>'MPS(input_separate)'!M11</f>
        <v>0.81599999999999995</v>
      </c>
      <c r="N11" s="79">
        <f>'MPS(input_separate)'!N11</f>
        <v>0.37</v>
      </c>
      <c r="O11" s="79">
        <f>'MPS(input_separate)'!O11</f>
        <v>0.33249999999999996</v>
      </c>
      <c r="P11" s="79">
        <f>'MPS(input_separate)'!P11</f>
        <v>0.89864864864864857</v>
      </c>
      <c r="Q11" s="79">
        <f>'MPS(input_separate)'!Q11</f>
        <v>0.8421052631578948</v>
      </c>
      <c r="R11" s="80">
        <f t="shared" si="1"/>
        <v>0</v>
      </c>
      <c r="S11" s="80">
        <f t="shared" si="2"/>
        <v>0</v>
      </c>
    </row>
    <row r="12" spans="1:19" x14ac:dyDescent="0.15">
      <c r="A12" s="104"/>
      <c r="B12" s="26">
        <v>3</v>
      </c>
      <c r="C12" s="27"/>
      <c r="D12" s="27"/>
      <c r="E12" s="27"/>
      <c r="F12" s="27"/>
      <c r="G12" s="27"/>
      <c r="H12" s="79">
        <f t="shared" si="0"/>
        <v>0</v>
      </c>
      <c r="I12" s="27"/>
      <c r="J12" s="27"/>
      <c r="K12" s="79">
        <f t="shared" si="3"/>
        <v>0</v>
      </c>
      <c r="L12" s="79">
        <f t="shared" si="3"/>
        <v>0</v>
      </c>
      <c r="M12" s="79">
        <f>'MPS(input_separate)'!M12</f>
        <v>0.81599999999999995</v>
      </c>
      <c r="N12" s="79">
        <f>'MPS(input_separate)'!N12</f>
        <v>0.33999999999999997</v>
      </c>
      <c r="O12" s="79">
        <f>'MPS(input_separate)'!O12</f>
        <v>0.3183333333333333</v>
      </c>
      <c r="P12" s="79">
        <f>'MPS(input_separate)'!P12</f>
        <v>0.93627450980392157</v>
      </c>
      <c r="Q12" s="79">
        <f>'MPS(input_separate)'!Q12</f>
        <v>0.8421052631578948</v>
      </c>
      <c r="R12" s="80">
        <f t="shared" si="1"/>
        <v>0</v>
      </c>
      <c r="S12" s="80">
        <f t="shared" si="2"/>
        <v>0</v>
      </c>
    </row>
    <row r="13" spans="1:19" x14ac:dyDescent="0.15">
      <c r="A13" s="104"/>
      <c r="B13" s="26">
        <v>4</v>
      </c>
      <c r="C13" s="27"/>
      <c r="D13" s="27"/>
      <c r="E13" s="27"/>
      <c r="F13" s="27"/>
      <c r="G13" s="27"/>
      <c r="H13" s="79">
        <f t="shared" si="0"/>
        <v>0</v>
      </c>
      <c r="I13" s="27"/>
      <c r="J13" s="27"/>
      <c r="K13" s="79">
        <f t="shared" si="3"/>
        <v>0</v>
      </c>
      <c r="L13" s="79">
        <f t="shared" si="3"/>
        <v>0</v>
      </c>
      <c r="M13" s="79">
        <f>'MPS(input_separate)'!M13</f>
        <v>0.81599999999999995</v>
      </c>
      <c r="N13" s="79">
        <f>'MPS(input_separate)'!N13</f>
        <v>0.6</v>
      </c>
      <c r="O13" s="79">
        <f>'MPS(input_separate)'!O13</f>
        <v>0.62166666666666659</v>
      </c>
      <c r="P13" s="79">
        <f>'MPS(input_separate)'!P13</f>
        <v>1.036111111111111</v>
      </c>
      <c r="Q13" s="79">
        <f>'MPS(input_separate)'!Q13</f>
        <v>0.84210526315789458</v>
      </c>
      <c r="R13" s="80">
        <f t="shared" si="1"/>
        <v>0</v>
      </c>
      <c r="S13" s="80">
        <f t="shared" si="2"/>
        <v>0</v>
      </c>
    </row>
    <row r="14" spans="1:19" x14ac:dyDescent="0.15">
      <c r="A14" s="104"/>
      <c r="B14" s="26">
        <v>5</v>
      </c>
      <c r="C14" s="27"/>
      <c r="D14" s="27"/>
      <c r="E14" s="27"/>
      <c r="F14" s="27"/>
      <c r="G14" s="27"/>
      <c r="H14" s="79">
        <f t="shared" si="0"/>
        <v>0</v>
      </c>
      <c r="I14" s="27"/>
      <c r="J14" s="27"/>
      <c r="K14" s="79">
        <f t="shared" si="3"/>
        <v>0</v>
      </c>
      <c r="L14" s="79">
        <f t="shared" si="3"/>
        <v>0</v>
      </c>
      <c r="M14" s="79">
        <f>'MPS(input_separate)'!M14</f>
        <v>0.81599999999999995</v>
      </c>
      <c r="N14" s="79">
        <f>'MPS(input_separate)'!N14</f>
        <v>0.6</v>
      </c>
      <c r="O14" s="79">
        <f>'MPS(input_separate)'!O14</f>
        <v>0.61583333333333334</v>
      </c>
      <c r="P14" s="79">
        <f>'MPS(input_separate)'!P14</f>
        <v>1.026388888888889</v>
      </c>
      <c r="Q14" s="79">
        <f>'MPS(input_separate)'!Q14</f>
        <v>0.84999999999999987</v>
      </c>
      <c r="R14" s="80">
        <f t="shared" si="1"/>
        <v>0</v>
      </c>
      <c r="S14" s="80">
        <f t="shared" si="2"/>
        <v>0</v>
      </c>
    </row>
    <row r="15" spans="1:19" x14ac:dyDescent="0.15">
      <c r="A15" s="104"/>
      <c r="B15" s="26">
        <v>6</v>
      </c>
      <c r="C15" s="27"/>
      <c r="D15" s="27"/>
      <c r="E15" s="27"/>
      <c r="F15" s="27"/>
      <c r="G15" s="27"/>
      <c r="H15" s="79">
        <f t="shared" si="0"/>
        <v>0</v>
      </c>
      <c r="I15" s="27"/>
      <c r="J15" s="27"/>
      <c r="K15" s="79">
        <f t="shared" si="3"/>
        <v>0</v>
      </c>
      <c r="L15" s="79">
        <f t="shared" si="3"/>
        <v>0</v>
      </c>
      <c r="M15" s="79">
        <f>'MPS(input_separate)'!M15</f>
        <v>0.81599999999999995</v>
      </c>
      <c r="N15" s="79">
        <f>'MPS(input_separate)'!N15</f>
        <v>0.63</v>
      </c>
      <c r="O15" s="79">
        <f>'MPS(input_separate)'!O15</f>
        <v>0.61916666666666664</v>
      </c>
      <c r="P15" s="79">
        <f>'MPS(input_separate)'!P15</f>
        <v>0.98280423280423279</v>
      </c>
      <c r="Q15" s="79">
        <f>'MPS(input_separate)'!Q15</f>
        <v>0.85</v>
      </c>
      <c r="R15" s="80">
        <f t="shared" si="1"/>
        <v>0</v>
      </c>
      <c r="S15" s="80">
        <f t="shared" si="2"/>
        <v>0</v>
      </c>
    </row>
    <row r="16" spans="1:19" x14ac:dyDescent="0.15">
      <c r="A16" s="104"/>
      <c r="B16" s="26">
        <v>7</v>
      </c>
      <c r="C16" s="27"/>
      <c r="D16" s="27"/>
      <c r="E16" s="27"/>
      <c r="F16" s="27"/>
      <c r="G16" s="27"/>
      <c r="H16" s="79">
        <f t="shared" si="0"/>
        <v>0</v>
      </c>
      <c r="I16" s="27"/>
      <c r="J16" s="27"/>
      <c r="K16" s="79">
        <f t="shared" si="3"/>
        <v>0</v>
      </c>
      <c r="L16" s="79">
        <f t="shared" si="3"/>
        <v>0</v>
      </c>
      <c r="M16" s="79">
        <f>'MPS(input_separate)'!M16</f>
        <v>0.81599999999999995</v>
      </c>
      <c r="N16" s="79">
        <f>'MPS(input_separate)'!N16</f>
        <v>0.61</v>
      </c>
      <c r="O16" s="79">
        <f>'MPS(input_separate)'!O16</f>
        <v>0.59</v>
      </c>
      <c r="P16" s="79">
        <f>'MPS(input_separate)'!P16</f>
        <v>0.96721311475409832</v>
      </c>
      <c r="Q16" s="79">
        <f>'MPS(input_separate)'!Q16</f>
        <v>0.85</v>
      </c>
      <c r="R16" s="80">
        <f t="shared" si="1"/>
        <v>0</v>
      </c>
      <c r="S16" s="80">
        <f t="shared" si="2"/>
        <v>0</v>
      </c>
    </row>
    <row r="17" spans="1:19" x14ac:dyDescent="0.15">
      <c r="A17" s="104"/>
      <c r="B17" s="26">
        <v>8</v>
      </c>
      <c r="C17" s="27"/>
      <c r="D17" s="27"/>
      <c r="E17" s="27"/>
      <c r="F17" s="27"/>
      <c r="G17" s="27"/>
      <c r="H17" s="79">
        <f t="shared" si="0"/>
        <v>0</v>
      </c>
      <c r="I17" s="27"/>
      <c r="J17" s="27"/>
      <c r="K17" s="79">
        <f t="shared" si="3"/>
        <v>0</v>
      </c>
      <c r="L17" s="79">
        <f t="shared" si="3"/>
        <v>0</v>
      </c>
      <c r="M17" s="79">
        <f>'MPS(input_separate)'!M17</f>
        <v>0</v>
      </c>
      <c r="N17" s="79">
        <f>'MPS(input_separate)'!N17</f>
        <v>0</v>
      </c>
      <c r="O17" s="79">
        <f>'MPS(input_separate)'!O17</f>
        <v>0</v>
      </c>
      <c r="P17" s="79">
        <f>'MPS(input_separate)'!P17</f>
        <v>0</v>
      </c>
      <c r="Q17" s="79">
        <f>'MPS(input_separate)'!Q17</f>
        <v>0</v>
      </c>
      <c r="R17" s="80">
        <f t="shared" si="1"/>
        <v>0</v>
      </c>
      <c r="S17" s="80">
        <f t="shared" si="2"/>
        <v>0</v>
      </c>
    </row>
    <row r="18" spans="1:19" x14ac:dyDescent="0.15">
      <c r="A18" s="104"/>
      <c r="B18" s="26">
        <v>9</v>
      </c>
      <c r="C18" s="27"/>
      <c r="D18" s="27"/>
      <c r="E18" s="27"/>
      <c r="F18" s="27"/>
      <c r="G18" s="27"/>
      <c r="H18" s="79">
        <f t="shared" si="0"/>
        <v>0</v>
      </c>
      <c r="I18" s="27"/>
      <c r="J18" s="27"/>
      <c r="K18" s="79">
        <f t="shared" si="3"/>
        <v>0</v>
      </c>
      <c r="L18" s="79">
        <f t="shared" si="3"/>
        <v>0</v>
      </c>
      <c r="M18" s="79">
        <f>'MPS(input_separate)'!M18</f>
        <v>0</v>
      </c>
      <c r="N18" s="79">
        <f>'MPS(input_separate)'!N18</f>
        <v>0</v>
      </c>
      <c r="O18" s="79">
        <f>'MPS(input_separate)'!O18</f>
        <v>0</v>
      </c>
      <c r="P18" s="79">
        <f>'MPS(input_separate)'!P18</f>
        <v>0</v>
      </c>
      <c r="Q18" s="79">
        <f>'MPS(input_separate)'!Q18</f>
        <v>0</v>
      </c>
      <c r="R18" s="80">
        <f t="shared" si="1"/>
        <v>0</v>
      </c>
      <c r="S18" s="80">
        <f t="shared" si="2"/>
        <v>0</v>
      </c>
    </row>
    <row r="19" spans="1:19" x14ac:dyDescent="0.15">
      <c r="A19" s="104"/>
      <c r="B19" s="26">
        <v>10</v>
      </c>
      <c r="C19" s="27"/>
      <c r="D19" s="27"/>
      <c r="E19" s="27"/>
      <c r="F19" s="27"/>
      <c r="G19" s="27"/>
      <c r="H19" s="79">
        <f t="shared" si="0"/>
        <v>0</v>
      </c>
      <c r="I19" s="27"/>
      <c r="J19" s="27"/>
      <c r="K19" s="79">
        <f>IF(ISERROR(F19/P19),0,(F19/P19))</f>
        <v>0</v>
      </c>
      <c r="L19" s="79">
        <f>IF(ISERROR(G19/Q19),0,(G19/Q19))</f>
        <v>0</v>
      </c>
      <c r="M19" s="79">
        <f>'MPS(input_separate)'!M19</f>
        <v>0</v>
      </c>
      <c r="N19" s="79">
        <f>'MPS(input_separate)'!N19</f>
        <v>0</v>
      </c>
      <c r="O19" s="79">
        <f>'MPS(input_separate)'!O19</f>
        <v>0</v>
      </c>
      <c r="P19" s="79">
        <f>'MPS(input_separate)'!P19</f>
        <v>0</v>
      </c>
      <c r="Q19" s="79">
        <f>'MPS(input_separate)'!Q19</f>
        <v>0</v>
      </c>
      <c r="R19" s="80">
        <f t="shared" si="1"/>
        <v>0</v>
      </c>
      <c r="S19" s="80">
        <f t="shared" si="2"/>
        <v>0</v>
      </c>
    </row>
    <row r="20" spans="1:19" ht="15" x14ac:dyDescent="0.15">
      <c r="A20" s="104"/>
      <c r="B20" s="81" t="s">
        <v>132</v>
      </c>
      <c r="C20" s="82" t="s">
        <v>129</v>
      </c>
      <c r="D20" s="82" t="s">
        <v>129</v>
      </c>
      <c r="E20" s="82" t="s">
        <v>129</v>
      </c>
      <c r="F20" s="82" t="s">
        <v>129</v>
      </c>
      <c r="G20" s="82" t="s">
        <v>129</v>
      </c>
      <c r="H20" s="82" t="s">
        <v>129</v>
      </c>
      <c r="I20" s="82" t="s">
        <v>129</v>
      </c>
      <c r="J20" s="82" t="s">
        <v>129</v>
      </c>
      <c r="K20" s="82" t="s">
        <v>129</v>
      </c>
      <c r="L20" s="82" t="s">
        <v>129</v>
      </c>
      <c r="M20" s="82" t="s">
        <v>129</v>
      </c>
      <c r="N20" s="82" t="s">
        <v>129</v>
      </c>
      <c r="O20" s="82" t="s">
        <v>129</v>
      </c>
      <c r="P20" s="82" t="s">
        <v>129</v>
      </c>
      <c r="Q20" s="82" t="s">
        <v>129</v>
      </c>
      <c r="R20" s="83">
        <f>SUMIF(R10:R19,"&gt;0",R10:R19)</f>
        <v>0</v>
      </c>
      <c r="S20" s="83">
        <f>SUMIF(S10:S19,"&gt;0",S10:S19)</f>
        <v>0</v>
      </c>
    </row>
  </sheetData>
  <sheetProtection password="C7C3" sheet="1" formatCells="0" formatRows="0"/>
  <mergeCells count="5">
    <mergeCell ref="C6:G6"/>
    <mergeCell ref="H6:L6"/>
    <mergeCell ref="M6:Q6"/>
    <mergeCell ref="R6:S6"/>
    <mergeCell ref="A10:A20"/>
  </mergeCells>
  <phoneticPr fontId="14"/>
  <pageMargins left="0.70866141732283472" right="0.70866141732283472" top="0.74803149606299213" bottom="0.74803149606299213" header="0.31496062992125984" footer="0.31496062992125984"/>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16EE-4BF3-4BA6-8240-1C5EDF13A192}">
  <sheetPr>
    <tabColor theme="5" tint="0.39997558519241921"/>
    <pageSetUpPr fitToPage="1"/>
  </sheetPr>
  <dimension ref="A1:I17"/>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2"/>
    <col min="10" max="16384" width="9" style="1"/>
  </cols>
  <sheetData>
    <row r="1" spans="1:9" ht="18" customHeight="1" x14ac:dyDescent="0.15">
      <c r="I1" s="7" t="str">
        <f>'MPS(input)'!K1</f>
        <v>Monitoring Spreadsheet: JCM_ID_AM024_ver01.0</v>
      </c>
    </row>
    <row r="2" spans="1:9" ht="18" customHeight="1" x14ac:dyDescent="0.15">
      <c r="I2" s="7" t="str">
        <f>'MPS(input)'!K2</f>
        <v>Reference Number: ID031</v>
      </c>
    </row>
    <row r="3" spans="1:9" ht="27.75" customHeight="1" x14ac:dyDescent="0.15">
      <c r="A3" s="108" t="s">
        <v>179</v>
      </c>
      <c r="B3" s="108"/>
      <c r="C3" s="108"/>
      <c r="D3" s="108"/>
      <c r="E3" s="108"/>
      <c r="F3" s="108"/>
      <c r="G3" s="108"/>
      <c r="H3" s="108"/>
      <c r="I3" s="108"/>
    </row>
    <row r="4" spans="1:9" ht="11.25" customHeight="1" x14ac:dyDescent="0.15"/>
    <row r="5" spans="1:9" ht="18.75" customHeight="1" thickBot="1" x14ac:dyDescent="0.2">
      <c r="A5" s="13" t="s">
        <v>134</v>
      </c>
      <c r="B5" s="8"/>
      <c r="C5" s="8"/>
      <c r="D5" s="8"/>
      <c r="E5" s="9"/>
      <c r="F5" s="10" t="s">
        <v>135</v>
      </c>
      <c r="G5" s="32" t="s">
        <v>136</v>
      </c>
      <c r="H5" s="10" t="s">
        <v>17</v>
      </c>
      <c r="I5" s="11" t="s">
        <v>137</v>
      </c>
    </row>
    <row r="6" spans="1:9" ht="18.75" customHeight="1" thickBot="1" x14ac:dyDescent="0.2">
      <c r="A6" s="14"/>
      <c r="B6" s="22" t="s">
        <v>138</v>
      </c>
      <c r="C6" s="12"/>
      <c r="D6" s="12"/>
      <c r="E6" s="22"/>
      <c r="F6" s="67" t="s">
        <v>139</v>
      </c>
      <c r="G6" s="33">
        <f>G8-G11</f>
        <v>0</v>
      </c>
      <c r="H6" s="31" t="s">
        <v>99</v>
      </c>
      <c r="I6" s="30" t="s">
        <v>140</v>
      </c>
    </row>
    <row r="7" spans="1:9" ht="18.75" customHeight="1" thickBot="1" x14ac:dyDescent="0.2">
      <c r="A7" s="13" t="s">
        <v>141</v>
      </c>
      <c r="B7" s="9"/>
      <c r="C7" s="8"/>
      <c r="D7" s="10"/>
      <c r="E7" s="10"/>
      <c r="F7" s="10"/>
      <c r="G7" s="34"/>
      <c r="H7" s="9"/>
      <c r="I7" s="10"/>
    </row>
    <row r="8" spans="1:9" ht="18.75" customHeight="1" thickBot="1" x14ac:dyDescent="0.2">
      <c r="A8" s="15"/>
      <c r="B8" s="24" t="s">
        <v>142</v>
      </c>
      <c r="C8" s="12"/>
      <c r="D8" s="12"/>
      <c r="E8" s="22"/>
      <c r="F8" s="67" t="s">
        <v>139</v>
      </c>
      <c r="G8" s="33">
        <f>G9</f>
        <v>0</v>
      </c>
      <c r="H8" s="31" t="s">
        <v>99</v>
      </c>
      <c r="I8" s="30" t="s">
        <v>143</v>
      </c>
    </row>
    <row r="9" spans="1:9" ht="18.75" customHeight="1" x14ac:dyDescent="0.15">
      <c r="A9" s="15"/>
      <c r="B9" s="16"/>
      <c r="C9" s="26" t="s">
        <v>144</v>
      </c>
      <c r="D9" s="19"/>
      <c r="E9" s="20"/>
      <c r="F9" s="67" t="s">
        <v>139</v>
      </c>
      <c r="G9" s="36">
        <f>'MRS(input_separate)'!R20</f>
        <v>0</v>
      </c>
      <c r="H9" s="23" t="s">
        <v>99</v>
      </c>
      <c r="I9" s="30" t="s">
        <v>143</v>
      </c>
    </row>
    <row r="10" spans="1:9" ht="18.75" customHeight="1" thickBot="1" x14ac:dyDescent="0.2">
      <c r="A10" s="13" t="s">
        <v>145</v>
      </c>
      <c r="B10" s="8"/>
      <c r="C10" s="8"/>
      <c r="D10" s="8"/>
      <c r="E10" s="9"/>
      <c r="F10" s="10"/>
      <c r="G10" s="35"/>
      <c r="H10" s="9"/>
      <c r="I10" s="10"/>
    </row>
    <row r="11" spans="1:9" ht="18.75" customHeight="1" thickBot="1" x14ac:dyDescent="0.2">
      <c r="A11" s="15"/>
      <c r="B11" s="24" t="s">
        <v>146</v>
      </c>
      <c r="C11" s="12"/>
      <c r="D11" s="12"/>
      <c r="E11" s="22"/>
      <c r="F11" s="67" t="s">
        <v>139</v>
      </c>
      <c r="G11" s="33">
        <f>G12</f>
        <v>0</v>
      </c>
      <c r="H11" s="31" t="s">
        <v>99</v>
      </c>
      <c r="I11" s="30" t="s">
        <v>147</v>
      </c>
    </row>
    <row r="12" spans="1:9" ht="18.75" customHeight="1" x14ac:dyDescent="0.15">
      <c r="A12" s="15"/>
      <c r="B12" s="16"/>
      <c r="C12" s="26" t="s">
        <v>127</v>
      </c>
      <c r="D12" s="18"/>
      <c r="E12" s="17"/>
      <c r="F12" s="67" t="s">
        <v>139</v>
      </c>
      <c r="G12" s="36">
        <f>'MRS(input_separate)'!S20</f>
        <v>0</v>
      </c>
      <c r="H12" s="23" t="s">
        <v>99</v>
      </c>
      <c r="I12" s="30" t="s">
        <v>147</v>
      </c>
    </row>
    <row r="13" spans="1:9" x14ac:dyDescent="0.15">
      <c r="C13" s="4"/>
      <c r="E13" s="4"/>
      <c r="F13" s="6"/>
      <c r="G13" s="5"/>
      <c r="H13" s="5"/>
      <c r="I13" s="3"/>
    </row>
    <row r="14" spans="1:9" ht="21.75" customHeight="1" x14ac:dyDescent="0.15">
      <c r="E14" s="1" t="s">
        <v>148</v>
      </c>
    </row>
    <row r="15" spans="1:9" ht="21.75" customHeight="1" x14ac:dyDescent="0.15">
      <c r="E15" s="28" t="s">
        <v>149</v>
      </c>
      <c r="F15" s="28">
        <v>0.8</v>
      </c>
      <c r="G15" s="29" t="s">
        <v>150</v>
      </c>
    </row>
    <row r="16" spans="1:9" ht="21.75" customHeight="1" x14ac:dyDescent="0.15">
      <c r="E16" s="28" t="s">
        <v>151</v>
      </c>
      <c r="F16" s="21">
        <v>0.46</v>
      </c>
      <c r="G16" s="29" t="s">
        <v>150</v>
      </c>
    </row>
    <row r="17" spans="5:8" s="2" customFormat="1" x14ac:dyDescent="0.15">
      <c r="E17" s="1"/>
      <c r="F17" s="1"/>
      <c r="G17" s="1"/>
      <c r="H17" s="1"/>
    </row>
  </sheetData>
  <sheetProtection password="C7C3" sheet="1" objects="1" scenarios="1"/>
  <mergeCells count="1">
    <mergeCell ref="A3:I3"/>
  </mergeCells>
  <phoneticPr fontId="14"/>
  <pageMargins left="0.70866141732283472" right="0.70866141732283472" top="0.74803149606299213" bottom="0.74803149606299213" header="0.31496062992125984" footer="0.31496062992125984"/>
  <pageSetup paperSize="9"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735845-9AC5-4D36-8816-4C01D9331DC0}">
  <ds:schemaRefs>
    <ds:schemaRef ds:uri="http://schemas.microsoft.com/sharepoint/v3/contenttype/forms"/>
  </ds:schemaRefs>
</ds:datastoreItem>
</file>

<file path=customXml/itemProps2.xml><?xml version="1.0" encoding="utf-8"?>
<ds:datastoreItem xmlns:ds="http://schemas.openxmlformats.org/officeDocument/2006/customXml" ds:itemID="{50CC9A2C-0240-4B41-97B7-4469FB98E2FF}">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3.xml><?xml version="1.0" encoding="utf-8"?>
<ds:datastoreItem xmlns:ds="http://schemas.openxmlformats.org/officeDocument/2006/customXml" ds:itemID="{0A7B147F-17CF-456B-8D9F-72D2F7E3B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2022-12-05T01:56:04Z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