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workbookProtection workbookPassword="C7C3" lockStructure="1"/>
  <bookViews>
    <workbookView xWindow="180" yWindow="390" windowWidth="18630" windowHeight="7820"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'MPS(calc_process)'!$A$1:$I$56</definedName>
    <definedName name="_xlnm.Print_Area" localSheetId="0">'MPS(input)'!$A$1:$K$38</definedName>
    <definedName name="_xlnm.Print_Area" localSheetId="4">'MRS(calc_process)'!$A$1:$I$56</definedName>
    <definedName name="_xlnm.Print_Area" localSheetId="3">'MRS(input)'!$A$1:$L$38</definedName>
  </definedNames>
  <calcPr calcId="145621"/>
</workbook>
</file>

<file path=xl/calcChain.xml><?xml version="1.0" encoding="utf-8"?>
<calcChain xmlns="http://schemas.openxmlformats.org/spreadsheetml/2006/main">
  <c r="G24" i="33" l="1"/>
  <c r="G23" i="33"/>
  <c r="G22" i="33"/>
  <c r="G21" i="33"/>
  <c r="G20" i="33"/>
  <c r="G12" i="33"/>
  <c r="G11" i="33"/>
  <c r="G10" i="33"/>
  <c r="G9" i="33"/>
  <c r="G8" i="33"/>
  <c r="H39" i="31"/>
  <c r="H39" i="34" s="1"/>
  <c r="H35" i="31"/>
  <c r="H35" i="34" s="1"/>
  <c r="H31" i="31"/>
  <c r="H31" i="34" s="1"/>
  <c r="H27" i="31"/>
  <c r="H27" i="34" s="1"/>
  <c r="H23" i="31"/>
  <c r="H23" i="34" s="1"/>
  <c r="H12" i="31"/>
  <c r="H12" i="34" s="1"/>
  <c r="H11" i="31"/>
  <c r="H11" i="34" s="1"/>
  <c r="H10" i="31"/>
  <c r="H10" i="34" s="1"/>
  <c r="H9" i="31"/>
  <c r="H9" i="34" s="1"/>
  <c r="H8" i="31"/>
  <c r="H8" i="34" s="1"/>
  <c r="K29" i="33"/>
  <c r="K28" i="33"/>
  <c r="K27" i="33"/>
  <c r="K26" i="33"/>
  <c r="K25" i="33"/>
  <c r="K24" i="33"/>
  <c r="K23" i="33"/>
  <c r="K22" i="33"/>
  <c r="K21" i="33"/>
  <c r="K20" i="33"/>
  <c r="K19" i="33"/>
  <c r="K18" i="33"/>
  <c r="H29" i="33"/>
  <c r="H28" i="33"/>
  <c r="H27" i="33"/>
  <c r="H26" i="33"/>
  <c r="H25" i="33"/>
  <c r="H24" i="33"/>
  <c r="H23" i="33"/>
  <c r="H22" i="33"/>
  <c r="H21" i="33"/>
  <c r="H20" i="33"/>
  <c r="H19" i="33"/>
  <c r="H18" i="33"/>
  <c r="F29" i="33"/>
  <c r="G17" i="34" s="1"/>
  <c r="G41" i="34" s="1"/>
  <c r="F28" i="33"/>
  <c r="G16" i="34" s="1"/>
  <c r="G37" i="34" s="1"/>
  <c r="F27" i="33"/>
  <c r="G15" i="34" s="1"/>
  <c r="G33" i="34" s="1"/>
  <c r="F26" i="33"/>
  <c r="G14" i="34" s="1"/>
  <c r="G29" i="34" s="1"/>
  <c r="F25" i="33"/>
  <c r="G13" i="34" s="1"/>
  <c r="G25" i="34" s="1"/>
  <c r="F24" i="33"/>
  <c r="G12" i="34" s="1"/>
  <c r="G40" i="34" s="1"/>
  <c r="F23" i="33"/>
  <c r="G11" i="34" s="1"/>
  <c r="G36" i="34" s="1"/>
  <c r="F22" i="33"/>
  <c r="G10" i="34" s="1"/>
  <c r="G32" i="34" s="1"/>
  <c r="F21" i="33"/>
  <c r="G9" i="34" s="1"/>
  <c r="G28" i="34" s="1"/>
  <c r="F20" i="33"/>
  <c r="G8" i="34" s="1"/>
  <c r="G24" i="34" s="1"/>
  <c r="F19" i="33"/>
  <c r="F18" i="33"/>
  <c r="L2" i="33"/>
  <c r="L1" i="33"/>
  <c r="I1" i="34"/>
  <c r="I2" i="34"/>
  <c r="G39" i="34"/>
  <c r="G35" i="34"/>
  <c r="G31" i="34"/>
  <c r="G27" i="34"/>
  <c r="G23" i="34"/>
  <c r="C2" i="32"/>
  <c r="C1" i="32"/>
  <c r="I1" i="31"/>
  <c r="H36" i="31" l="1"/>
  <c r="H36" i="34" s="1"/>
  <c r="H24" i="31"/>
  <c r="H24" i="34" s="1"/>
  <c r="H40" i="31"/>
  <c r="H40" i="34" s="1"/>
  <c r="H28" i="31"/>
  <c r="H28" i="34" s="1"/>
  <c r="H32" i="31"/>
  <c r="H32" i="34" s="1"/>
  <c r="G19" i="34"/>
  <c r="G34" i="34"/>
  <c r="G26" i="34"/>
  <c r="G22" i="34"/>
  <c r="G30" i="34"/>
  <c r="G38" i="34"/>
  <c r="G21" i="34" l="1"/>
  <c r="G6" i="34" s="1"/>
  <c r="D33" i="33" s="1"/>
  <c r="G14" i="31" l="1"/>
  <c r="G29" i="31" s="1"/>
  <c r="G15" i="31"/>
  <c r="G33" i="31" s="1"/>
  <c r="G16" i="31"/>
  <c r="G37" i="31" s="1"/>
  <c r="G17" i="31"/>
  <c r="G41" i="31" s="1"/>
  <c r="G13" i="31"/>
  <c r="G25" i="31" s="1"/>
  <c r="G9" i="31" l="1"/>
  <c r="G28" i="31" s="1"/>
  <c r="G10" i="31"/>
  <c r="G32" i="31" s="1"/>
  <c r="G11" i="31"/>
  <c r="G36" i="31" s="1"/>
  <c r="G12" i="31"/>
  <c r="G40" i="31" s="1"/>
  <c r="G8" i="31"/>
  <c r="G24" i="31" s="1"/>
  <c r="G27" i="31"/>
  <c r="G23" i="31"/>
  <c r="G26" i="31" l="1"/>
  <c r="G22" i="31"/>
  <c r="G19" i="31"/>
  <c r="G39" i="31" l="1"/>
  <c r="G31" i="31"/>
  <c r="G35" i="31"/>
  <c r="G38" i="31" l="1"/>
  <c r="I2" i="31"/>
  <c r="G30" i="31" l="1"/>
  <c r="G34" i="31"/>
  <c r="G21" i="31" l="1"/>
  <c r="G6" i="31" s="1"/>
  <c r="B33" i="30" s="1"/>
</calcChain>
</file>

<file path=xl/sharedStrings.xml><?xml version="1.0" encoding="utf-8"?>
<sst xmlns="http://schemas.openxmlformats.org/spreadsheetml/2006/main" count="571" uniqueCount="174">
  <si>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</si>
  <si>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</si>
  <si>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</si>
  <si>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</si>
  <si>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</si>
  <si>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</si>
  <si>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</si>
  <si>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</si>
  <si>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</si>
  <si>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</si>
  <si>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</si>
  <si>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</si>
  <si>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</si>
  <si>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</si>
  <si>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</si>
  <si>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</si>
  <si>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</si>
  <si>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</si>
  <si>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</si>
  <si>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</si>
  <si>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</si>
  <si>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</si>
  <si>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</si>
  <si>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</si>
  <si>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</si>
  <si>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</si>
  <si>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</si>
  <si>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</si>
  <si>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</si>
  <si>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</si>
  <si>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</si>
  <si>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</si>
  <si>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</si>
  <si>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</si>
  <si>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</si>
  <si>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Net calorific value of fossil fuel</t>
    <phoneticPr fontId="2"/>
  </si>
  <si>
    <t>Natural gas</t>
    <phoneticPr fontId="2"/>
  </si>
  <si>
    <t>GJ/t</t>
  </si>
  <si>
    <t>HFO</t>
    <phoneticPr fontId="2"/>
  </si>
  <si>
    <t>Diesel</t>
    <phoneticPr fontId="2"/>
  </si>
  <si>
    <t>Coal</t>
    <phoneticPr fontId="2"/>
  </si>
  <si>
    <t>LPG</t>
    <phoneticPr fontId="2"/>
  </si>
  <si>
    <t>Calculated according to steps 1 and 2 of section F2</t>
    <phoneticPr fontId="2"/>
  </si>
  <si>
    <t>a</t>
    <phoneticPr fontId="2"/>
  </si>
  <si>
    <t>b</t>
    <phoneticPr fontId="2"/>
  </si>
  <si>
    <t>C</t>
    <phoneticPr fontId="2"/>
  </si>
  <si>
    <t>On-site measurements.</t>
    <phoneticPr fontId="2"/>
  </si>
  <si>
    <t>On-site measurement by flow meter. Calibrated according to API MPMS 14.3 or by manufacturer's specification</t>
    <phoneticPr fontId="2"/>
  </si>
  <si>
    <t>Hourly</t>
    <phoneticPr fontId="2"/>
  </si>
  <si>
    <t>On-site measurement by flow meter, thermometers and pressure gauges (if necessary) to calculate the enthalpy of produced steam and feed water.  Calibrated according to API MPMS 14.3 or by manufacturer's specification.</t>
    <phoneticPr fontId="2"/>
  </si>
  <si>
    <t>Net calorific value of LPG</t>
  </si>
  <si>
    <t>Net calorific value of natural gas</t>
  </si>
  <si>
    <t>CO2 emission factor of coal</t>
  </si>
  <si>
    <t>CO2 emission factor of HFO</t>
  </si>
  <si>
    <t>CO2 emission factor of diesel</t>
  </si>
  <si>
    <t>CO2 emission factor of LPG</t>
  </si>
  <si>
    <t>CO2 emission factor of natural gas</t>
  </si>
  <si>
    <t>Net calorific value of coal</t>
    <phoneticPr fontId="2"/>
  </si>
  <si>
    <t>Net calorific value of HFO</t>
    <phoneticPr fontId="2"/>
  </si>
  <si>
    <t>Net calorific value of diesel</t>
    <phoneticPr fontId="2"/>
  </si>
  <si>
    <t>Default net calorific value of coal</t>
  </si>
  <si>
    <t xml:space="preserve">Default net calorific value of heavy fuel oil </t>
  </si>
  <si>
    <t xml:space="preserve">Default net calorific value of diesel oil </t>
  </si>
  <si>
    <t>Default net calorific value of LPG</t>
  </si>
  <si>
    <t>Default net calorific value of natural gas</t>
  </si>
  <si>
    <t xml:space="preserve">Default emission factor of coal </t>
  </si>
  <si>
    <t xml:space="preserve">Default emission factor of heavy fuel oil </t>
  </si>
  <si>
    <t xml:space="preserve">Default emission factor of diesel oil </t>
  </si>
  <si>
    <t xml:space="preserve">Default emission factor of LPG </t>
  </si>
  <si>
    <t>Default emission factor of natural gas</t>
  </si>
  <si>
    <t>tonnes steam/h</t>
    <phoneticPr fontId="2"/>
  </si>
  <si>
    <t>Parameter derived as a result of linear regression analysis (specific emission factor).</t>
    <phoneticPr fontId="2"/>
  </si>
  <si>
    <t>Parameter derived as a result of linear regression analysis (y-intercept).</t>
    <phoneticPr fontId="2"/>
  </si>
  <si>
    <r>
      <t xml:space="preserve">Table 1: Parameters to be monitored </t>
    </r>
    <r>
      <rPr>
        <b/>
        <i/>
        <sz val="11"/>
        <color indexed="8"/>
        <rFont val="Arial"/>
        <family val="2"/>
      </rPr>
      <t>ex post</t>
    </r>
    <phoneticPr fontId="2"/>
  </si>
  <si>
    <r>
      <t>FC</t>
    </r>
    <r>
      <rPr>
        <vertAlign val="subscript"/>
        <sz val="11"/>
        <rFont val="Arial"/>
        <family val="2"/>
      </rPr>
      <t>coal,p</t>
    </r>
    <phoneticPr fontId="2"/>
  </si>
  <si>
    <r>
      <t xml:space="preserve">Consumption of coal by the boiler during the period </t>
    </r>
    <r>
      <rPr>
        <i/>
        <sz val="11"/>
        <rFont val="Arial"/>
        <family val="2"/>
      </rPr>
      <t>p</t>
    </r>
    <r>
      <rPr>
        <sz val="11"/>
        <rFont val="Arial"/>
        <family val="2"/>
      </rPr>
      <t>.</t>
    </r>
    <phoneticPr fontId="2"/>
  </si>
  <si>
    <r>
      <t>FC</t>
    </r>
    <r>
      <rPr>
        <vertAlign val="subscript"/>
        <sz val="11"/>
        <rFont val="Arial"/>
        <family val="2"/>
      </rPr>
      <t>HFO,p</t>
    </r>
    <phoneticPr fontId="2"/>
  </si>
  <si>
    <r>
      <t xml:space="preserve">Consumption of HFO by the boiler during the period </t>
    </r>
    <r>
      <rPr>
        <i/>
        <sz val="11"/>
        <rFont val="Arial"/>
        <family val="2"/>
      </rPr>
      <t>p</t>
    </r>
    <r>
      <rPr>
        <sz val="11"/>
        <rFont val="Arial"/>
        <family val="2"/>
      </rPr>
      <t>.</t>
    </r>
    <phoneticPr fontId="2"/>
  </si>
  <si>
    <r>
      <t>FC</t>
    </r>
    <r>
      <rPr>
        <vertAlign val="subscript"/>
        <sz val="11"/>
        <rFont val="Arial"/>
        <family val="2"/>
      </rPr>
      <t>diesel,p</t>
    </r>
    <phoneticPr fontId="2"/>
  </si>
  <si>
    <r>
      <t xml:space="preserve">Consumption of diesel by the boiler during the period </t>
    </r>
    <r>
      <rPr>
        <i/>
        <sz val="11"/>
        <rFont val="Arial"/>
        <family val="2"/>
      </rPr>
      <t>p</t>
    </r>
    <r>
      <rPr>
        <sz val="11"/>
        <rFont val="Arial"/>
        <family val="2"/>
      </rPr>
      <t>.</t>
    </r>
    <phoneticPr fontId="2"/>
  </si>
  <si>
    <r>
      <t>FC</t>
    </r>
    <r>
      <rPr>
        <vertAlign val="subscript"/>
        <sz val="11"/>
        <rFont val="Arial"/>
        <family val="2"/>
      </rPr>
      <t>LPG,p</t>
    </r>
    <phoneticPr fontId="2"/>
  </si>
  <si>
    <r>
      <t xml:space="preserve">Consumption of LPG by the boiler during the period </t>
    </r>
    <r>
      <rPr>
        <i/>
        <sz val="11"/>
        <rFont val="Arial"/>
        <family val="2"/>
      </rPr>
      <t>p</t>
    </r>
    <r>
      <rPr>
        <sz val="11"/>
        <rFont val="Arial"/>
        <family val="2"/>
      </rPr>
      <t>.</t>
    </r>
    <phoneticPr fontId="2"/>
  </si>
  <si>
    <r>
      <t>FC</t>
    </r>
    <r>
      <rPr>
        <vertAlign val="subscript"/>
        <sz val="11"/>
        <rFont val="Arial"/>
        <family val="2"/>
      </rPr>
      <t>gas,p</t>
    </r>
    <phoneticPr fontId="2"/>
  </si>
  <si>
    <r>
      <t xml:space="preserve">Consumption of by the boiler natural gas during the period </t>
    </r>
    <r>
      <rPr>
        <i/>
        <sz val="11"/>
        <rFont val="Arial"/>
        <family val="2"/>
      </rPr>
      <t>p</t>
    </r>
    <r>
      <rPr>
        <sz val="11"/>
        <rFont val="Arial"/>
        <family val="2"/>
      </rPr>
      <t>.</t>
    </r>
    <phoneticPr fontId="2"/>
  </si>
  <si>
    <r>
      <t>ST</t>
    </r>
    <r>
      <rPr>
        <vertAlign val="subscript"/>
        <sz val="11"/>
        <rFont val="Arial"/>
        <family val="2"/>
      </rPr>
      <t>p,h</t>
    </r>
    <phoneticPr fontId="2"/>
  </si>
  <si>
    <r>
      <t xml:space="preserve">Process steam generation on hour </t>
    </r>
    <r>
      <rPr>
        <i/>
        <sz val="11"/>
        <rFont val="Arial"/>
        <family val="2"/>
      </rPr>
      <t>h</t>
    </r>
    <r>
      <rPr>
        <sz val="11"/>
        <rFont val="Arial"/>
        <family val="2"/>
      </rPr>
      <t xml:space="preserve"> during the period </t>
    </r>
    <r>
      <rPr>
        <i/>
        <sz val="11"/>
        <rFont val="Arial"/>
        <family val="2"/>
      </rPr>
      <t>p</t>
    </r>
    <r>
      <rPr>
        <sz val="11"/>
        <rFont val="Arial"/>
        <family val="2"/>
      </rPr>
      <t>.</t>
    </r>
    <phoneticPr fontId="2"/>
  </si>
  <si>
    <r>
      <t xml:space="preserve">Table 2: Project-specific parameters to be fixed </t>
    </r>
    <r>
      <rPr>
        <b/>
        <i/>
        <sz val="11"/>
        <color indexed="8"/>
        <rFont val="Arial"/>
        <family val="2"/>
      </rPr>
      <t>ex ante</t>
    </r>
    <phoneticPr fontId="2"/>
  </si>
  <si>
    <r>
      <t>tCO</t>
    </r>
    <r>
      <rPr>
        <vertAlign val="subscript"/>
        <sz val="11"/>
        <rFont val="Arial"/>
        <family val="2"/>
      </rPr>
      <t>2</t>
    </r>
    <r>
      <rPr>
        <sz val="11"/>
        <rFont val="Arial"/>
        <family val="2"/>
      </rPr>
      <t>/tonnes steam</t>
    </r>
    <phoneticPr fontId="2"/>
  </si>
  <si>
    <r>
      <t>tCO</t>
    </r>
    <r>
      <rPr>
        <vertAlign val="subscript"/>
        <sz val="11"/>
        <rFont val="Arial"/>
        <family val="2"/>
      </rPr>
      <t>2</t>
    </r>
    <r>
      <rPr>
        <sz val="11"/>
        <rFont val="Arial"/>
        <family val="2"/>
      </rPr>
      <t>/h</t>
    </r>
    <phoneticPr fontId="2"/>
  </si>
  <si>
    <r>
      <t>NCV</t>
    </r>
    <r>
      <rPr>
        <vertAlign val="subscript"/>
        <sz val="11"/>
        <rFont val="Arial"/>
        <family val="2"/>
      </rPr>
      <t>coal</t>
    </r>
    <phoneticPr fontId="2"/>
  </si>
  <si>
    <r>
      <t>NCV</t>
    </r>
    <r>
      <rPr>
        <vertAlign val="subscript"/>
        <sz val="11"/>
        <rFont val="Arial"/>
        <family val="2"/>
      </rPr>
      <t>HFO</t>
    </r>
    <phoneticPr fontId="2"/>
  </si>
  <si>
    <r>
      <t>NCV</t>
    </r>
    <r>
      <rPr>
        <vertAlign val="subscript"/>
        <sz val="11"/>
        <rFont val="Arial"/>
        <family val="2"/>
      </rPr>
      <t>diesel</t>
    </r>
    <phoneticPr fontId="2"/>
  </si>
  <si>
    <r>
      <t>NCV</t>
    </r>
    <r>
      <rPr>
        <vertAlign val="subscript"/>
        <sz val="11"/>
        <rFont val="Arial"/>
        <family val="2"/>
      </rPr>
      <t>LPG</t>
    </r>
    <phoneticPr fontId="2"/>
  </si>
  <si>
    <r>
      <t>NCV</t>
    </r>
    <r>
      <rPr>
        <vertAlign val="subscript"/>
        <sz val="11"/>
        <rFont val="Arial"/>
        <family val="2"/>
      </rPr>
      <t>gas</t>
    </r>
    <phoneticPr fontId="2"/>
  </si>
  <si>
    <r>
      <t>EF</t>
    </r>
    <r>
      <rPr>
        <vertAlign val="subscript"/>
        <sz val="11"/>
        <rFont val="Arial"/>
        <family val="2"/>
      </rPr>
      <t>coal</t>
    </r>
    <phoneticPr fontId="2"/>
  </si>
  <si>
    <r>
      <t>CO</t>
    </r>
    <r>
      <rPr>
        <vertAlign val="subscript"/>
        <sz val="11"/>
        <rFont val="Arial"/>
        <family val="2"/>
      </rPr>
      <t>2</t>
    </r>
    <r>
      <rPr>
        <sz val="11"/>
        <rFont val="Arial"/>
        <family val="2"/>
      </rPr>
      <t xml:space="preserve"> emission factor of coal</t>
    </r>
    <phoneticPr fontId="2"/>
  </si>
  <si>
    <r>
      <t>kgCO</t>
    </r>
    <r>
      <rPr>
        <vertAlign val="subscript"/>
        <sz val="11"/>
        <rFont val="Arial"/>
        <family val="2"/>
      </rPr>
      <t>2</t>
    </r>
    <r>
      <rPr>
        <sz val="11"/>
        <rFont val="Arial"/>
        <family val="2"/>
      </rPr>
      <t>/GJ</t>
    </r>
    <phoneticPr fontId="2"/>
  </si>
  <si>
    <r>
      <t>EF</t>
    </r>
    <r>
      <rPr>
        <vertAlign val="subscript"/>
        <sz val="11"/>
        <rFont val="Arial"/>
        <family val="2"/>
      </rPr>
      <t>HFO</t>
    </r>
    <phoneticPr fontId="2"/>
  </si>
  <si>
    <r>
      <t>CO</t>
    </r>
    <r>
      <rPr>
        <vertAlign val="subscript"/>
        <sz val="11"/>
        <rFont val="Arial"/>
        <family val="2"/>
      </rPr>
      <t>2</t>
    </r>
    <r>
      <rPr>
        <sz val="11"/>
        <rFont val="Arial"/>
        <family val="2"/>
      </rPr>
      <t xml:space="preserve"> emission factor of HFO</t>
    </r>
    <phoneticPr fontId="2"/>
  </si>
  <si>
    <r>
      <t>EF</t>
    </r>
    <r>
      <rPr>
        <vertAlign val="subscript"/>
        <sz val="11"/>
        <rFont val="Arial"/>
        <family val="2"/>
      </rPr>
      <t>diesel</t>
    </r>
    <phoneticPr fontId="2"/>
  </si>
  <si>
    <r>
      <t>CO</t>
    </r>
    <r>
      <rPr>
        <vertAlign val="subscript"/>
        <sz val="11"/>
        <rFont val="Arial"/>
        <family val="2"/>
      </rPr>
      <t>2</t>
    </r>
    <r>
      <rPr>
        <sz val="11"/>
        <rFont val="Arial"/>
        <family val="2"/>
      </rPr>
      <t xml:space="preserve"> emission factor of diesel</t>
    </r>
    <phoneticPr fontId="2"/>
  </si>
  <si>
    <r>
      <t>EF</t>
    </r>
    <r>
      <rPr>
        <vertAlign val="subscript"/>
        <sz val="11"/>
        <rFont val="Arial"/>
        <family val="2"/>
      </rPr>
      <t>LPG</t>
    </r>
    <phoneticPr fontId="2"/>
  </si>
  <si>
    <r>
      <t>CO</t>
    </r>
    <r>
      <rPr>
        <vertAlign val="subscript"/>
        <sz val="11"/>
        <rFont val="Arial"/>
        <family val="2"/>
      </rPr>
      <t>2</t>
    </r>
    <r>
      <rPr>
        <sz val="11"/>
        <rFont val="Arial"/>
        <family val="2"/>
      </rPr>
      <t xml:space="preserve"> emission factor of LPG</t>
    </r>
    <phoneticPr fontId="2"/>
  </si>
  <si>
    <r>
      <t>EF</t>
    </r>
    <r>
      <rPr>
        <vertAlign val="subscript"/>
        <sz val="11"/>
        <rFont val="Arial"/>
        <family val="2"/>
      </rPr>
      <t>gas</t>
    </r>
    <phoneticPr fontId="2"/>
  </si>
  <si>
    <r>
      <t>CO</t>
    </r>
    <r>
      <rPr>
        <vertAlign val="subscript"/>
        <sz val="11"/>
        <rFont val="Arial"/>
        <family val="2"/>
      </rPr>
      <t>2</t>
    </r>
    <r>
      <rPr>
        <sz val="11"/>
        <rFont val="Arial"/>
        <family val="2"/>
      </rPr>
      <t xml:space="preserve"> emission factor of natural gas</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</si>
  <si>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</si>
  <si>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</si>
  <si>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</si>
  <si>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(Input Sheet) [Attachment to Project Design Document]</t>
    <phoneticPr fontId="2"/>
  </si>
  <si>
    <r>
      <t xml:space="preserve">Emission reductions during the period </t>
    </r>
    <r>
      <rPr>
        <i/>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</si>
  <si>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</si>
  <si>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</si>
  <si>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Net calorific value of LPG</t>
    <phoneticPr fontId="2"/>
  </si>
  <si>
    <t>Net calorific value of natural gas</t>
    <phoneticPr fontId="2"/>
  </si>
  <si>
    <r>
      <t xml:space="preserve">Reference emissions during the period </t>
    </r>
    <r>
      <rPr>
        <i/>
        <sz val="11"/>
        <rFont val="Arial"/>
        <family val="2"/>
      </rPr>
      <t>p</t>
    </r>
    <phoneticPr fontId="2"/>
  </si>
  <si>
    <r>
      <t>RE</t>
    </r>
    <r>
      <rPr>
        <vertAlign val="subscript"/>
        <sz val="11"/>
        <rFont val="Arial"/>
        <family val="2"/>
      </rPr>
      <t>p</t>
    </r>
    <phoneticPr fontId="2"/>
  </si>
  <si>
    <r>
      <t xml:space="preserve">Project emissions during the period </t>
    </r>
    <r>
      <rPr>
        <i/>
        <sz val="11"/>
        <rFont val="Arial"/>
        <family val="2"/>
      </rPr>
      <t>p</t>
    </r>
    <phoneticPr fontId="2"/>
  </si>
  <si>
    <r>
      <t>PE</t>
    </r>
    <r>
      <rPr>
        <vertAlign val="subscript"/>
        <sz val="11"/>
        <rFont val="Arial"/>
        <family val="2"/>
      </rPr>
      <t>p</t>
    </r>
    <phoneticPr fontId="2"/>
  </si>
  <si>
    <r>
      <t xml:space="preserve">Project emissions (coal) during the period </t>
    </r>
    <r>
      <rPr>
        <i/>
        <sz val="11"/>
        <rFont val="Arial"/>
        <family val="2"/>
      </rPr>
      <t>p</t>
    </r>
    <phoneticPr fontId="2"/>
  </si>
  <si>
    <r>
      <t xml:space="preserve">Project coal consumption during the period </t>
    </r>
    <r>
      <rPr>
        <i/>
        <sz val="11"/>
        <rFont val="Arial"/>
        <family val="2"/>
      </rPr>
      <t>p</t>
    </r>
    <phoneticPr fontId="2"/>
  </si>
  <si>
    <r>
      <t xml:space="preserve">Project emissions (heavy fuel oil) during the period </t>
    </r>
    <r>
      <rPr>
        <i/>
        <sz val="11"/>
        <rFont val="Arial"/>
        <family val="2"/>
      </rPr>
      <t>p</t>
    </r>
    <phoneticPr fontId="2"/>
  </si>
  <si>
    <r>
      <t xml:space="preserve">Project heavy fuel oil consumption during the period </t>
    </r>
    <r>
      <rPr>
        <i/>
        <sz val="11"/>
        <rFont val="Arial"/>
        <family val="2"/>
      </rPr>
      <t>p</t>
    </r>
    <phoneticPr fontId="2"/>
  </si>
  <si>
    <r>
      <t xml:space="preserve">Project emissions (diesel) during the period </t>
    </r>
    <r>
      <rPr>
        <i/>
        <sz val="11"/>
        <rFont val="Arial"/>
        <family val="2"/>
      </rPr>
      <t>p</t>
    </r>
    <phoneticPr fontId="2"/>
  </si>
  <si>
    <r>
      <t xml:space="preserve">Project diesel consumption during the period </t>
    </r>
    <r>
      <rPr>
        <i/>
        <sz val="11"/>
        <rFont val="Arial"/>
        <family val="2"/>
      </rPr>
      <t>p</t>
    </r>
    <phoneticPr fontId="2"/>
  </si>
  <si>
    <r>
      <t xml:space="preserve">Project emissions (LPG) during the period </t>
    </r>
    <r>
      <rPr>
        <i/>
        <sz val="11"/>
        <rFont val="Arial"/>
        <family val="2"/>
      </rPr>
      <t>p</t>
    </r>
    <phoneticPr fontId="2"/>
  </si>
  <si>
    <r>
      <t xml:space="preserve">Project LPG consumption during the period </t>
    </r>
    <r>
      <rPr>
        <i/>
        <sz val="11"/>
        <rFont val="Arial"/>
        <family val="2"/>
      </rPr>
      <t>p</t>
    </r>
    <phoneticPr fontId="2"/>
  </si>
  <si>
    <r>
      <t xml:space="preserve">Project emissions (natural gas) during the period </t>
    </r>
    <r>
      <rPr>
        <i/>
        <sz val="11"/>
        <rFont val="Arial"/>
        <family val="2"/>
      </rPr>
      <t>p</t>
    </r>
    <phoneticPr fontId="2"/>
  </si>
  <si>
    <r>
      <t xml:space="preserve">Project natural gas consumption during the period </t>
    </r>
    <r>
      <rPr>
        <i/>
        <sz val="11"/>
        <rFont val="Arial"/>
        <family val="2"/>
      </rPr>
      <t>p</t>
    </r>
    <phoneticPr fontId="2"/>
  </si>
  <si>
    <r>
      <t>NCV</t>
    </r>
    <r>
      <rPr>
        <vertAlign val="subscript"/>
        <sz val="11"/>
        <rFont val="Arial"/>
        <family val="2"/>
      </rPr>
      <t>i</t>
    </r>
    <phoneticPr fontId="2"/>
  </si>
  <si>
    <r>
      <t>CO</t>
    </r>
    <r>
      <rPr>
        <vertAlign val="subscript"/>
        <sz val="11"/>
        <rFont val="Arial"/>
        <family val="2"/>
      </rPr>
      <t>2</t>
    </r>
    <r>
      <rPr>
        <sz val="11"/>
        <rFont val="Arial"/>
        <family val="2"/>
      </rPr>
      <t xml:space="preserve"> emission factor of fossil fuel</t>
    </r>
  </si>
  <si>
    <r>
      <t>EF</t>
    </r>
    <r>
      <rPr>
        <vertAlign val="subscript"/>
        <sz val="11"/>
        <rFont val="Arial"/>
        <family val="2"/>
      </rPr>
      <t>i</t>
    </r>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</si>
  <si>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</si>
  <si>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</si>
  <si>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</si>
  <si>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</si>
  <si>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t>Monitoring Spreadsheet: JCM_ID_AM007_ver01.0</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</si>
  <si>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</si>
  <si>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</si>
  <si>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</si>
  <si>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</si>
  <si>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</si>
  <si>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</si>
  <si>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(k)</t>
    <phoneticPr fontId="2"/>
  </si>
  <si>
    <t>Monitoring Period</t>
    <phoneticPr fontId="18"/>
  </si>
  <si>
    <t>Monitored Values</t>
    <phoneticPr fontId="2"/>
  </si>
  <si>
    <t>Monitoring Report Sheet (Input Sheet) [For Verification]</t>
  </si>
  <si>
    <t>Plant Engineer</t>
    <phoneticPr fontId="20"/>
  </si>
  <si>
    <t>Project Engineer</t>
    <phoneticPr fontId="20"/>
  </si>
  <si>
    <t>Appointed to be in charge of calculation of emission reduction amount, project reporting</t>
    <phoneticPr fontId="20"/>
  </si>
  <si>
    <t>Project Manager</t>
    <phoneticPr fontId="20"/>
  </si>
  <si>
    <t>Responsible for project planning, monitoring results and reporting</t>
    <phoneticPr fontId="20"/>
  </si>
  <si>
    <t>Appointed to be in charge of data collection
Appointed to be in charge of checking monitoring equipment</t>
    <phoneticPr fontId="20"/>
  </si>
  <si>
    <t>GJ/ton</t>
    <phoneticPr fontId="2"/>
  </si>
  <si>
    <t>ton</t>
    <phoneticPr fontId="2"/>
  </si>
  <si>
    <t>No coal consumption expected by the project</t>
    <phoneticPr fontId="2"/>
  </si>
  <si>
    <t>No coal consumption expected by the project</t>
    <phoneticPr fontId="2"/>
  </si>
  <si>
    <t>No coal consumption expected by the project</t>
    <phoneticPr fontId="2"/>
  </si>
  <si>
    <t>GJ/ton</t>
    <phoneticPr fontId="2"/>
  </si>
  <si>
    <t>d) Lower value of IPCC default values provided in the table 1.4 of Ch.1 Vol.2 of 2006 IPCC Giudelines on National GHG Inventories.</t>
    <phoneticPr fontId="2"/>
  </si>
  <si>
    <t>d) Lower value of IPCC default values provided in the table 1.2 of Ch.1 Vol.2 of 2006 IPCC Guidelines on National GHG Inventories.</t>
    <phoneticPr fontId="2"/>
  </si>
  <si>
    <t>not relevant to the project</t>
    <phoneticPr fontId="2"/>
  </si>
  <si>
    <t>hourly based value for "b" is multiplied by 8760 to convert it for yearly based value</t>
    <phoneticPr fontId="2"/>
  </si>
  <si>
    <r>
      <t xml:space="preserve">process steam generation during the period </t>
    </r>
    <r>
      <rPr>
        <i/>
        <sz val="10"/>
        <rFont val="Arial"/>
        <family val="2"/>
      </rPr>
      <t>p</t>
    </r>
    <r>
      <rPr>
        <sz val="10"/>
        <rFont val="Arial"/>
        <family val="2"/>
      </rPr>
      <t xml:space="preserve"> = tonne steam/p, where </t>
    </r>
    <r>
      <rPr>
        <i/>
        <sz val="10"/>
        <rFont val="Arial"/>
        <family val="2"/>
      </rPr>
      <t>p</t>
    </r>
    <r>
      <rPr>
        <sz val="10"/>
        <rFont val="Arial"/>
        <family val="2"/>
      </rPr>
      <t xml:space="preserve"> is 8760hrs(or 1 year)</t>
    </r>
    <phoneticPr fontId="2"/>
  </si>
  <si>
    <t>b) measurement by the project participants</t>
    <phoneticPr fontId="2"/>
  </si>
  <si>
    <t>ton</t>
    <phoneticPr fontId="2"/>
  </si>
  <si>
    <t>On-site measurement by flow meter.  Calibrated according to API MPMS 14.3 or by manufacturer's specification.</t>
    <phoneticPr fontId="2"/>
  </si>
  <si>
    <t>fuel gas 1</t>
    <phoneticPr fontId="2"/>
  </si>
  <si>
    <t>fuel gas 2</t>
    <phoneticPr fontId="2"/>
  </si>
  <si>
    <t>No HFO consumption expected by the project</t>
    <phoneticPr fontId="2"/>
  </si>
  <si>
    <t>ton</t>
    <phoneticPr fontId="2"/>
  </si>
  <si>
    <t>No HFO consumption expected by the project</t>
    <phoneticPr fontId="2"/>
  </si>
  <si>
    <t>fuel oil</t>
    <phoneticPr fontId="2"/>
  </si>
  <si>
    <t>fuel oil</t>
    <phoneticPr fontId="2"/>
  </si>
  <si>
    <t>Reference Number: ID012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</si>
</sst>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_ "/>
    <numFmt numFmtId="177" formatCode="#,##0.0_ "/>
    <numFmt numFmtId="178" formatCode="#,##0.0_);[Red]\(#,##0.0\)"/>
    <numFmt numFmtId="179" formatCode="#,##0.0_ ;[Red]\-#,##0.0\ "/>
    <numFmt numFmtId="180" formatCode="#,##0.0000_ "/>
    <numFmt numFmtId="181" formatCode="#,##0_ ;[Red]\-#,##0\ "/>
    <numFmt numFmtId="182" formatCode="#,##0.0000;[Red]\-#,##0.0000"/>
    <numFmt numFmtId="183" formatCode="#,##0.000_ "/>
  </numFmts>
  <fonts count="2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b/>
      <sz val="12"/>
      <color indexed="9"/>
      <name val="Arial"/>
      <family val="2"/>
    </font>
    <font>
      <sz val="11"/>
      <name val="ＭＳ Ｐゴシック"/>
      <family val="3"/>
      <charset val="128"/>
      <scheme val="minor"/>
    </font>
    <font>
      <sz val="1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indexed="8"/>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color theme="1"/>
      <name val="ＭＳ Ｐゴシック"/>
      <family val="3"/>
      <charset val="128"/>
      <scheme val="minor"/>
    </font>
    <font>
      <sz val="6"/>
      <name val="ＭＳ Ｐゴシック"/>
      <family val="3"/>
      <charset val="128"/>
      <scheme val="major"/>
    </font>
    <font>
      <sz val="10"/>
      <name val="Arial"/>
      <family val="2"/>
    </font>
    <font>
      <sz val="9"/>
      <name val="Arial"/>
      <family val="2"/>
    </font>
    <font>
      <i/>
      <sz val="1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3" tint="-0.2499465926084170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19" fillId="0" borderId="0">
      <alignment vertical="center"/>
    </xf>
  </cellStyleXfs>
  <cellXfs count="131">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8" fillId="0" borderId="0" xfId="0" applyFont="1">
      <alignment vertical="center"/>
    </xf>
    <xf numFmtId="0" fontId="6"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right" vertical="center"/>
    </xf>
    <xf numFmtId="0" fontId="4" fillId="3" borderId="3" xfId="0" applyFont="1" applyFill="1" applyBorder="1" applyAlignment="1">
      <alignment horizontal="center" vertical="center" wrapText="1"/>
    </xf>
    <xf numFmtId="0" fontId="8" fillId="6" borderId="3" xfId="0" quotePrefix="1" applyFont="1" applyFill="1" applyBorder="1" applyAlignment="1">
      <alignment horizontal="center" vertical="center"/>
    </xf>
    <xf numFmtId="0" fontId="8" fillId="6" borderId="3" xfId="0" applyFont="1" applyFill="1" applyBorder="1">
      <alignment vertical="center"/>
    </xf>
    <xf numFmtId="0" fontId="8" fillId="6" borderId="3" xfId="0" applyFont="1" applyFill="1" applyBorder="1" applyAlignment="1">
      <alignment vertical="center" wrapText="1"/>
    </xf>
    <xf numFmtId="0" fontId="8" fillId="6" borderId="3" xfId="0" applyFont="1" applyFill="1" applyBorder="1" applyAlignment="1">
      <alignment vertical="center" wrapText="1" shrinkToFit="1"/>
    </xf>
    <xf numFmtId="0" fontId="8" fillId="0" borderId="3" xfId="0" applyFont="1" applyFill="1" applyBorder="1">
      <alignment vertical="center"/>
    </xf>
    <xf numFmtId="0" fontId="8" fillId="6" borderId="3" xfId="0" applyFont="1" applyFill="1" applyBorder="1" applyAlignment="1">
      <alignment vertical="center" shrinkToFit="1"/>
    </xf>
    <xf numFmtId="0" fontId="4" fillId="3" borderId="3" xfId="0" applyFont="1" applyFill="1" applyBorder="1" applyAlignment="1">
      <alignment horizontal="center" vertical="center"/>
    </xf>
    <xf numFmtId="0" fontId="3" fillId="6" borderId="5" xfId="0" applyFont="1" applyFill="1" applyBorder="1">
      <alignment vertical="center"/>
    </xf>
    <xf numFmtId="0" fontId="3" fillId="0" borderId="3" xfId="0" applyFont="1" applyFill="1" applyBorder="1">
      <alignment vertical="center"/>
    </xf>
    <xf numFmtId="0" fontId="3" fillId="0" borderId="0" xfId="0" applyFont="1" applyAlignment="1">
      <alignment horizontal="center" vertical="center"/>
    </xf>
    <xf numFmtId="0" fontId="4" fillId="3" borderId="6" xfId="0" applyFont="1" applyFill="1" applyBorder="1">
      <alignment vertical="center"/>
    </xf>
    <xf numFmtId="0" fontId="3" fillId="3" borderId="3" xfId="0" applyFont="1" applyFill="1" applyBorder="1">
      <alignment vertical="center"/>
    </xf>
    <xf numFmtId="0" fontId="4" fillId="3" borderId="3" xfId="0" applyFont="1" applyFill="1" applyBorder="1">
      <alignment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shrinkToFit="1"/>
    </xf>
    <xf numFmtId="0" fontId="3" fillId="3" borderId="9" xfId="0" applyFont="1" applyFill="1" applyBorder="1">
      <alignment vertical="center"/>
    </xf>
    <xf numFmtId="0" fontId="8" fillId="7" borderId="3" xfId="0" applyFont="1" applyFill="1" applyBorder="1">
      <alignment vertical="center"/>
    </xf>
    <xf numFmtId="0" fontId="8" fillId="0" borderId="11" xfId="0" applyFont="1" applyBorder="1">
      <alignment vertical="center"/>
    </xf>
    <xf numFmtId="177" fontId="8" fillId="0" borderId="4" xfId="0" applyNumberFormat="1" applyFont="1" applyBorder="1">
      <alignment vertical="center"/>
    </xf>
    <xf numFmtId="0" fontId="8" fillId="0" borderId="5" xfId="0" applyFont="1" applyBorder="1">
      <alignment vertical="center"/>
    </xf>
    <xf numFmtId="0" fontId="8" fillId="0" borderId="3" xfId="0" applyFont="1" applyFill="1" applyBorder="1" applyAlignment="1">
      <alignment horizontal="center" vertical="center"/>
    </xf>
    <xf numFmtId="0" fontId="4" fillId="3" borderId="9" xfId="0" applyFont="1" applyFill="1" applyBorder="1">
      <alignment vertical="center"/>
    </xf>
    <xf numFmtId="0" fontId="4" fillId="0" borderId="0" xfId="0" applyFont="1">
      <alignment vertical="center"/>
    </xf>
    <xf numFmtId="0" fontId="3" fillId="3" borderId="10" xfId="0" applyFont="1" applyFill="1" applyBorder="1">
      <alignment vertical="center"/>
    </xf>
    <xf numFmtId="0" fontId="8" fillId="0" borderId="3" xfId="0" applyFont="1" applyFill="1" applyBorder="1" applyAlignment="1">
      <alignment horizontal="left" vertical="center"/>
    </xf>
    <xf numFmtId="177" fontId="8" fillId="0" borderId="3" xfId="0" applyNumberFormat="1" applyFont="1" applyFill="1" applyBorder="1">
      <alignment vertical="center"/>
    </xf>
    <xf numFmtId="0" fontId="8" fillId="0" borderId="3" xfId="0" applyFont="1" applyBorder="1">
      <alignment vertical="center"/>
    </xf>
    <xf numFmtId="0" fontId="8" fillId="0" borderId="3" xfId="0" applyFont="1" applyBorder="1" applyAlignment="1">
      <alignment horizontal="center" vertical="center"/>
    </xf>
    <xf numFmtId="0" fontId="4" fillId="3" borderId="10" xfId="0" applyFont="1" applyFill="1" applyBorder="1">
      <alignment vertical="center"/>
    </xf>
    <xf numFmtId="0" fontId="8" fillId="7" borderId="6" xfId="0" applyFont="1" applyFill="1" applyBorder="1" applyAlignment="1">
      <alignment vertical="center"/>
    </xf>
    <xf numFmtId="0" fontId="8" fillId="7" borderId="3" xfId="0" applyFont="1" applyFill="1" applyBorder="1" applyAlignment="1">
      <alignment vertical="center"/>
    </xf>
    <xf numFmtId="0" fontId="8" fillId="0" borderId="11" xfId="0" applyFont="1" applyBorder="1" applyAlignment="1">
      <alignment horizontal="center" vertical="center"/>
    </xf>
    <xf numFmtId="0" fontId="8" fillId="7" borderId="10" xfId="0" applyFont="1" applyFill="1" applyBorder="1">
      <alignment vertical="center"/>
    </xf>
    <xf numFmtId="0" fontId="8" fillId="6" borderId="6" xfId="0" applyFont="1" applyFill="1" applyBorder="1">
      <alignment vertical="center"/>
    </xf>
    <xf numFmtId="0" fontId="8" fillId="0" borderId="3" xfId="0" applyFont="1" applyBorder="1" applyAlignment="1">
      <alignment horizontal="left" vertical="center"/>
    </xf>
    <xf numFmtId="177" fontId="8" fillId="0" borderId="9" xfId="0" applyNumberFormat="1" applyFont="1" applyFill="1" applyBorder="1">
      <alignment vertical="center"/>
    </xf>
    <xf numFmtId="0" fontId="8" fillId="6" borderId="10" xfId="0" applyFont="1" applyFill="1" applyBorder="1">
      <alignment vertical="center"/>
    </xf>
    <xf numFmtId="0" fontId="8" fillId="6" borderId="9" xfId="0" applyFont="1" applyFill="1" applyBorder="1">
      <alignment vertical="center"/>
    </xf>
    <xf numFmtId="0" fontId="8" fillId="7" borderId="9" xfId="0" applyFont="1" applyFill="1" applyBorder="1">
      <alignment vertical="center"/>
    </xf>
    <xf numFmtId="0" fontId="3"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3" fillId="0" borderId="0" xfId="0" applyFont="1" applyFill="1" applyBorder="1" applyAlignment="1">
      <alignment horizontal="center" vertical="center"/>
    </xf>
    <xf numFmtId="0" fontId="8" fillId="8" borderId="2" xfId="0" applyFont="1" applyFill="1" applyBorder="1">
      <alignment vertical="center"/>
    </xf>
    <xf numFmtId="0" fontId="8" fillId="8" borderId="1" xfId="0" applyFont="1" applyFill="1" applyBorder="1" applyAlignment="1">
      <alignment horizontal="center" vertical="center"/>
    </xf>
    <xf numFmtId="177" fontId="8" fillId="8" borderId="1" xfId="0" applyNumberFormat="1" applyFont="1" applyFill="1" applyBorder="1" applyAlignment="1">
      <alignment horizontal="right" vertical="center"/>
    </xf>
    <xf numFmtId="0" fontId="8" fillId="8" borderId="1" xfId="0" applyFont="1" applyFill="1" applyBorder="1">
      <alignment vertical="center"/>
    </xf>
    <xf numFmtId="0" fontId="8" fillId="2" borderId="0" xfId="0" applyFont="1" applyFill="1" applyBorder="1">
      <alignment vertical="center"/>
    </xf>
    <xf numFmtId="180" fontId="8" fillId="8" borderId="1" xfId="0" applyNumberFormat="1" applyFont="1" applyFill="1" applyBorder="1" applyAlignment="1">
      <alignment horizontal="right" vertical="center"/>
    </xf>
    <xf numFmtId="179" fontId="8" fillId="2" borderId="3" xfId="1" applyNumberFormat="1" applyFont="1" applyFill="1" applyBorder="1" applyProtection="1">
      <alignment vertical="center"/>
      <protection locked="0"/>
    </xf>
    <xf numFmtId="0" fontId="8" fillId="0" borderId="3" xfId="0" applyFont="1" applyFill="1" applyBorder="1" applyProtection="1">
      <alignment vertical="center"/>
      <protection locked="0"/>
    </xf>
    <xf numFmtId="0" fontId="8" fillId="0" borderId="3"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38" fontId="8" fillId="2" borderId="3" xfId="1" applyFont="1" applyFill="1" applyBorder="1" applyAlignment="1" applyProtection="1">
      <alignment vertical="center" wrapText="1"/>
      <protection locked="0"/>
    </xf>
    <xf numFmtId="177" fontId="8" fillId="5" borderId="3" xfId="0" applyNumberFormat="1" applyFont="1" applyFill="1" applyBorder="1">
      <alignment vertical="center"/>
    </xf>
    <xf numFmtId="0" fontId="8" fillId="5" borderId="3" xfId="0" applyFont="1" applyFill="1" applyBorder="1" applyAlignment="1">
      <alignment vertical="center" wrapText="1" shrinkToFit="1"/>
    </xf>
    <xf numFmtId="180" fontId="8" fillId="5" borderId="3" xfId="0" applyNumberFormat="1" applyFont="1" applyFill="1" applyBorder="1">
      <alignment vertical="center"/>
    </xf>
    <xf numFmtId="0" fontId="8" fillId="5" borderId="3" xfId="0" applyFont="1" applyFill="1" applyBorder="1">
      <alignment vertical="center"/>
    </xf>
    <xf numFmtId="178" fontId="8" fillId="6" borderId="3" xfId="0" applyNumberFormat="1" applyFont="1" applyFill="1" applyBorder="1">
      <alignment vertical="center"/>
    </xf>
    <xf numFmtId="0" fontId="8" fillId="6" borderId="3" xfId="0" applyNumberFormat="1" applyFont="1" applyFill="1" applyBorder="1" applyAlignment="1">
      <alignment vertical="center" wrapText="1" shrinkToFit="1"/>
    </xf>
    <xf numFmtId="178" fontId="8" fillId="5" borderId="3" xfId="0" applyNumberFormat="1" applyFont="1" applyFill="1" applyBorder="1">
      <alignment vertical="center"/>
    </xf>
    <xf numFmtId="178" fontId="8" fillId="5" borderId="3" xfId="0" applyNumberFormat="1" applyFont="1" applyFill="1" applyBorder="1" applyAlignment="1">
      <alignment vertical="center" wrapText="1" shrinkToFit="1"/>
    </xf>
    <xf numFmtId="0" fontId="0" fillId="0" borderId="0" xfId="0" applyFont="1">
      <alignment vertical="center"/>
    </xf>
    <xf numFmtId="0" fontId="4" fillId="9"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176" fontId="8" fillId="6" borderId="3" xfId="0" applyNumberFormat="1" applyFont="1" applyFill="1" applyBorder="1" applyProtection="1">
      <alignment vertical="center"/>
    </xf>
    <xf numFmtId="177" fontId="8" fillId="6" borderId="3" xfId="0" applyNumberFormat="1" applyFont="1" applyFill="1" applyBorder="1" applyAlignment="1" applyProtection="1">
      <alignment vertical="center" wrapText="1"/>
    </xf>
    <xf numFmtId="180" fontId="8" fillId="6" borderId="3" xfId="0" applyNumberFormat="1" applyFont="1" applyFill="1" applyBorder="1" applyAlignment="1" applyProtection="1">
      <alignment vertical="center" wrapText="1"/>
    </xf>
    <xf numFmtId="0" fontId="3" fillId="0" borderId="3" xfId="0" applyFont="1" applyBorder="1" applyAlignment="1" applyProtection="1">
      <alignment vertical="center" wrapText="1"/>
      <protection locked="0"/>
    </xf>
    <xf numFmtId="0" fontId="8" fillId="6" borderId="3" xfId="0" applyFont="1" applyFill="1" applyBorder="1" applyAlignment="1">
      <alignment vertical="center" wrapText="1"/>
    </xf>
    <xf numFmtId="0" fontId="6" fillId="3" borderId="0" xfId="0" applyFont="1" applyFill="1" applyAlignment="1">
      <alignment vertical="center"/>
    </xf>
    <xf numFmtId="0" fontId="8" fillId="0" borderId="3" xfId="0" applyFont="1" applyFill="1" applyBorder="1" applyAlignment="1" applyProtection="1">
      <alignment vertical="center" wrapText="1" shrinkToFit="1"/>
      <protection locked="0"/>
    </xf>
    <xf numFmtId="0" fontId="8" fillId="0" borderId="3" xfId="2" applyFont="1" applyFill="1" applyBorder="1" applyAlignment="1" applyProtection="1">
      <alignment vertical="center" wrapText="1"/>
      <protection locked="0"/>
    </xf>
    <xf numFmtId="177" fontId="8" fillId="10" borderId="3" xfId="0" applyNumberFormat="1" applyFont="1" applyFill="1" applyBorder="1" applyAlignment="1" applyProtection="1">
      <alignment vertical="center" wrapText="1"/>
      <protection locked="0"/>
    </xf>
    <xf numFmtId="180" fontId="8" fillId="10" borderId="3" xfId="0" applyNumberFormat="1" applyFont="1" applyFill="1" applyBorder="1" applyAlignment="1" applyProtection="1">
      <alignment vertical="center" wrapText="1"/>
      <protection locked="0"/>
    </xf>
    <xf numFmtId="179" fontId="8" fillId="10" borderId="3" xfId="1" applyNumberFormat="1" applyFont="1" applyFill="1" applyBorder="1" applyProtection="1">
      <alignment vertical="center"/>
      <protection locked="0"/>
    </xf>
    <xf numFmtId="0" fontId="22" fillId="0" borderId="3" xfId="0" applyFont="1" applyFill="1" applyBorder="1" applyAlignment="1" applyProtection="1">
      <alignment vertical="center" wrapText="1"/>
      <protection locked="0"/>
    </xf>
    <xf numFmtId="0" fontId="8" fillId="10" borderId="3" xfId="0" applyFont="1" applyFill="1" applyBorder="1" applyAlignment="1" applyProtection="1">
      <alignment vertical="center" wrapText="1" shrinkToFit="1"/>
      <protection locked="0"/>
    </xf>
    <xf numFmtId="180" fontId="8" fillId="0" borderId="3" xfId="0" applyNumberFormat="1" applyFont="1" applyFill="1" applyBorder="1" applyAlignment="1" applyProtection="1">
      <alignment vertical="center" wrapText="1"/>
      <protection locked="0"/>
    </xf>
    <xf numFmtId="177" fontId="8" fillId="0" borderId="3" xfId="0" applyNumberFormat="1" applyFont="1" applyFill="1" applyBorder="1" applyAlignment="1" applyProtection="1">
      <alignment vertical="center" wrapText="1"/>
      <protection locked="0"/>
    </xf>
    <xf numFmtId="179" fontId="21" fillId="10" borderId="3" xfId="1" applyNumberFormat="1" applyFont="1" applyFill="1" applyBorder="1" applyProtection="1">
      <alignment vertical="center"/>
      <protection locked="0"/>
    </xf>
    <xf numFmtId="182" fontId="8" fillId="10" borderId="3" xfId="1" applyNumberFormat="1" applyFont="1" applyFill="1" applyBorder="1" applyProtection="1">
      <alignment vertical="center"/>
      <protection locked="0"/>
    </xf>
    <xf numFmtId="38" fontId="8" fillId="10" borderId="3" xfId="1" applyFont="1" applyFill="1" applyBorder="1" applyProtection="1">
      <alignment vertical="center"/>
      <protection locked="0"/>
    </xf>
    <xf numFmtId="0" fontId="8" fillId="10" borderId="3" xfId="0" applyFont="1" applyFill="1" applyBorder="1" applyAlignment="1" applyProtection="1">
      <alignment vertical="center" wrapText="1"/>
      <protection locked="0"/>
    </xf>
    <xf numFmtId="183" fontId="8" fillId="10" borderId="3" xfId="0" applyNumberFormat="1" applyFont="1" applyFill="1" applyBorder="1" applyAlignment="1" applyProtection="1">
      <alignment vertical="center" wrapText="1"/>
      <protection locked="0"/>
    </xf>
    <xf numFmtId="0" fontId="21" fillId="0" borderId="3" xfId="0" applyFont="1" applyFill="1" applyBorder="1" applyAlignment="1" applyProtection="1">
      <alignment vertical="center" wrapText="1"/>
      <protection locked="0"/>
    </xf>
    <xf numFmtId="0" fontId="3" fillId="0"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xf>
    <xf numFmtId="181" fontId="14" fillId="2" borderId="7" xfId="1" applyNumberFormat="1" applyFont="1" applyFill="1" applyBorder="1" applyAlignment="1">
      <alignment horizontal="right" vertical="center"/>
    </xf>
    <xf numFmtId="181" fontId="14" fillId="2" borderId="8" xfId="1" applyNumberFormat="1" applyFont="1" applyFill="1" applyBorder="1" applyAlignment="1">
      <alignment horizontal="right" vertical="center"/>
    </xf>
    <xf numFmtId="0" fontId="8" fillId="0" borderId="3"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8" fillId="6" borderId="3" xfId="0" applyFont="1" applyFill="1" applyBorder="1" applyAlignment="1">
      <alignment vertical="center" wrapText="1"/>
    </xf>
    <xf numFmtId="0" fontId="8" fillId="10" borderId="11" xfId="0" applyFont="1" applyFill="1" applyBorder="1" applyAlignment="1" applyProtection="1">
      <alignment horizontal="left" vertical="center" wrapText="1"/>
      <protection locked="0"/>
    </xf>
    <xf numFmtId="0" fontId="8" fillId="10" borderId="5" xfId="0" applyFont="1" applyFill="1" applyBorder="1" applyAlignment="1" applyProtection="1">
      <alignment horizontal="left" vertical="center" wrapText="1"/>
      <protection locked="0"/>
    </xf>
    <xf numFmtId="0" fontId="8" fillId="0" borderId="3"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6" fillId="3" borderId="0" xfId="0" applyFont="1" applyFill="1" applyAlignment="1">
      <alignment vertical="center"/>
    </xf>
    <xf numFmtId="0" fontId="6" fillId="3" borderId="0" xfId="0" applyFont="1" applyFill="1" applyAlignment="1">
      <alignment horizontal="left" vertical="center"/>
    </xf>
    <xf numFmtId="0" fontId="3" fillId="0" borderId="11" xfId="0" applyFont="1" applyFill="1" applyBorder="1" applyAlignment="1">
      <alignment vertical="center"/>
    </xf>
    <xf numFmtId="0" fontId="3" fillId="0" borderId="5" xfId="0" applyFont="1" applyFill="1" applyBorder="1" applyAlignment="1">
      <alignment vertical="center"/>
    </xf>
    <xf numFmtId="0" fontId="8" fillId="6" borderId="11" xfId="0" applyFont="1" applyFill="1" applyBorder="1" applyAlignment="1">
      <alignment vertical="center" wrapText="1"/>
    </xf>
    <xf numFmtId="0" fontId="8" fillId="6" borderId="5" xfId="0" applyFont="1" applyFill="1" applyBorder="1" applyAlignment="1">
      <alignment vertical="center" wrapText="1"/>
    </xf>
    <xf numFmtId="0" fontId="17" fillId="9" borderId="3" xfId="0" applyFont="1" applyFill="1" applyBorder="1" applyAlignment="1">
      <alignment horizontal="center" vertical="center"/>
    </xf>
    <xf numFmtId="49" fontId="8" fillId="0" borderId="3"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8" fillId="6" borderId="11" xfId="0" applyFont="1" applyFill="1" applyBorder="1" applyAlignment="1">
      <alignment vertical="center"/>
    </xf>
    <xf numFmtId="0" fontId="8" fillId="6" borderId="5" xfId="0" applyFont="1" applyFill="1" applyBorder="1" applyAlignment="1">
      <alignment vertical="center"/>
    </xf>
    <xf numFmtId="0" fontId="8" fillId="6" borderId="3"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0" fontId="8" fillId="6" borderId="3" xfId="0" applyFont="1" applyFill="1" applyBorder="1" applyAlignment="1" applyProtection="1">
      <alignment horizontal="center" vertical="center" wrapText="1"/>
    </xf>
    <xf numFmtId="0" fontId="8" fillId="6" borderId="11" xfId="0" applyFont="1" applyFill="1" applyBorder="1" applyAlignment="1" applyProtection="1">
      <alignment vertical="center" wrapText="1"/>
    </xf>
    <xf numFmtId="0" fontId="8" fillId="6" borderId="5" xfId="0" applyFont="1" applyFill="1" applyBorder="1" applyAlignment="1" applyProtection="1">
      <alignment vertical="center" wrapText="1"/>
    </xf>
  </cellXfs>
  <cellStyles count="3">
    <cellStyle name="桁区切り" xfId="1" builtinId="6"/>
    <cellStyle name="標準" xfId="0" builtinId="0"/>
    <cellStyle name="標準 3" xfId="2"/>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8"/>
  <sheetViews>
    <sheetView showGridLines="0" tabSelected="1" view="pageBreakPreview" zoomScale="80" zoomScaleNormal="60" zoomScaleSheetLayoutView="80" workbookViewId="0"/>
  </sheetViews>
  <sheetFormatPr defaultColWidth="9" defaultRowHeight="14"/>
  <cols>
    <col min="1" max="1" width="2.6328125" style="1" customWidth="1"/>
    <col min="2" max="2" width="11.7265625" style="1" customWidth="1"/>
    <col min="3" max="3" width="13.6328125" style="1" customWidth="1"/>
    <col min="4" max="4" width="21.6328125" style="1" customWidth="1"/>
    <col min="5" max="6" width="10.6328125" style="1" customWidth="1"/>
    <col min="7" max="7" width="11.6328125" style="1" customWidth="1"/>
    <col min="8" max="8" width="10.26953125" style="1" customWidth="1"/>
    <col min="9" max="9" width="63.453125" style="1" customWidth="1"/>
    <col min="10" max="10" width="12.6328125" style="1" customWidth="1"/>
    <col min="11" max="11" width="11.453125" style="1" customWidth="1"/>
    <col min="12" max="16384" width="9" style="1"/>
  </cols>
  <sheetData>
    <row r="1" spans="1:11" ht="18" customHeight="1">
      <c r="K1" s="8" t="s">
        <v>135</v>
      </c>
    </row>
    <row r="2" spans="1:11" ht="18" customHeight="1">
      <c r="K2" s="8" t="s">
        <v>173</v>
      </c>
    </row>
    <row r="3" spans="1:11" ht="27.75" customHeight="1">
      <c r="A3" s="10" t="s">
        <v>108</v>
      </c>
      <c r="B3" s="11"/>
      <c r="C3" s="11"/>
      <c r="D3" s="11"/>
      <c r="E3" s="11"/>
      <c r="F3" s="11"/>
      <c r="G3" s="11"/>
      <c r="H3" s="11"/>
      <c r="I3" s="11"/>
      <c r="J3" s="11"/>
      <c r="K3" s="12"/>
    </row>
    <row r="4" spans="1:11" ht="14.25" customHeight="1"/>
    <row r="5" spans="1:11" ht="15" customHeight="1">
      <c r="A5" s="4" t="s">
        <v>73</v>
      </c>
      <c r="B5" s="4"/>
    </row>
    <row r="6" spans="1:11" ht="15" customHeight="1">
      <c r="A6" s="4"/>
      <c r="B6" s="13" t="s">
        <v>10</v>
      </c>
      <c r="C6" s="13" t="s">
        <v>11</v>
      </c>
      <c r="D6" s="13" t="s">
        <v>12</v>
      </c>
      <c r="E6" s="13" t="s">
        <v>13</v>
      </c>
      <c r="F6" s="13" t="s">
        <v>14</v>
      </c>
      <c r="G6" s="13" t="s">
        <v>15</v>
      </c>
      <c r="H6" s="13" t="s">
        <v>16</v>
      </c>
      <c r="I6" s="13" t="s">
        <v>17</v>
      </c>
      <c r="J6" s="13" t="s">
        <v>18</v>
      </c>
      <c r="K6" s="13" t="s">
        <v>19</v>
      </c>
    </row>
    <row r="7" spans="1:11" s="5" customFormat="1" ht="30" customHeight="1">
      <c r="B7" s="13" t="s">
        <v>20</v>
      </c>
      <c r="C7" s="13" t="s">
        <v>21</v>
      </c>
      <c r="D7" s="13" t="s">
        <v>22</v>
      </c>
      <c r="E7" s="13" t="s">
        <v>23</v>
      </c>
      <c r="F7" s="13" t="s">
        <v>1</v>
      </c>
      <c r="G7" s="13" t="s">
        <v>24</v>
      </c>
      <c r="H7" s="13" t="s">
        <v>25</v>
      </c>
      <c r="I7" s="13" t="s">
        <v>26</v>
      </c>
      <c r="J7" s="13" t="s">
        <v>27</v>
      </c>
      <c r="K7" s="13" t="s">
        <v>28</v>
      </c>
    </row>
    <row r="8" spans="1:11" ht="48" customHeight="1">
      <c r="B8" s="14">
        <v>1</v>
      </c>
      <c r="C8" s="15" t="s">
        <v>74</v>
      </c>
      <c r="D8" s="16" t="s">
        <v>75</v>
      </c>
      <c r="E8" s="89">
        <v>0</v>
      </c>
      <c r="F8" s="85" t="s">
        <v>153</v>
      </c>
      <c r="G8" s="64" t="s">
        <v>45</v>
      </c>
      <c r="H8" s="65" t="s">
        <v>160</v>
      </c>
      <c r="I8" s="65" t="s">
        <v>160</v>
      </c>
      <c r="J8" s="65" t="s">
        <v>160</v>
      </c>
      <c r="K8" s="90" t="s">
        <v>155</v>
      </c>
    </row>
    <row r="9" spans="1:11" ht="51" customHeight="1">
      <c r="B9" s="14">
        <v>2</v>
      </c>
      <c r="C9" s="15" t="s">
        <v>76</v>
      </c>
      <c r="D9" s="16" t="s">
        <v>77</v>
      </c>
      <c r="E9" s="94">
        <v>0</v>
      </c>
      <c r="F9" s="91" t="s">
        <v>153</v>
      </c>
      <c r="G9" s="64" t="s">
        <v>45</v>
      </c>
      <c r="H9" s="65" t="s">
        <v>160</v>
      </c>
      <c r="I9" s="65" t="s">
        <v>160</v>
      </c>
      <c r="J9" s="65" t="s">
        <v>160</v>
      </c>
      <c r="K9" s="90" t="s">
        <v>170</v>
      </c>
    </row>
    <row r="10" spans="1:11" ht="48" customHeight="1">
      <c r="B10" s="14">
        <v>3</v>
      </c>
      <c r="C10" s="15" t="s">
        <v>78</v>
      </c>
      <c r="D10" s="16" t="s">
        <v>79</v>
      </c>
      <c r="E10" s="89">
        <v>345788.2</v>
      </c>
      <c r="F10" s="91" t="s">
        <v>169</v>
      </c>
      <c r="G10" s="64" t="s">
        <v>45</v>
      </c>
      <c r="H10" s="65" t="s">
        <v>46</v>
      </c>
      <c r="I10" s="65" t="s">
        <v>47</v>
      </c>
      <c r="J10" s="64" t="s">
        <v>48</v>
      </c>
      <c r="K10" s="90" t="s">
        <v>172</v>
      </c>
    </row>
    <row r="11" spans="1:11" ht="48" customHeight="1">
      <c r="B11" s="14">
        <v>4</v>
      </c>
      <c r="C11" s="15" t="s">
        <v>80</v>
      </c>
      <c r="D11" s="16" t="s">
        <v>81</v>
      </c>
      <c r="E11" s="94">
        <v>21005.4</v>
      </c>
      <c r="F11" s="91" t="s">
        <v>164</v>
      </c>
      <c r="G11" s="64" t="s">
        <v>45</v>
      </c>
      <c r="H11" s="65" t="s">
        <v>46</v>
      </c>
      <c r="I11" s="65" t="s">
        <v>47</v>
      </c>
      <c r="J11" s="64" t="s">
        <v>48</v>
      </c>
      <c r="K11" s="90" t="s">
        <v>166</v>
      </c>
    </row>
    <row r="12" spans="1:11" ht="48" customHeight="1">
      <c r="B12" s="14">
        <v>5</v>
      </c>
      <c r="C12" s="15" t="s">
        <v>82</v>
      </c>
      <c r="D12" s="16" t="s">
        <v>83</v>
      </c>
      <c r="E12" s="94">
        <v>31761.4</v>
      </c>
      <c r="F12" s="91" t="s">
        <v>153</v>
      </c>
      <c r="G12" s="64" t="s">
        <v>45</v>
      </c>
      <c r="H12" s="65" t="s">
        <v>46</v>
      </c>
      <c r="I12" s="65" t="s">
        <v>47</v>
      </c>
      <c r="J12" s="64" t="s">
        <v>48</v>
      </c>
      <c r="K12" s="90" t="s">
        <v>167</v>
      </c>
    </row>
    <row r="13" spans="1:11" ht="141.75" customHeight="1">
      <c r="B13" s="14">
        <v>6</v>
      </c>
      <c r="C13" s="15" t="s">
        <v>84</v>
      </c>
      <c r="D13" s="16" t="s">
        <v>85</v>
      </c>
      <c r="E13" s="94">
        <v>4212414</v>
      </c>
      <c r="F13" s="17" t="s">
        <v>70</v>
      </c>
      <c r="G13" s="64" t="s">
        <v>45</v>
      </c>
      <c r="H13" s="65" t="s">
        <v>46</v>
      </c>
      <c r="I13" s="65" t="s">
        <v>165</v>
      </c>
      <c r="J13" s="64" t="s">
        <v>48</v>
      </c>
      <c r="K13" s="99" t="s">
        <v>162</v>
      </c>
    </row>
    <row r="14" spans="1:11" ht="8.25" customHeight="1"/>
    <row r="15" spans="1:11" ht="15" customHeight="1">
      <c r="A15" s="4" t="s">
        <v>86</v>
      </c>
    </row>
    <row r="16" spans="1:11" ht="15" customHeight="1">
      <c r="B16" s="13" t="s">
        <v>10</v>
      </c>
      <c r="C16" s="101" t="s">
        <v>11</v>
      </c>
      <c r="D16" s="101"/>
      <c r="E16" s="13" t="s">
        <v>12</v>
      </c>
      <c r="F16" s="13" t="s">
        <v>13</v>
      </c>
      <c r="G16" s="101" t="s">
        <v>14</v>
      </c>
      <c r="H16" s="101"/>
      <c r="I16" s="101"/>
      <c r="J16" s="101" t="s">
        <v>15</v>
      </c>
      <c r="K16" s="101"/>
    </row>
    <row r="17" spans="1:11" ht="30" customHeight="1">
      <c r="B17" s="13" t="s">
        <v>21</v>
      </c>
      <c r="C17" s="101" t="s">
        <v>22</v>
      </c>
      <c r="D17" s="101"/>
      <c r="E17" s="13" t="s">
        <v>23</v>
      </c>
      <c r="F17" s="13" t="s">
        <v>1</v>
      </c>
      <c r="G17" s="101" t="s">
        <v>25</v>
      </c>
      <c r="H17" s="101"/>
      <c r="I17" s="101"/>
      <c r="J17" s="101" t="s">
        <v>28</v>
      </c>
      <c r="K17" s="101"/>
    </row>
    <row r="18" spans="1:11" ht="40.5" customHeight="1">
      <c r="B18" s="15" t="s">
        <v>43</v>
      </c>
      <c r="C18" s="107" t="s">
        <v>71</v>
      </c>
      <c r="D18" s="107"/>
      <c r="E18" s="95">
        <v>0.26529999999999998</v>
      </c>
      <c r="F18" s="17" t="s">
        <v>87</v>
      </c>
      <c r="G18" s="105" t="s">
        <v>42</v>
      </c>
      <c r="H18" s="106"/>
      <c r="I18" s="106"/>
      <c r="J18" s="110"/>
      <c r="K18" s="110"/>
    </row>
    <row r="19" spans="1:11" ht="61.5" customHeight="1">
      <c r="B19" s="15" t="s">
        <v>44</v>
      </c>
      <c r="C19" s="107" t="s">
        <v>72</v>
      </c>
      <c r="D19" s="107"/>
      <c r="E19" s="96">
        <v>88878.96</v>
      </c>
      <c r="F19" s="19" t="s">
        <v>88</v>
      </c>
      <c r="G19" s="105" t="s">
        <v>42</v>
      </c>
      <c r="H19" s="106"/>
      <c r="I19" s="106"/>
      <c r="J19" s="108" t="s">
        <v>161</v>
      </c>
      <c r="K19" s="109"/>
    </row>
    <row r="20" spans="1:11" ht="40.5" customHeight="1">
      <c r="B20" s="16" t="s">
        <v>89</v>
      </c>
      <c r="C20" s="107" t="s">
        <v>57</v>
      </c>
      <c r="D20" s="107"/>
      <c r="E20" s="87">
        <v>0</v>
      </c>
      <c r="F20" s="65" t="s">
        <v>152</v>
      </c>
      <c r="G20" s="105" t="s">
        <v>160</v>
      </c>
      <c r="H20" s="106"/>
      <c r="I20" s="106"/>
      <c r="J20" s="110" t="s">
        <v>156</v>
      </c>
      <c r="K20" s="110"/>
    </row>
    <row r="21" spans="1:11" ht="40.5" customHeight="1">
      <c r="B21" s="16" t="s">
        <v>90</v>
      </c>
      <c r="C21" s="107" t="s">
        <v>58</v>
      </c>
      <c r="D21" s="107"/>
      <c r="E21" s="98">
        <v>0</v>
      </c>
      <c r="F21" s="97" t="s">
        <v>157</v>
      </c>
      <c r="G21" s="105" t="s">
        <v>160</v>
      </c>
      <c r="H21" s="106"/>
      <c r="I21" s="106"/>
      <c r="J21" s="110" t="s">
        <v>168</v>
      </c>
      <c r="K21" s="110"/>
    </row>
    <row r="22" spans="1:11" ht="40.5" customHeight="1">
      <c r="B22" s="16" t="s">
        <v>91</v>
      </c>
      <c r="C22" s="107" t="s">
        <v>59</v>
      </c>
      <c r="D22" s="107"/>
      <c r="E22" s="93">
        <v>41.4</v>
      </c>
      <c r="F22" s="65" t="s">
        <v>152</v>
      </c>
      <c r="G22" s="105" t="s">
        <v>159</v>
      </c>
      <c r="H22" s="106"/>
      <c r="I22" s="106"/>
      <c r="J22" s="110" t="s">
        <v>171</v>
      </c>
      <c r="K22" s="110"/>
    </row>
    <row r="23" spans="1:11" ht="40.5" customHeight="1">
      <c r="B23" s="16" t="s">
        <v>92</v>
      </c>
      <c r="C23" s="107" t="s">
        <v>50</v>
      </c>
      <c r="D23" s="107" t="s">
        <v>50</v>
      </c>
      <c r="E23" s="93">
        <v>47.93</v>
      </c>
      <c r="F23" s="65" t="s">
        <v>152</v>
      </c>
      <c r="G23" s="105" t="s">
        <v>163</v>
      </c>
      <c r="H23" s="106"/>
      <c r="I23" s="106"/>
      <c r="J23" s="110" t="s">
        <v>166</v>
      </c>
      <c r="K23" s="110"/>
    </row>
    <row r="24" spans="1:11" ht="40.5" customHeight="1">
      <c r="B24" s="16" t="s">
        <v>93</v>
      </c>
      <c r="C24" s="107" t="s">
        <v>51</v>
      </c>
      <c r="D24" s="107" t="s">
        <v>51</v>
      </c>
      <c r="E24" s="87">
        <v>49.4</v>
      </c>
      <c r="F24" s="97" t="s">
        <v>157</v>
      </c>
      <c r="G24" s="105" t="s">
        <v>163</v>
      </c>
      <c r="H24" s="106"/>
      <c r="I24" s="106"/>
      <c r="J24" s="110" t="s">
        <v>167</v>
      </c>
      <c r="K24" s="110"/>
    </row>
    <row r="25" spans="1:11" ht="40.5" customHeight="1">
      <c r="B25" s="16" t="s">
        <v>94</v>
      </c>
      <c r="C25" s="107" t="s">
        <v>95</v>
      </c>
      <c r="D25" s="107" t="s">
        <v>52</v>
      </c>
      <c r="E25" s="88">
        <v>0</v>
      </c>
      <c r="F25" s="16" t="s">
        <v>96</v>
      </c>
      <c r="G25" s="105" t="s">
        <v>160</v>
      </c>
      <c r="H25" s="106"/>
      <c r="I25" s="106"/>
      <c r="J25" s="110" t="s">
        <v>154</v>
      </c>
      <c r="K25" s="110"/>
    </row>
    <row r="26" spans="1:11" ht="40.5" customHeight="1">
      <c r="B26" s="16" t="s">
        <v>97</v>
      </c>
      <c r="C26" s="107" t="s">
        <v>98</v>
      </c>
      <c r="D26" s="107" t="s">
        <v>53</v>
      </c>
      <c r="E26" s="88">
        <v>0</v>
      </c>
      <c r="F26" s="16" t="s">
        <v>96</v>
      </c>
      <c r="G26" s="105" t="s">
        <v>160</v>
      </c>
      <c r="H26" s="106"/>
      <c r="I26" s="106"/>
      <c r="J26" s="110" t="s">
        <v>168</v>
      </c>
      <c r="K26" s="110"/>
    </row>
    <row r="27" spans="1:11" ht="40.5" customHeight="1">
      <c r="B27" s="16" t="s">
        <v>99</v>
      </c>
      <c r="C27" s="107" t="s">
        <v>100</v>
      </c>
      <c r="D27" s="107" t="s">
        <v>54</v>
      </c>
      <c r="E27" s="92">
        <v>72.599999999999994</v>
      </c>
      <c r="F27" s="16" t="s">
        <v>96</v>
      </c>
      <c r="G27" s="105" t="s">
        <v>158</v>
      </c>
      <c r="H27" s="106"/>
      <c r="I27" s="106"/>
      <c r="J27" s="110" t="s">
        <v>171</v>
      </c>
      <c r="K27" s="110"/>
    </row>
    <row r="28" spans="1:11" ht="40.5" customHeight="1">
      <c r="B28" s="16" t="s">
        <v>101</v>
      </c>
      <c r="C28" s="107" t="s">
        <v>102</v>
      </c>
      <c r="D28" s="107" t="s">
        <v>55</v>
      </c>
      <c r="E28" s="92">
        <v>60.1</v>
      </c>
      <c r="F28" s="16" t="s">
        <v>96</v>
      </c>
      <c r="G28" s="105" t="s">
        <v>163</v>
      </c>
      <c r="H28" s="106"/>
      <c r="I28" s="106"/>
      <c r="J28" s="111" t="s">
        <v>166</v>
      </c>
      <c r="K28" s="112"/>
    </row>
    <row r="29" spans="1:11" ht="40.5" customHeight="1">
      <c r="B29" s="16" t="s">
        <v>103</v>
      </c>
      <c r="C29" s="107" t="s">
        <v>104</v>
      </c>
      <c r="D29" s="107" t="s">
        <v>56</v>
      </c>
      <c r="E29" s="88">
        <v>55.2</v>
      </c>
      <c r="F29" s="16" t="s">
        <v>96</v>
      </c>
      <c r="G29" s="105" t="s">
        <v>163</v>
      </c>
      <c r="H29" s="106"/>
      <c r="I29" s="106"/>
      <c r="J29" s="111" t="s">
        <v>167</v>
      </c>
      <c r="K29" s="112"/>
    </row>
    <row r="30" spans="1:11" ht="6.75" customHeight="1"/>
    <row r="31" spans="1:11" ht="17.25" customHeight="1">
      <c r="A31" s="2" t="s">
        <v>105</v>
      </c>
      <c r="B31" s="2"/>
    </row>
    <row r="32" spans="1:11" ht="17.25" customHeight="1" thickBot="1">
      <c r="B32" s="102" t="s">
        <v>106</v>
      </c>
      <c r="C32" s="102"/>
      <c r="D32" s="20" t="s">
        <v>1</v>
      </c>
    </row>
    <row r="33" spans="1:10" ht="19.5" customHeight="1" thickBot="1">
      <c r="B33" s="103">
        <f>ROUNDDOWN('MPS(calc_process)'!G6, 0)</f>
        <v>20000</v>
      </c>
      <c r="C33" s="104"/>
      <c r="D33" s="21" t="s">
        <v>107</v>
      </c>
    </row>
    <row r="34" spans="1:10" ht="20.149999999999999" customHeight="1">
      <c r="B34" s="3"/>
      <c r="C34" s="3"/>
      <c r="F34" s="6"/>
      <c r="G34" s="6"/>
    </row>
    <row r="35" spans="1:10" ht="15" customHeight="1">
      <c r="A35" s="4" t="s">
        <v>9</v>
      </c>
    </row>
    <row r="36" spans="1:10" ht="15" customHeight="1">
      <c r="B36" s="22" t="s">
        <v>30</v>
      </c>
      <c r="C36" s="100" t="s">
        <v>31</v>
      </c>
      <c r="D36" s="100"/>
      <c r="E36" s="100"/>
      <c r="F36" s="100"/>
      <c r="G36" s="100"/>
      <c r="H36" s="100"/>
      <c r="I36" s="100"/>
      <c r="J36" s="7"/>
    </row>
    <row r="37" spans="1:10" ht="15" customHeight="1">
      <c r="B37" s="22" t="s">
        <v>29</v>
      </c>
      <c r="C37" s="100" t="s">
        <v>32</v>
      </c>
      <c r="D37" s="100"/>
      <c r="E37" s="100"/>
      <c r="F37" s="100"/>
      <c r="G37" s="100"/>
      <c r="H37" s="100"/>
      <c r="I37" s="100"/>
      <c r="J37" s="7"/>
    </row>
    <row r="38" spans="1:10" ht="15" customHeight="1">
      <c r="B38" s="22" t="s">
        <v>33</v>
      </c>
      <c r="C38" s="100" t="s">
        <v>34</v>
      </c>
      <c r="D38" s="100"/>
      <c r="E38" s="100"/>
      <c r="F38" s="100"/>
      <c r="G38" s="100"/>
      <c r="H38" s="100"/>
      <c r="I38" s="100"/>
      <c r="J38" s="7"/>
    </row>
  </sheetData>
  <sheetProtection password="C7C3" sheet="1" objects="1" scenarios="1" formatCells="0" formatRows="0"/>
  <mergeCells count="47">
    <mergeCell ref="C29:D29"/>
    <mergeCell ref="G29:I29"/>
    <mergeCell ref="J29:K29"/>
    <mergeCell ref="J26:K26"/>
    <mergeCell ref="C27:D27"/>
    <mergeCell ref="G27:I27"/>
    <mergeCell ref="J27:K27"/>
    <mergeCell ref="C28:D28"/>
    <mergeCell ref="G28:I28"/>
    <mergeCell ref="J28:K28"/>
    <mergeCell ref="J23:K23"/>
    <mergeCell ref="C24:D24"/>
    <mergeCell ref="G24:I24"/>
    <mergeCell ref="J24:K24"/>
    <mergeCell ref="C25:D25"/>
    <mergeCell ref="G25:I25"/>
    <mergeCell ref="J25:K25"/>
    <mergeCell ref="J20:K20"/>
    <mergeCell ref="C21:D21"/>
    <mergeCell ref="G21:I21"/>
    <mergeCell ref="J21:K21"/>
    <mergeCell ref="C22:D22"/>
    <mergeCell ref="G22:I22"/>
    <mergeCell ref="J22:K22"/>
    <mergeCell ref="J16:K16"/>
    <mergeCell ref="J17:K17"/>
    <mergeCell ref="J19:K19"/>
    <mergeCell ref="G16:I16"/>
    <mergeCell ref="G17:I17"/>
    <mergeCell ref="G19:I19"/>
    <mergeCell ref="J18:K18"/>
    <mergeCell ref="C37:I37"/>
    <mergeCell ref="C38:I38"/>
    <mergeCell ref="C16:D16"/>
    <mergeCell ref="C17:D17"/>
    <mergeCell ref="B32:C32"/>
    <mergeCell ref="B33:C33"/>
    <mergeCell ref="C36:I36"/>
    <mergeCell ref="G18:I18"/>
    <mergeCell ref="C18:D18"/>
    <mergeCell ref="C19:D19"/>
    <mergeCell ref="C20:D20"/>
    <mergeCell ref="G20:I20"/>
    <mergeCell ref="C23:D23"/>
    <mergeCell ref="G23:I23"/>
    <mergeCell ref="C26:D26"/>
    <mergeCell ref="G26:I26"/>
  </mergeCells>
  <phoneticPr fontId="2"/>
  <pageMargins left="0.70866141732283472" right="0.70866141732283472" top="0.74803149606299213" bottom="0.74803149606299213" header="0.31496062992125984" footer="0.31496062992125984"/>
  <pageSetup paperSize="8" scale="7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56"/>
  <sheetViews>
    <sheetView showGridLines="0" view="pageBreakPreview" zoomScale="90" zoomScaleNormal="100" zoomScaleSheetLayoutView="90" workbookViewId="0">
      <selection activeCell="A87" sqref="A87"/>
    </sheetView>
  </sheetViews>
  <sheetFormatPr defaultColWidth="9" defaultRowHeight="14"/>
  <cols>
    <col min="1" max="4" width="3.6328125" style="1" customWidth="1"/>
    <col min="5" max="5" width="47.08984375" style="1" customWidth="1"/>
    <col min="6" max="6" width="11.08984375" style="1" customWidth="1"/>
    <col min="7" max="7" width="12.6328125" style="1" customWidth="1"/>
    <col min="8" max="8" width="12.36328125" style="1" customWidth="1"/>
    <col min="9" max="9" width="11.6328125" style="23" customWidth="1"/>
    <col min="10" max="16384" width="9" style="1"/>
  </cols>
  <sheetData>
    <row r="1" spans="1:11" ht="18" customHeight="1">
      <c r="I1" s="8" t="str">
        <f>'MPS(input)'!K1</f>
        <v>Monitoring Spreadsheet: JCM_ID_AM007_ver01.0</v>
      </c>
    </row>
    <row r="2" spans="1:11" ht="18" customHeight="1">
      <c r="I2" s="8" t="str">
        <f>'MPS(input)'!K2</f>
        <v>Reference Number: ID012</v>
      </c>
    </row>
    <row r="3" spans="1:11" ht="27.75" customHeight="1">
      <c r="A3" s="113" t="s">
        <v>131</v>
      </c>
      <c r="B3" s="113"/>
      <c r="C3" s="113"/>
      <c r="D3" s="113"/>
      <c r="E3" s="113"/>
      <c r="F3" s="113"/>
      <c r="G3" s="113"/>
      <c r="H3" s="113"/>
      <c r="I3" s="113"/>
    </row>
    <row r="4" spans="1:11" ht="11.25" customHeight="1"/>
    <row r="5" spans="1:11" ht="18.75" customHeight="1" thickBot="1">
      <c r="A5" s="24" t="s">
        <v>2</v>
      </c>
      <c r="B5" s="25"/>
      <c r="C5" s="25"/>
      <c r="D5" s="25"/>
      <c r="E5" s="26"/>
      <c r="F5" s="20" t="s">
        <v>6</v>
      </c>
      <c r="G5" s="27" t="s">
        <v>0</v>
      </c>
      <c r="H5" s="20" t="s">
        <v>1</v>
      </c>
      <c r="I5" s="28" t="s">
        <v>7</v>
      </c>
    </row>
    <row r="6" spans="1:11" ht="18.75" customHeight="1" thickBot="1">
      <c r="A6" s="29"/>
      <c r="B6" s="30" t="s">
        <v>109</v>
      </c>
      <c r="C6" s="30"/>
      <c r="D6" s="30"/>
      <c r="E6" s="30"/>
      <c r="F6" s="31"/>
      <c r="G6" s="32">
        <f>G19-G21</f>
        <v>20000.014117799932</v>
      </c>
      <c r="H6" s="33" t="s">
        <v>110</v>
      </c>
      <c r="I6" s="34" t="s">
        <v>111</v>
      </c>
    </row>
    <row r="7" spans="1:11" ht="18.75" customHeight="1">
      <c r="A7" s="24" t="s">
        <v>3</v>
      </c>
      <c r="B7" s="25"/>
      <c r="C7" s="25"/>
      <c r="D7" s="25"/>
      <c r="E7" s="26"/>
      <c r="F7" s="26"/>
      <c r="G7" s="35"/>
      <c r="H7" s="26"/>
      <c r="I7" s="20"/>
      <c r="J7" s="36"/>
      <c r="K7" s="36"/>
    </row>
    <row r="8" spans="1:11" ht="33" customHeight="1">
      <c r="A8" s="37"/>
      <c r="B8" s="30" t="s">
        <v>57</v>
      </c>
      <c r="C8" s="30"/>
      <c r="D8" s="30"/>
      <c r="E8" s="30"/>
      <c r="F8" s="38" t="s">
        <v>40</v>
      </c>
      <c r="G8" s="68">
        <f>'MPS(input)'!E20</f>
        <v>0</v>
      </c>
      <c r="H8" s="69" t="str">
        <f>'MPS(input)'!F20</f>
        <v>GJ/ton</v>
      </c>
      <c r="I8" s="34" t="s">
        <v>89</v>
      </c>
    </row>
    <row r="9" spans="1:11" ht="33" customHeight="1">
      <c r="A9" s="37"/>
      <c r="B9" s="30" t="s">
        <v>58</v>
      </c>
      <c r="C9" s="30"/>
      <c r="D9" s="30"/>
      <c r="E9" s="30"/>
      <c r="F9" s="38" t="s">
        <v>38</v>
      </c>
      <c r="G9" s="68">
        <f>'MPS(input)'!E21</f>
        <v>0</v>
      </c>
      <c r="H9" s="69" t="str">
        <f>'MPS(input)'!F21</f>
        <v>GJ/ton</v>
      </c>
      <c r="I9" s="34" t="s">
        <v>90</v>
      </c>
    </row>
    <row r="10" spans="1:11" ht="33" customHeight="1">
      <c r="A10" s="37"/>
      <c r="B10" s="30" t="s">
        <v>59</v>
      </c>
      <c r="C10" s="30"/>
      <c r="D10" s="30"/>
      <c r="E10" s="30"/>
      <c r="F10" s="38" t="s">
        <v>39</v>
      </c>
      <c r="G10" s="68">
        <f>'MPS(input)'!E22</f>
        <v>41.4</v>
      </c>
      <c r="H10" s="69" t="str">
        <f>'MPS(input)'!F22</f>
        <v>GJ/ton</v>
      </c>
      <c r="I10" s="34" t="s">
        <v>91</v>
      </c>
    </row>
    <row r="11" spans="1:11" ht="33" customHeight="1">
      <c r="A11" s="37"/>
      <c r="B11" s="30" t="s">
        <v>112</v>
      </c>
      <c r="C11" s="30"/>
      <c r="D11" s="30"/>
      <c r="E11" s="30"/>
      <c r="F11" s="38" t="s">
        <v>41</v>
      </c>
      <c r="G11" s="68">
        <f>'MPS(input)'!E23</f>
        <v>47.93</v>
      </c>
      <c r="H11" s="69" t="str">
        <f>'MPS(input)'!F23</f>
        <v>GJ/ton</v>
      </c>
      <c r="I11" s="34" t="s">
        <v>92</v>
      </c>
    </row>
    <row r="12" spans="1:11" ht="33" customHeight="1">
      <c r="A12" s="37"/>
      <c r="B12" s="30" t="s">
        <v>113</v>
      </c>
      <c r="C12" s="30"/>
      <c r="D12" s="30"/>
      <c r="E12" s="30"/>
      <c r="F12" s="38" t="s">
        <v>36</v>
      </c>
      <c r="G12" s="68">
        <f>'MPS(input)'!E24</f>
        <v>49.4</v>
      </c>
      <c r="H12" s="69" t="str">
        <f>'MPS(input)'!F24</f>
        <v>GJ/ton</v>
      </c>
      <c r="I12" s="34" t="s">
        <v>93</v>
      </c>
    </row>
    <row r="13" spans="1:11" ht="18.75" customHeight="1">
      <c r="A13" s="37"/>
      <c r="B13" s="30" t="s">
        <v>95</v>
      </c>
      <c r="C13" s="30"/>
      <c r="D13" s="30"/>
      <c r="E13" s="30"/>
      <c r="F13" s="38" t="s">
        <v>40</v>
      </c>
      <c r="G13" s="70">
        <f>'MPS(input)'!E25</f>
        <v>0</v>
      </c>
      <c r="H13" s="71" t="s">
        <v>96</v>
      </c>
      <c r="I13" s="34" t="s">
        <v>94</v>
      </c>
    </row>
    <row r="14" spans="1:11" ht="18.75" customHeight="1">
      <c r="A14" s="37"/>
      <c r="B14" s="30" t="s">
        <v>98</v>
      </c>
      <c r="C14" s="30"/>
      <c r="D14" s="30"/>
      <c r="E14" s="30"/>
      <c r="F14" s="38" t="s">
        <v>38</v>
      </c>
      <c r="G14" s="70">
        <f>'MPS(input)'!E26</f>
        <v>0</v>
      </c>
      <c r="H14" s="71" t="s">
        <v>96</v>
      </c>
      <c r="I14" s="34" t="s">
        <v>97</v>
      </c>
    </row>
    <row r="15" spans="1:11" ht="18.75" customHeight="1">
      <c r="A15" s="37"/>
      <c r="B15" s="30" t="s">
        <v>100</v>
      </c>
      <c r="C15" s="30"/>
      <c r="D15" s="30"/>
      <c r="E15" s="30"/>
      <c r="F15" s="38" t="s">
        <v>39</v>
      </c>
      <c r="G15" s="70">
        <f>'MPS(input)'!E27</f>
        <v>72.599999999999994</v>
      </c>
      <c r="H15" s="71" t="s">
        <v>96</v>
      </c>
      <c r="I15" s="34" t="s">
        <v>99</v>
      </c>
    </row>
    <row r="16" spans="1:11" ht="18.75" customHeight="1">
      <c r="A16" s="37"/>
      <c r="B16" s="30" t="s">
        <v>102</v>
      </c>
      <c r="C16" s="30"/>
      <c r="D16" s="30"/>
      <c r="E16" s="30"/>
      <c r="F16" s="38" t="s">
        <v>41</v>
      </c>
      <c r="G16" s="70">
        <f>'MPS(input)'!E28</f>
        <v>60.1</v>
      </c>
      <c r="H16" s="71" t="s">
        <v>96</v>
      </c>
      <c r="I16" s="34" t="s">
        <v>101</v>
      </c>
    </row>
    <row r="17" spans="1:9" ht="18.75" customHeight="1">
      <c r="A17" s="29"/>
      <c r="B17" s="30" t="s">
        <v>104</v>
      </c>
      <c r="C17" s="30"/>
      <c r="D17" s="30"/>
      <c r="E17" s="30"/>
      <c r="F17" s="38" t="s">
        <v>36</v>
      </c>
      <c r="G17" s="70">
        <f>'MPS(input)'!E29</f>
        <v>55.2</v>
      </c>
      <c r="H17" s="71" t="s">
        <v>96</v>
      </c>
      <c r="I17" s="34" t="s">
        <v>103</v>
      </c>
    </row>
    <row r="18" spans="1:9" ht="18.75" customHeight="1" thickBot="1">
      <c r="A18" s="24" t="s">
        <v>4</v>
      </c>
      <c r="B18" s="26"/>
      <c r="C18" s="25"/>
      <c r="D18" s="20"/>
      <c r="E18" s="20"/>
      <c r="F18" s="20"/>
      <c r="G18" s="24"/>
      <c r="H18" s="26"/>
      <c r="I18" s="20"/>
    </row>
    <row r="19" spans="1:9" ht="18.75" customHeight="1" thickBot="1">
      <c r="A19" s="29"/>
      <c r="B19" s="30" t="s">
        <v>114</v>
      </c>
      <c r="C19" s="30"/>
      <c r="D19" s="30"/>
      <c r="E19" s="30"/>
      <c r="F19" s="31"/>
      <c r="G19" s="32">
        <f>'MPS(input)'!E13*'MPS(input)'!E18+'MPS(input)'!E19</f>
        <v>1206432.3942</v>
      </c>
      <c r="H19" s="33" t="s">
        <v>110</v>
      </c>
      <c r="I19" s="41" t="s">
        <v>115</v>
      </c>
    </row>
    <row r="20" spans="1:9" ht="18.75" customHeight="1" thickBot="1">
      <c r="A20" s="24" t="s">
        <v>5</v>
      </c>
      <c r="B20" s="25"/>
      <c r="C20" s="25"/>
      <c r="D20" s="25"/>
      <c r="E20" s="26"/>
      <c r="F20" s="20"/>
      <c r="G20" s="42"/>
      <c r="H20" s="26"/>
      <c r="I20" s="20"/>
    </row>
    <row r="21" spans="1:9" ht="18.75" customHeight="1" thickBot="1">
      <c r="A21" s="37"/>
      <c r="B21" s="43" t="s">
        <v>116</v>
      </c>
      <c r="C21" s="44"/>
      <c r="D21" s="44"/>
      <c r="E21" s="44"/>
      <c r="F21" s="45"/>
      <c r="G21" s="32">
        <f>G22+G26+G30+G34+G38</f>
        <v>1186432.3800822</v>
      </c>
      <c r="H21" s="33" t="s">
        <v>110</v>
      </c>
      <c r="I21" s="41" t="s">
        <v>117</v>
      </c>
    </row>
    <row r="22" spans="1:9" ht="18.75" customHeight="1">
      <c r="A22" s="37"/>
      <c r="B22" s="46"/>
      <c r="C22" s="47" t="s">
        <v>118</v>
      </c>
      <c r="D22" s="15"/>
      <c r="E22" s="15"/>
      <c r="F22" s="48"/>
      <c r="G22" s="49">
        <f>G23*G24*G25/1000</f>
        <v>0</v>
      </c>
      <c r="H22" s="40" t="s">
        <v>110</v>
      </c>
      <c r="I22" s="18"/>
    </row>
    <row r="23" spans="1:9" ht="33" customHeight="1">
      <c r="A23" s="37"/>
      <c r="B23" s="46"/>
      <c r="C23" s="50"/>
      <c r="D23" s="15" t="s">
        <v>119</v>
      </c>
      <c r="E23" s="15"/>
      <c r="F23" s="38" t="s">
        <v>40</v>
      </c>
      <c r="G23" s="72">
        <f>'MPS(input)'!E8</f>
        <v>0</v>
      </c>
      <c r="H23" s="73" t="str">
        <f>'MPS(input)'!F8</f>
        <v>ton</v>
      </c>
      <c r="I23" s="34" t="s">
        <v>74</v>
      </c>
    </row>
    <row r="24" spans="1:9" ht="33" customHeight="1">
      <c r="A24" s="37"/>
      <c r="B24" s="46"/>
      <c r="C24" s="50"/>
      <c r="D24" s="15" t="s">
        <v>57</v>
      </c>
      <c r="E24" s="15"/>
      <c r="F24" s="38" t="s">
        <v>40</v>
      </c>
      <c r="G24" s="74">
        <f>G8</f>
        <v>0</v>
      </c>
      <c r="H24" s="75" t="str">
        <f>H8</f>
        <v>GJ/ton</v>
      </c>
      <c r="I24" s="34" t="s">
        <v>89</v>
      </c>
    </row>
    <row r="25" spans="1:9" ht="18.75" customHeight="1">
      <c r="A25" s="37"/>
      <c r="B25" s="46"/>
      <c r="C25" s="51"/>
      <c r="D25" s="15" t="s">
        <v>95</v>
      </c>
      <c r="E25" s="15"/>
      <c r="F25" s="38" t="s">
        <v>40</v>
      </c>
      <c r="G25" s="70">
        <f>G13</f>
        <v>0</v>
      </c>
      <c r="H25" s="71" t="s">
        <v>96</v>
      </c>
      <c r="I25" s="34" t="s">
        <v>94</v>
      </c>
    </row>
    <row r="26" spans="1:9" ht="18.75" customHeight="1">
      <c r="A26" s="37"/>
      <c r="B26" s="46"/>
      <c r="C26" s="47" t="s">
        <v>120</v>
      </c>
      <c r="D26" s="15"/>
      <c r="E26" s="15"/>
      <c r="F26" s="48"/>
      <c r="G26" s="39">
        <f>G27*G28*G29/1000</f>
        <v>0</v>
      </c>
      <c r="H26" s="40" t="s">
        <v>110</v>
      </c>
      <c r="I26" s="34"/>
    </row>
    <row r="27" spans="1:9" ht="33" customHeight="1">
      <c r="A27" s="37"/>
      <c r="B27" s="46"/>
      <c r="C27" s="50"/>
      <c r="D27" s="15" t="s">
        <v>121</v>
      </c>
      <c r="E27" s="15"/>
      <c r="F27" s="38" t="s">
        <v>38</v>
      </c>
      <c r="G27" s="72">
        <f>'MPS(input)'!E9</f>
        <v>0</v>
      </c>
      <c r="H27" s="73" t="str">
        <f>'MPS(input)'!F9</f>
        <v>ton</v>
      </c>
      <c r="I27" s="34" t="s">
        <v>76</v>
      </c>
    </row>
    <row r="28" spans="1:9" ht="33" customHeight="1">
      <c r="A28" s="37"/>
      <c r="B28" s="46"/>
      <c r="C28" s="50"/>
      <c r="D28" s="15" t="s">
        <v>58</v>
      </c>
      <c r="E28" s="15"/>
      <c r="F28" s="38" t="s">
        <v>38</v>
      </c>
      <c r="G28" s="74">
        <f>G9</f>
        <v>0</v>
      </c>
      <c r="H28" s="75" t="str">
        <f>H9</f>
        <v>GJ/ton</v>
      </c>
      <c r="I28" s="34" t="s">
        <v>90</v>
      </c>
    </row>
    <row r="29" spans="1:9" ht="18.75" customHeight="1">
      <c r="A29" s="37"/>
      <c r="B29" s="46"/>
      <c r="C29" s="51"/>
      <c r="D29" s="15" t="s">
        <v>98</v>
      </c>
      <c r="E29" s="15"/>
      <c r="F29" s="38" t="s">
        <v>38</v>
      </c>
      <c r="G29" s="70">
        <f>G14</f>
        <v>0</v>
      </c>
      <c r="H29" s="71" t="s">
        <v>96</v>
      </c>
      <c r="I29" s="34" t="s">
        <v>97</v>
      </c>
    </row>
    <row r="30" spans="1:9" ht="18.75" customHeight="1">
      <c r="A30" s="37"/>
      <c r="B30" s="46"/>
      <c r="C30" s="47" t="s">
        <v>122</v>
      </c>
      <c r="D30" s="15"/>
      <c r="E30" s="15"/>
      <c r="F30" s="48"/>
      <c r="G30" s="39">
        <f>G31*G32*G33/1000</f>
        <v>1039314.845448</v>
      </c>
      <c r="H30" s="40" t="s">
        <v>110</v>
      </c>
      <c r="I30" s="34"/>
    </row>
    <row r="31" spans="1:9" ht="33" customHeight="1">
      <c r="A31" s="37"/>
      <c r="B31" s="46"/>
      <c r="C31" s="50"/>
      <c r="D31" s="15" t="s">
        <v>123</v>
      </c>
      <c r="E31" s="15"/>
      <c r="F31" s="38" t="s">
        <v>39</v>
      </c>
      <c r="G31" s="72">
        <f>'MPS(input)'!E10</f>
        <v>345788.2</v>
      </c>
      <c r="H31" s="73" t="str">
        <f>'MPS(input)'!F10</f>
        <v>ton</v>
      </c>
      <c r="I31" s="34" t="s">
        <v>78</v>
      </c>
    </row>
    <row r="32" spans="1:9" ht="33" customHeight="1">
      <c r="A32" s="37"/>
      <c r="B32" s="46"/>
      <c r="C32" s="50"/>
      <c r="D32" s="15" t="s">
        <v>59</v>
      </c>
      <c r="E32" s="15"/>
      <c r="F32" s="38" t="s">
        <v>39</v>
      </c>
      <c r="G32" s="74">
        <f>G10</f>
        <v>41.4</v>
      </c>
      <c r="H32" s="75" t="str">
        <f>H10</f>
        <v>GJ/ton</v>
      </c>
      <c r="I32" s="34" t="s">
        <v>91</v>
      </c>
    </row>
    <row r="33" spans="1:9" ht="18.75" customHeight="1">
      <c r="A33" s="37"/>
      <c r="B33" s="46"/>
      <c r="C33" s="51"/>
      <c r="D33" s="15" t="s">
        <v>100</v>
      </c>
      <c r="E33" s="15"/>
      <c r="F33" s="38" t="s">
        <v>39</v>
      </c>
      <c r="G33" s="70">
        <f>G15</f>
        <v>72.599999999999994</v>
      </c>
      <c r="H33" s="71" t="s">
        <v>96</v>
      </c>
      <c r="I33" s="34" t="s">
        <v>99</v>
      </c>
    </row>
    <row r="34" spans="1:9" ht="18.75" customHeight="1">
      <c r="A34" s="37"/>
      <c r="B34" s="46"/>
      <c r="C34" s="47" t="s">
        <v>124</v>
      </c>
      <c r="D34" s="15"/>
      <c r="E34" s="15"/>
      <c r="F34" s="48"/>
      <c r="G34" s="39">
        <f>G35*G36*G37/1000</f>
        <v>60508.008202200006</v>
      </c>
      <c r="H34" s="40" t="s">
        <v>110</v>
      </c>
      <c r="I34" s="34"/>
    </row>
    <row r="35" spans="1:9" ht="33" customHeight="1">
      <c r="A35" s="37"/>
      <c r="B35" s="46"/>
      <c r="C35" s="50"/>
      <c r="D35" s="15" t="s">
        <v>125</v>
      </c>
      <c r="E35" s="15"/>
      <c r="F35" s="38" t="s">
        <v>41</v>
      </c>
      <c r="G35" s="72">
        <f>'MPS(input)'!E11</f>
        <v>21005.4</v>
      </c>
      <c r="H35" s="73" t="str">
        <f>'MPS(input)'!F11</f>
        <v>ton</v>
      </c>
      <c r="I35" s="34" t="s">
        <v>80</v>
      </c>
    </row>
    <row r="36" spans="1:9" ht="33" customHeight="1">
      <c r="A36" s="37"/>
      <c r="B36" s="46"/>
      <c r="C36" s="50"/>
      <c r="D36" s="15" t="s">
        <v>112</v>
      </c>
      <c r="E36" s="15"/>
      <c r="F36" s="38" t="s">
        <v>41</v>
      </c>
      <c r="G36" s="74">
        <f>G11</f>
        <v>47.93</v>
      </c>
      <c r="H36" s="75" t="str">
        <f>H11</f>
        <v>GJ/ton</v>
      </c>
      <c r="I36" s="34" t="s">
        <v>92</v>
      </c>
    </row>
    <row r="37" spans="1:9" ht="18.75" customHeight="1">
      <c r="A37" s="37"/>
      <c r="B37" s="46"/>
      <c r="C37" s="51"/>
      <c r="D37" s="15" t="s">
        <v>102</v>
      </c>
      <c r="E37" s="15"/>
      <c r="F37" s="38" t="s">
        <v>41</v>
      </c>
      <c r="G37" s="70">
        <f>G16</f>
        <v>60.1</v>
      </c>
      <c r="H37" s="71" t="s">
        <v>96</v>
      </c>
      <c r="I37" s="34" t="s">
        <v>101</v>
      </c>
    </row>
    <row r="38" spans="1:9" ht="18.75" customHeight="1">
      <c r="A38" s="37"/>
      <c r="B38" s="46"/>
      <c r="C38" s="47" t="s">
        <v>126</v>
      </c>
      <c r="D38" s="15"/>
      <c r="E38" s="15"/>
      <c r="F38" s="48"/>
      <c r="G38" s="39">
        <f>G39*G40*G41/1000</f>
        <v>86609.526431999999</v>
      </c>
      <c r="H38" s="40" t="s">
        <v>110</v>
      </c>
      <c r="I38" s="34"/>
    </row>
    <row r="39" spans="1:9" ht="33" customHeight="1">
      <c r="A39" s="37"/>
      <c r="B39" s="46"/>
      <c r="C39" s="50"/>
      <c r="D39" s="15" t="s">
        <v>127</v>
      </c>
      <c r="E39" s="15"/>
      <c r="F39" s="38" t="s">
        <v>36</v>
      </c>
      <c r="G39" s="72">
        <f>'MPS(input)'!E12</f>
        <v>31761.4</v>
      </c>
      <c r="H39" s="73" t="str">
        <f>'MPS(input)'!F12</f>
        <v>ton</v>
      </c>
      <c r="I39" s="34" t="s">
        <v>82</v>
      </c>
    </row>
    <row r="40" spans="1:9" ht="33" customHeight="1">
      <c r="A40" s="37"/>
      <c r="B40" s="46"/>
      <c r="C40" s="50"/>
      <c r="D40" s="15" t="s">
        <v>113</v>
      </c>
      <c r="E40" s="15"/>
      <c r="F40" s="38" t="s">
        <v>36</v>
      </c>
      <c r="G40" s="74">
        <f>G12</f>
        <v>49.4</v>
      </c>
      <c r="H40" s="75" t="str">
        <f>H12</f>
        <v>GJ/ton</v>
      </c>
      <c r="I40" s="34" t="s">
        <v>93</v>
      </c>
    </row>
    <row r="41" spans="1:9" ht="18.75" customHeight="1">
      <c r="A41" s="29"/>
      <c r="B41" s="52"/>
      <c r="C41" s="51"/>
      <c r="D41" s="15" t="s">
        <v>104</v>
      </c>
      <c r="E41" s="15"/>
      <c r="F41" s="38" t="s">
        <v>36</v>
      </c>
      <c r="G41" s="70">
        <f>G17</f>
        <v>55.2</v>
      </c>
      <c r="H41" s="71" t="s">
        <v>96</v>
      </c>
      <c r="I41" s="34" t="s">
        <v>103</v>
      </c>
    </row>
    <row r="42" spans="1:9">
      <c r="A42" s="53"/>
      <c r="B42" s="53"/>
      <c r="C42" s="53"/>
      <c r="D42" s="53"/>
      <c r="E42" s="53"/>
      <c r="F42" s="54"/>
      <c r="G42" s="55"/>
      <c r="H42" s="55"/>
      <c r="I42" s="56"/>
    </row>
    <row r="43" spans="1:9" ht="21.75" customHeight="1">
      <c r="E43" s="53" t="s">
        <v>8</v>
      </c>
      <c r="F43" s="3"/>
    </row>
    <row r="44" spans="1:9" ht="21.75" customHeight="1">
      <c r="E44" s="57" t="s">
        <v>35</v>
      </c>
      <c r="F44" s="58" t="s">
        <v>128</v>
      </c>
      <c r="G44" s="9"/>
    </row>
    <row r="45" spans="1:9" ht="21.75" customHeight="1">
      <c r="E45" s="57" t="s">
        <v>60</v>
      </c>
      <c r="F45" s="59">
        <v>18.899999999999999</v>
      </c>
      <c r="G45" s="58" t="s">
        <v>37</v>
      </c>
      <c r="H45" s="56"/>
    </row>
    <row r="46" spans="1:9" ht="21.75" customHeight="1">
      <c r="E46" s="57" t="s">
        <v>61</v>
      </c>
      <c r="F46" s="59">
        <v>39.799999999999997</v>
      </c>
      <c r="G46" s="58" t="s">
        <v>37</v>
      </c>
      <c r="H46" s="56"/>
    </row>
    <row r="47" spans="1:9" ht="21.75" customHeight="1">
      <c r="E47" s="57" t="s">
        <v>62</v>
      </c>
      <c r="F47" s="59">
        <v>41.4</v>
      </c>
      <c r="G47" s="58" t="s">
        <v>37</v>
      </c>
      <c r="H47" s="53"/>
    </row>
    <row r="48" spans="1:9" ht="21.75" customHeight="1">
      <c r="E48" s="57" t="s">
        <v>63</v>
      </c>
      <c r="F48" s="59">
        <v>44.8</v>
      </c>
      <c r="G48" s="58" t="s">
        <v>37</v>
      </c>
      <c r="H48" s="53"/>
    </row>
    <row r="49" spans="5:8" ht="21.75" customHeight="1">
      <c r="E49" s="60" t="s">
        <v>64</v>
      </c>
      <c r="F49" s="59">
        <v>46.5</v>
      </c>
      <c r="G49" s="58" t="s">
        <v>37</v>
      </c>
      <c r="H49" s="53"/>
    </row>
    <row r="50" spans="5:8" ht="21.75" customHeight="1">
      <c r="E50" s="61"/>
      <c r="F50" s="61"/>
      <c r="G50" s="55"/>
      <c r="H50" s="53"/>
    </row>
    <row r="51" spans="5:8" ht="21.75" customHeight="1">
      <c r="E51" s="57" t="s">
        <v>129</v>
      </c>
      <c r="F51" s="58" t="s">
        <v>130</v>
      </c>
      <c r="G51" s="55"/>
      <c r="H51" s="53"/>
    </row>
    <row r="52" spans="5:8" ht="21.75" customHeight="1">
      <c r="E52" s="57" t="s">
        <v>65</v>
      </c>
      <c r="F52" s="62">
        <v>9.6100000000000005E-2</v>
      </c>
      <c r="G52" s="58" t="s">
        <v>96</v>
      </c>
      <c r="H52" s="53"/>
    </row>
    <row r="53" spans="5:8" ht="21.75" customHeight="1">
      <c r="E53" s="57" t="s">
        <v>66</v>
      </c>
      <c r="F53" s="62">
        <v>7.5499999999999998E-2</v>
      </c>
      <c r="G53" s="58" t="s">
        <v>96</v>
      </c>
      <c r="H53" s="53"/>
    </row>
    <row r="54" spans="5:8" ht="21.75" customHeight="1">
      <c r="E54" s="57" t="s">
        <v>67</v>
      </c>
      <c r="F54" s="62">
        <v>7.2599999999999998E-2</v>
      </c>
      <c r="G54" s="58" t="s">
        <v>96</v>
      </c>
      <c r="H54" s="53"/>
    </row>
    <row r="55" spans="5:8" s="23" customFormat="1" ht="21.75" customHeight="1">
      <c r="E55" s="57" t="s">
        <v>68</v>
      </c>
      <c r="F55" s="62">
        <v>6.1600000000000002E-2</v>
      </c>
      <c r="G55" s="58" t="s">
        <v>96</v>
      </c>
      <c r="H55" s="53"/>
    </row>
    <row r="56" spans="5:8" s="23" customFormat="1" ht="21.75" customHeight="1">
      <c r="E56" s="60" t="s">
        <v>69</v>
      </c>
      <c r="F56" s="62">
        <v>5.4300000000000001E-2</v>
      </c>
      <c r="G56" s="58" t="s">
        <v>96</v>
      </c>
      <c r="H56" s="53"/>
    </row>
  </sheetData>
  <sheetProtection password="C7C3" sheet="1" objects="1" scenarios="1"/>
  <mergeCells count="1">
    <mergeCell ref="A3:I3"/>
  </mergeCells>
  <phoneticPr fontId="2"/>
  <pageMargins left="0.70866141732283472" right="0.70866141732283472" top="0.74803149606299213" bottom="0.74803149606299213" header="0.31496062992125984" footer="0.31496062992125984"/>
  <pageSetup paperSize="8" scale="88" orientation="portrait" r:id="rId1"/>
  <rowBreaks count="1" manualBreakCount="1">
    <brk id="4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
  <cols>
    <col min="1" max="1" width="3.6328125" style="76" customWidth="1"/>
    <col min="2" max="2" width="36.36328125" style="76" customWidth="1"/>
    <col min="3" max="3" width="49.08984375" style="76" customWidth="1"/>
    <col min="4" max="256" width="9" style="76"/>
    <col min="257" max="257" width="3.6328125" style="76" customWidth="1"/>
    <col min="258" max="258" width="36.36328125" style="76" customWidth="1"/>
    <col min="259" max="259" width="49.08984375" style="76" customWidth="1"/>
    <col min="260" max="512" width="9" style="76"/>
    <col min="513" max="513" width="3.6328125" style="76" customWidth="1"/>
    <col min="514" max="514" width="36.36328125" style="76" customWidth="1"/>
    <col min="515" max="515" width="49.08984375" style="76" customWidth="1"/>
    <col min="516" max="768" width="9" style="76"/>
    <col min="769" max="769" width="3.6328125" style="76" customWidth="1"/>
    <col min="770" max="770" width="36.36328125" style="76" customWidth="1"/>
    <col min="771" max="771" width="49.08984375" style="76" customWidth="1"/>
    <col min="772" max="1024" width="9" style="76"/>
    <col min="1025" max="1025" width="3.6328125" style="76" customWidth="1"/>
    <col min="1026" max="1026" width="36.36328125" style="76" customWidth="1"/>
    <col min="1027" max="1027" width="49.08984375" style="76" customWidth="1"/>
    <col min="1028" max="1280" width="9" style="76"/>
    <col min="1281" max="1281" width="3.6328125" style="76" customWidth="1"/>
    <col min="1282" max="1282" width="36.36328125" style="76" customWidth="1"/>
    <col min="1283" max="1283" width="49.08984375" style="76" customWidth="1"/>
    <col min="1284" max="1536" width="9" style="76"/>
    <col min="1537" max="1537" width="3.6328125" style="76" customWidth="1"/>
    <col min="1538" max="1538" width="36.36328125" style="76" customWidth="1"/>
    <col min="1539" max="1539" width="49.08984375" style="76" customWidth="1"/>
    <col min="1540" max="1792" width="9" style="76"/>
    <col min="1793" max="1793" width="3.6328125" style="76" customWidth="1"/>
    <col min="1794" max="1794" width="36.36328125" style="76" customWidth="1"/>
    <col min="1795" max="1795" width="49.08984375" style="76" customWidth="1"/>
    <col min="1796" max="2048" width="9" style="76"/>
    <col min="2049" max="2049" width="3.6328125" style="76" customWidth="1"/>
    <col min="2050" max="2050" width="36.36328125" style="76" customWidth="1"/>
    <col min="2051" max="2051" width="49.08984375" style="76" customWidth="1"/>
    <col min="2052" max="2304" width="9" style="76"/>
    <col min="2305" max="2305" width="3.6328125" style="76" customWidth="1"/>
    <col min="2306" max="2306" width="36.36328125" style="76" customWidth="1"/>
    <col min="2307" max="2307" width="49.08984375" style="76" customWidth="1"/>
    <col min="2308" max="2560" width="9" style="76"/>
    <col min="2561" max="2561" width="3.6328125" style="76" customWidth="1"/>
    <col min="2562" max="2562" width="36.36328125" style="76" customWidth="1"/>
    <col min="2563" max="2563" width="49.08984375" style="76" customWidth="1"/>
    <col min="2564" max="2816" width="9" style="76"/>
    <col min="2817" max="2817" width="3.6328125" style="76" customWidth="1"/>
    <col min="2818" max="2818" width="36.36328125" style="76" customWidth="1"/>
    <col min="2819" max="2819" width="49.08984375" style="76" customWidth="1"/>
    <col min="2820" max="3072" width="9" style="76"/>
    <col min="3073" max="3073" width="3.6328125" style="76" customWidth="1"/>
    <col min="3074" max="3074" width="36.36328125" style="76" customWidth="1"/>
    <col min="3075" max="3075" width="49.08984375" style="76" customWidth="1"/>
    <col min="3076" max="3328" width="9" style="76"/>
    <col min="3329" max="3329" width="3.6328125" style="76" customWidth="1"/>
    <col min="3330" max="3330" width="36.36328125" style="76" customWidth="1"/>
    <col min="3331" max="3331" width="49.08984375" style="76" customWidth="1"/>
    <col min="3332" max="3584" width="9" style="76"/>
    <col min="3585" max="3585" width="3.6328125" style="76" customWidth="1"/>
    <col min="3586" max="3586" width="36.36328125" style="76" customWidth="1"/>
    <col min="3587" max="3587" width="49.08984375" style="76" customWidth="1"/>
    <col min="3588" max="3840" width="9" style="76"/>
    <col min="3841" max="3841" width="3.6328125" style="76" customWidth="1"/>
    <col min="3842" max="3842" width="36.36328125" style="76" customWidth="1"/>
    <col min="3843" max="3843" width="49.08984375" style="76" customWidth="1"/>
    <col min="3844" max="4096" width="9" style="76"/>
    <col min="4097" max="4097" width="3.6328125" style="76" customWidth="1"/>
    <col min="4098" max="4098" width="36.36328125" style="76" customWidth="1"/>
    <col min="4099" max="4099" width="49.08984375" style="76" customWidth="1"/>
    <col min="4100" max="4352" width="9" style="76"/>
    <col min="4353" max="4353" width="3.6328125" style="76" customWidth="1"/>
    <col min="4354" max="4354" width="36.36328125" style="76" customWidth="1"/>
    <col min="4355" max="4355" width="49.08984375" style="76" customWidth="1"/>
    <col min="4356" max="4608" width="9" style="76"/>
    <col min="4609" max="4609" width="3.6328125" style="76" customWidth="1"/>
    <col min="4610" max="4610" width="36.36328125" style="76" customWidth="1"/>
    <col min="4611" max="4611" width="49.08984375" style="76" customWidth="1"/>
    <col min="4612" max="4864" width="9" style="76"/>
    <col min="4865" max="4865" width="3.6328125" style="76" customWidth="1"/>
    <col min="4866" max="4866" width="36.36328125" style="76" customWidth="1"/>
    <col min="4867" max="4867" width="49.08984375" style="76" customWidth="1"/>
    <col min="4868" max="5120" width="9" style="76"/>
    <col min="5121" max="5121" width="3.6328125" style="76" customWidth="1"/>
    <col min="5122" max="5122" width="36.36328125" style="76" customWidth="1"/>
    <col min="5123" max="5123" width="49.08984375" style="76" customWidth="1"/>
    <col min="5124" max="5376" width="9" style="76"/>
    <col min="5377" max="5377" width="3.6328125" style="76" customWidth="1"/>
    <col min="5378" max="5378" width="36.36328125" style="76" customWidth="1"/>
    <col min="5379" max="5379" width="49.08984375" style="76" customWidth="1"/>
    <col min="5380" max="5632" width="9" style="76"/>
    <col min="5633" max="5633" width="3.6328125" style="76" customWidth="1"/>
    <col min="5634" max="5634" width="36.36328125" style="76" customWidth="1"/>
    <col min="5635" max="5635" width="49.08984375" style="76" customWidth="1"/>
    <col min="5636" max="5888" width="9" style="76"/>
    <col min="5889" max="5889" width="3.6328125" style="76" customWidth="1"/>
    <col min="5890" max="5890" width="36.36328125" style="76" customWidth="1"/>
    <col min="5891" max="5891" width="49.08984375" style="76" customWidth="1"/>
    <col min="5892" max="6144" width="9" style="76"/>
    <col min="6145" max="6145" width="3.6328125" style="76" customWidth="1"/>
    <col min="6146" max="6146" width="36.36328125" style="76" customWidth="1"/>
    <col min="6147" max="6147" width="49.08984375" style="76" customWidth="1"/>
    <col min="6148" max="6400" width="9" style="76"/>
    <col min="6401" max="6401" width="3.6328125" style="76" customWidth="1"/>
    <col min="6402" max="6402" width="36.36328125" style="76" customWidth="1"/>
    <col min="6403" max="6403" width="49.08984375" style="76" customWidth="1"/>
    <col min="6404" max="6656" width="9" style="76"/>
    <col min="6657" max="6657" width="3.6328125" style="76" customWidth="1"/>
    <col min="6658" max="6658" width="36.36328125" style="76" customWidth="1"/>
    <col min="6659" max="6659" width="49.08984375" style="76" customWidth="1"/>
    <col min="6660" max="6912" width="9" style="76"/>
    <col min="6913" max="6913" width="3.6328125" style="76" customWidth="1"/>
    <col min="6914" max="6914" width="36.36328125" style="76" customWidth="1"/>
    <col min="6915" max="6915" width="49.08984375" style="76" customWidth="1"/>
    <col min="6916" max="7168" width="9" style="76"/>
    <col min="7169" max="7169" width="3.6328125" style="76" customWidth="1"/>
    <col min="7170" max="7170" width="36.36328125" style="76" customWidth="1"/>
    <col min="7171" max="7171" width="49.08984375" style="76" customWidth="1"/>
    <col min="7172" max="7424" width="9" style="76"/>
    <col min="7425" max="7425" width="3.6328125" style="76" customWidth="1"/>
    <col min="7426" max="7426" width="36.36328125" style="76" customWidth="1"/>
    <col min="7427" max="7427" width="49.08984375" style="76" customWidth="1"/>
    <col min="7428" max="7680" width="9" style="76"/>
    <col min="7681" max="7681" width="3.6328125" style="76" customWidth="1"/>
    <col min="7682" max="7682" width="36.36328125" style="76" customWidth="1"/>
    <col min="7683" max="7683" width="49.08984375" style="76" customWidth="1"/>
    <col min="7684" max="7936" width="9" style="76"/>
    <col min="7937" max="7937" width="3.6328125" style="76" customWidth="1"/>
    <col min="7938" max="7938" width="36.36328125" style="76" customWidth="1"/>
    <col min="7939" max="7939" width="49.08984375" style="76" customWidth="1"/>
    <col min="7940" max="8192" width="9" style="76"/>
    <col min="8193" max="8193" width="3.6328125" style="76" customWidth="1"/>
    <col min="8194" max="8194" width="36.36328125" style="76" customWidth="1"/>
    <col min="8195" max="8195" width="49.08984375" style="76" customWidth="1"/>
    <col min="8196" max="8448" width="9" style="76"/>
    <col min="8449" max="8449" width="3.6328125" style="76" customWidth="1"/>
    <col min="8450" max="8450" width="36.36328125" style="76" customWidth="1"/>
    <col min="8451" max="8451" width="49.08984375" style="76" customWidth="1"/>
    <col min="8452" max="8704" width="9" style="76"/>
    <col min="8705" max="8705" width="3.6328125" style="76" customWidth="1"/>
    <col min="8706" max="8706" width="36.36328125" style="76" customWidth="1"/>
    <col min="8707" max="8707" width="49.08984375" style="76" customWidth="1"/>
    <col min="8708" max="8960" width="9" style="76"/>
    <col min="8961" max="8961" width="3.6328125" style="76" customWidth="1"/>
    <col min="8962" max="8962" width="36.36328125" style="76" customWidth="1"/>
    <col min="8963" max="8963" width="49.08984375" style="76" customWidth="1"/>
    <col min="8964" max="9216" width="9" style="76"/>
    <col min="9217" max="9217" width="3.6328125" style="76" customWidth="1"/>
    <col min="9218" max="9218" width="36.36328125" style="76" customWidth="1"/>
    <col min="9219" max="9219" width="49.08984375" style="76" customWidth="1"/>
    <col min="9220" max="9472" width="9" style="76"/>
    <col min="9473" max="9473" width="3.6328125" style="76" customWidth="1"/>
    <col min="9474" max="9474" width="36.36328125" style="76" customWidth="1"/>
    <col min="9475" max="9475" width="49.08984375" style="76" customWidth="1"/>
    <col min="9476" max="9728" width="9" style="76"/>
    <col min="9729" max="9729" width="3.6328125" style="76" customWidth="1"/>
    <col min="9730" max="9730" width="36.36328125" style="76" customWidth="1"/>
    <col min="9731" max="9731" width="49.08984375" style="76" customWidth="1"/>
    <col min="9732" max="9984" width="9" style="76"/>
    <col min="9985" max="9985" width="3.6328125" style="76" customWidth="1"/>
    <col min="9986" max="9986" width="36.36328125" style="76" customWidth="1"/>
    <col min="9987" max="9987" width="49.08984375" style="76" customWidth="1"/>
    <col min="9988" max="10240" width="9" style="76"/>
    <col min="10241" max="10241" width="3.6328125" style="76" customWidth="1"/>
    <col min="10242" max="10242" width="36.36328125" style="76" customWidth="1"/>
    <col min="10243" max="10243" width="49.08984375" style="76" customWidth="1"/>
    <col min="10244" max="10496" width="9" style="76"/>
    <col min="10497" max="10497" width="3.6328125" style="76" customWidth="1"/>
    <col min="10498" max="10498" width="36.36328125" style="76" customWidth="1"/>
    <col min="10499" max="10499" width="49.08984375" style="76" customWidth="1"/>
    <col min="10500" max="10752" width="9" style="76"/>
    <col min="10753" max="10753" width="3.6328125" style="76" customWidth="1"/>
    <col min="10754" max="10754" width="36.36328125" style="76" customWidth="1"/>
    <col min="10755" max="10755" width="49.08984375" style="76" customWidth="1"/>
    <col min="10756" max="11008" width="9" style="76"/>
    <col min="11009" max="11009" width="3.6328125" style="76" customWidth="1"/>
    <col min="11010" max="11010" width="36.36328125" style="76" customWidth="1"/>
    <col min="11011" max="11011" width="49.08984375" style="76" customWidth="1"/>
    <col min="11012" max="11264" width="9" style="76"/>
    <col min="11265" max="11265" width="3.6328125" style="76" customWidth="1"/>
    <col min="11266" max="11266" width="36.36328125" style="76" customWidth="1"/>
    <col min="11267" max="11267" width="49.08984375" style="76" customWidth="1"/>
    <col min="11268" max="11520" width="9" style="76"/>
    <col min="11521" max="11521" width="3.6328125" style="76" customWidth="1"/>
    <col min="11522" max="11522" width="36.36328125" style="76" customWidth="1"/>
    <col min="11523" max="11523" width="49.08984375" style="76" customWidth="1"/>
    <col min="11524" max="11776" width="9" style="76"/>
    <col min="11777" max="11777" width="3.6328125" style="76" customWidth="1"/>
    <col min="11778" max="11778" width="36.36328125" style="76" customWidth="1"/>
    <col min="11779" max="11779" width="49.08984375" style="76" customWidth="1"/>
    <col min="11780" max="12032" width="9" style="76"/>
    <col min="12033" max="12033" width="3.6328125" style="76" customWidth="1"/>
    <col min="12034" max="12034" width="36.36328125" style="76" customWidth="1"/>
    <col min="12035" max="12035" width="49.08984375" style="76" customWidth="1"/>
    <col min="12036" max="12288" width="9" style="76"/>
    <col min="12289" max="12289" width="3.6328125" style="76" customWidth="1"/>
    <col min="12290" max="12290" width="36.36328125" style="76" customWidth="1"/>
    <col min="12291" max="12291" width="49.08984375" style="76" customWidth="1"/>
    <col min="12292" max="12544" width="9" style="76"/>
    <col min="12545" max="12545" width="3.6328125" style="76" customWidth="1"/>
    <col min="12546" max="12546" width="36.36328125" style="76" customWidth="1"/>
    <col min="12547" max="12547" width="49.08984375" style="76" customWidth="1"/>
    <col min="12548" max="12800" width="9" style="76"/>
    <col min="12801" max="12801" width="3.6328125" style="76" customWidth="1"/>
    <col min="12802" max="12802" width="36.36328125" style="76" customWidth="1"/>
    <col min="12803" max="12803" width="49.08984375" style="76" customWidth="1"/>
    <col min="12804" max="13056" width="9" style="76"/>
    <col min="13057" max="13057" width="3.6328125" style="76" customWidth="1"/>
    <col min="13058" max="13058" width="36.36328125" style="76" customWidth="1"/>
    <col min="13059" max="13059" width="49.08984375" style="76" customWidth="1"/>
    <col min="13060" max="13312" width="9" style="76"/>
    <col min="13313" max="13313" width="3.6328125" style="76" customWidth="1"/>
    <col min="13314" max="13314" width="36.36328125" style="76" customWidth="1"/>
    <col min="13315" max="13315" width="49.08984375" style="76" customWidth="1"/>
    <col min="13316" max="13568" width="9" style="76"/>
    <col min="13569" max="13569" width="3.6328125" style="76" customWidth="1"/>
    <col min="13570" max="13570" width="36.36328125" style="76" customWidth="1"/>
    <col min="13571" max="13571" width="49.08984375" style="76" customWidth="1"/>
    <col min="13572" max="13824" width="9" style="76"/>
    <col min="13825" max="13825" width="3.6328125" style="76" customWidth="1"/>
    <col min="13826" max="13826" width="36.36328125" style="76" customWidth="1"/>
    <col min="13827" max="13827" width="49.08984375" style="76" customWidth="1"/>
    <col min="13828" max="14080" width="9" style="76"/>
    <col min="14081" max="14081" width="3.6328125" style="76" customWidth="1"/>
    <col min="14082" max="14082" width="36.36328125" style="76" customWidth="1"/>
    <col min="14083" max="14083" width="49.08984375" style="76" customWidth="1"/>
    <col min="14084" max="14336" width="9" style="76"/>
    <col min="14337" max="14337" width="3.6328125" style="76" customWidth="1"/>
    <col min="14338" max="14338" width="36.36328125" style="76" customWidth="1"/>
    <col min="14339" max="14339" width="49.08984375" style="76" customWidth="1"/>
    <col min="14340" max="14592" width="9" style="76"/>
    <col min="14593" max="14593" width="3.6328125" style="76" customWidth="1"/>
    <col min="14594" max="14594" width="36.36328125" style="76" customWidth="1"/>
    <col min="14595" max="14595" width="49.08984375" style="76" customWidth="1"/>
    <col min="14596" max="14848" width="9" style="76"/>
    <col min="14849" max="14849" width="3.6328125" style="76" customWidth="1"/>
    <col min="14850" max="14850" width="36.36328125" style="76" customWidth="1"/>
    <col min="14851" max="14851" width="49.08984375" style="76" customWidth="1"/>
    <col min="14852" max="15104" width="9" style="76"/>
    <col min="15105" max="15105" width="3.6328125" style="76" customWidth="1"/>
    <col min="15106" max="15106" width="36.36328125" style="76" customWidth="1"/>
    <col min="15107" max="15107" width="49.08984375" style="76" customWidth="1"/>
    <col min="15108" max="15360" width="9" style="76"/>
    <col min="15361" max="15361" width="3.6328125" style="76" customWidth="1"/>
    <col min="15362" max="15362" width="36.36328125" style="76" customWidth="1"/>
    <col min="15363" max="15363" width="49.08984375" style="76" customWidth="1"/>
    <col min="15364" max="15616" width="9" style="76"/>
    <col min="15617" max="15617" width="3.6328125" style="76" customWidth="1"/>
    <col min="15618" max="15618" width="36.36328125" style="76" customWidth="1"/>
    <col min="15619" max="15619" width="49.08984375" style="76" customWidth="1"/>
    <col min="15620" max="15872" width="9" style="76"/>
    <col min="15873" max="15873" width="3.6328125" style="76" customWidth="1"/>
    <col min="15874" max="15874" width="36.36328125" style="76" customWidth="1"/>
    <col min="15875" max="15875" width="49.08984375" style="76" customWidth="1"/>
    <col min="15876" max="16128" width="9" style="76"/>
    <col min="16129" max="16129" width="3.6328125" style="76" customWidth="1"/>
    <col min="16130" max="16130" width="36.36328125" style="76" customWidth="1"/>
    <col min="16131" max="16131" width="49.08984375" style="76" customWidth="1"/>
    <col min="16132" max="16384" width="9" style="76"/>
  </cols>
  <sheetData>
    <row r="1" spans="1:3" ht="18" customHeight="1">
      <c r="C1" s="8" t="str">
        <f>'MPS(input)'!K1</f>
        <v>Monitoring Spreadsheet: JCM_ID_AM007_ver01.0</v>
      </c>
    </row>
    <row r="2" spans="1:3" ht="18" customHeight="1">
      <c r="C2" s="8" t="str">
        <f>'MPS(input)'!K2</f>
        <v>Reference Number: ID012</v>
      </c>
    </row>
    <row r="3" spans="1:3" ht="24" customHeight="1">
      <c r="A3" s="114" t="s">
        <v>132</v>
      </c>
      <c r="B3" s="114"/>
      <c r="C3" s="114"/>
    </row>
    <row r="5" spans="1:3" ht="21" customHeight="1">
      <c r="B5" s="77" t="s">
        <v>133</v>
      </c>
      <c r="C5" s="77" t="s">
        <v>134</v>
      </c>
    </row>
    <row r="6" spans="1:3" ht="54" customHeight="1">
      <c r="B6" s="86" t="s">
        <v>146</v>
      </c>
      <c r="C6" s="86" t="s">
        <v>151</v>
      </c>
    </row>
    <row r="7" spans="1:3" ht="54" customHeight="1">
      <c r="B7" s="86" t="s">
        <v>147</v>
      </c>
      <c r="C7" s="86" t="s">
        <v>148</v>
      </c>
    </row>
    <row r="8" spans="1:3" ht="54" customHeight="1">
      <c r="B8" s="86" t="s">
        <v>149</v>
      </c>
      <c r="C8" s="86" t="s">
        <v>150</v>
      </c>
    </row>
    <row r="9" spans="1:3" ht="54" customHeight="1">
      <c r="B9" s="65"/>
      <c r="C9" s="65"/>
    </row>
    <row r="10" spans="1:3" ht="54" customHeight="1">
      <c r="B10" s="65"/>
      <c r="C10" s="65"/>
    </row>
    <row r="11" spans="1:3" ht="54" customHeight="1">
      <c r="B11" s="65"/>
      <c r="C11" s="65"/>
    </row>
    <row r="12" spans="1:3" ht="54" customHeight="1">
      <c r="B12" s="65"/>
      <c r="C12" s="65"/>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8"/>
  <sheetViews>
    <sheetView showGridLines="0" view="pageBreakPreview" zoomScale="80" zoomScaleNormal="60" zoomScaleSheetLayoutView="80" workbookViewId="0"/>
  </sheetViews>
  <sheetFormatPr defaultColWidth="9" defaultRowHeight="14"/>
  <cols>
    <col min="1" max="1" width="1.453125" style="1" customWidth="1"/>
    <col min="2" max="2" width="11.453125" style="1" customWidth="1"/>
    <col min="3" max="3" width="11.7265625" style="1" customWidth="1"/>
    <col min="4" max="4" width="13.6328125" style="1" customWidth="1"/>
    <col min="5" max="5" width="21.6328125" style="1" customWidth="1"/>
    <col min="6" max="7" width="10.6328125" style="1" customWidth="1"/>
    <col min="8" max="8" width="11.6328125" style="1" customWidth="1"/>
    <col min="9" max="9" width="10.26953125" style="1" customWidth="1"/>
    <col min="10" max="10" width="63.453125" style="1" customWidth="1"/>
    <col min="11" max="11" width="12.6328125" style="1" customWidth="1"/>
    <col min="12" max="12" width="11.453125" style="1" customWidth="1"/>
    <col min="13" max="16384" width="9" style="1"/>
  </cols>
  <sheetData>
    <row r="1" spans="1:12" ht="18" customHeight="1">
      <c r="L1" s="8" t="str">
        <f>'MPS(input)'!K1</f>
        <v>Monitoring Spreadsheet: JCM_ID_AM007_ver01.0</v>
      </c>
    </row>
    <row r="2" spans="1:12" ht="18" customHeight="1">
      <c r="L2" s="8" t="str">
        <f>'MPS(input)'!K2</f>
        <v>Reference Number: ID012</v>
      </c>
    </row>
    <row r="3" spans="1:12" ht="27.75" customHeight="1">
      <c r="A3" s="84" t="s">
        <v>145</v>
      </c>
      <c r="B3" s="84"/>
      <c r="C3" s="11"/>
      <c r="D3" s="11"/>
      <c r="E3" s="11"/>
      <c r="F3" s="11"/>
      <c r="G3" s="11"/>
      <c r="H3" s="11"/>
      <c r="I3" s="11"/>
      <c r="J3" s="11"/>
      <c r="K3" s="11"/>
      <c r="L3" s="12"/>
    </row>
    <row r="4" spans="1:12" ht="14.25" customHeight="1"/>
    <row r="5" spans="1:12" ht="15" customHeight="1">
      <c r="A5" s="4" t="s">
        <v>137</v>
      </c>
      <c r="B5" s="4"/>
      <c r="C5" s="4"/>
    </row>
    <row r="6" spans="1:12" ht="15" customHeight="1">
      <c r="A6" s="4"/>
      <c r="B6" s="78" t="s">
        <v>140</v>
      </c>
      <c r="C6" s="13" t="s">
        <v>11</v>
      </c>
      <c r="D6" s="13" t="s">
        <v>12</v>
      </c>
      <c r="E6" s="13" t="s">
        <v>13</v>
      </c>
      <c r="F6" s="13" t="s">
        <v>14</v>
      </c>
      <c r="G6" s="13" t="s">
        <v>15</v>
      </c>
      <c r="H6" s="13" t="s">
        <v>16</v>
      </c>
      <c r="I6" s="13" t="s">
        <v>17</v>
      </c>
      <c r="J6" s="13" t="s">
        <v>18</v>
      </c>
      <c r="K6" s="13" t="s">
        <v>19</v>
      </c>
      <c r="L6" s="13" t="s">
        <v>142</v>
      </c>
    </row>
    <row r="7" spans="1:12" s="5" customFormat="1" ht="30" customHeight="1">
      <c r="B7" s="77" t="s">
        <v>141</v>
      </c>
      <c r="C7" s="13" t="s">
        <v>20</v>
      </c>
      <c r="D7" s="13" t="s">
        <v>21</v>
      </c>
      <c r="E7" s="13" t="s">
        <v>22</v>
      </c>
      <c r="F7" s="13" t="s">
        <v>144</v>
      </c>
      <c r="G7" s="13" t="s">
        <v>1</v>
      </c>
      <c r="H7" s="13" t="s">
        <v>24</v>
      </c>
      <c r="I7" s="13" t="s">
        <v>25</v>
      </c>
      <c r="J7" s="13" t="s">
        <v>26</v>
      </c>
      <c r="K7" s="13" t="s">
        <v>27</v>
      </c>
      <c r="L7" s="13" t="s">
        <v>28</v>
      </c>
    </row>
    <row r="8" spans="1:12" ht="48" customHeight="1">
      <c r="B8" s="82"/>
      <c r="C8" s="14">
        <v>1</v>
      </c>
      <c r="D8" s="15" t="s">
        <v>74</v>
      </c>
      <c r="E8" s="16" t="s">
        <v>75</v>
      </c>
      <c r="F8" s="63"/>
      <c r="G8" s="17" t="str">
        <f>'MPS(input)'!F8</f>
        <v>ton</v>
      </c>
      <c r="H8" s="64" t="s">
        <v>45</v>
      </c>
      <c r="I8" s="65" t="s">
        <v>46</v>
      </c>
      <c r="J8" s="65" t="s">
        <v>47</v>
      </c>
      <c r="K8" s="64" t="s">
        <v>48</v>
      </c>
      <c r="L8" s="66"/>
    </row>
    <row r="9" spans="1:12" ht="48" customHeight="1">
      <c r="B9" s="82"/>
      <c r="C9" s="14">
        <v>2</v>
      </c>
      <c r="D9" s="15" t="s">
        <v>76</v>
      </c>
      <c r="E9" s="16" t="s">
        <v>77</v>
      </c>
      <c r="F9" s="63"/>
      <c r="G9" s="17" t="str">
        <f>'MPS(input)'!F9</f>
        <v>ton</v>
      </c>
      <c r="H9" s="64" t="s">
        <v>45</v>
      </c>
      <c r="I9" s="65" t="s">
        <v>46</v>
      </c>
      <c r="J9" s="65" t="s">
        <v>47</v>
      </c>
      <c r="K9" s="64" t="s">
        <v>48</v>
      </c>
      <c r="L9" s="67"/>
    </row>
    <row r="10" spans="1:12" ht="48" customHeight="1">
      <c r="B10" s="82"/>
      <c r="C10" s="14">
        <v>3</v>
      </c>
      <c r="D10" s="15" t="s">
        <v>78</v>
      </c>
      <c r="E10" s="16" t="s">
        <v>79</v>
      </c>
      <c r="F10" s="63"/>
      <c r="G10" s="17" t="str">
        <f>'MPS(input)'!F10</f>
        <v>ton</v>
      </c>
      <c r="H10" s="64" t="s">
        <v>45</v>
      </c>
      <c r="I10" s="65" t="s">
        <v>46</v>
      </c>
      <c r="J10" s="65" t="s">
        <v>47</v>
      </c>
      <c r="K10" s="64" t="s">
        <v>48</v>
      </c>
      <c r="L10" s="64"/>
    </row>
    <row r="11" spans="1:12" ht="48" customHeight="1">
      <c r="B11" s="82"/>
      <c r="C11" s="14">
        <v>4</v>
      </c>
      <c r="D11" s="15" t="s">
        <v>80</v>
      </c>
      <c r="E11" s="16" t="s">
        <v>81</v>
      </c>
      <c r="F11" s="63"/>
      <c r="G11" s="17" t="str">
        <f>'MPS(input)'!F11</f>
        <v>ton</v>
      </c>
      <c r="H11" s="64" t="s">
        <v>45</v>
      </c>
      <c r="I11" s="65" t="s">
        <v>46</v>
      </c>
      <c r="J11" s="65" t="s">
        <v>47</v>
      </c>
      <c r="K11" s="64" t="s">
        <v>48</v>
      </c>
      <c r="L11" s="64"/>
    </row>
    <row r="12" spans="1:12" ht="48" customHeight="1">
      <c r="B12" s="82"/>
      <c r="C12" s="14">
        <v>5</v>
      </c>
      <c r="D12" s="15" t="s">
        <v>82</v>
      </c>
      <c r="E12" s="16" t="s">
        <v>83</v>
      </c>
      <c r="F12" s="63"/>
      <c r="G12" s="17" t="str">
        <f>'MPS(input)'!F12</f>
        <v>ton</v>
      </c>
      <c r="H12" s="64" t="s">
        <v>45</v>
      </c>
      <c r="I12" s="65" t="s">
        <v>46</v>
      </c>
      <c r="J12" s="65" t="s">
        <v>47</v>
      </c>
      <c r="K12" s="64" t="s">
        <v>48</v>
      </c>
      <c r="L12" s="64"/>
    </row>
    <row r="13" spans="1:12" ht="60" customHeight="1">
      <c r="B13" s="82"/>
      <c r="C13" s="14">
        <v>6</v>
      </c>
      <c r="D13" s="15" t="s">
        <v>84</v>
      </c>
      <c r="E13" s="16" t="s">
        <v>85</v>
      </c>
      <c r="F13" s="63"/>
      <c r="G13" s="17" t="s">
        <v>70</v>
      </c>
      <c r="H13" s="64" t="s">
        <v>45</v>
      </c>
      <c r="I13" s="65" t="s">
        <v>46</v>
      </c>
      <c r="J13" s="65" t="s">
        <v>49</v>
      </c>
      <c r="K13" s="64" t="s">
        <v>48</v>
      </c>
      <c r="L13" s="64"/>
    </row>
    <row r="14" spans="1:12" ht="8.25" customHeight="1"/>
    <row r="15" spans="1:12" ht="15" customHeight="1">
      <c r="A15" s="4" t="s">
        <v>138</v>
      </c>
      <c r="B15" s="4"/>
    </row>
    <row r="16" spans="1:12" ht="15" customHeight="1">
      <c r="B16" s="122" t="s">
        <v>10</v>
      </c>
      <c r="C16" s="123"/>
      <c r="D16" s="101" t="s">
        <v>11</v>
      </c>
      <c r="E16" s="101"/>
      <c r="F16" s="13" t="s">
        <v>12</v>
      </c>
      <c r="G16" s="13" t="s">
        <v>13</v>
      </c>
      <c r="H16" s="101" t="s">
        <v>14</v>
      </c>
      <c r="I16" s="101"/>
      <c r="J16" s="101"/>
      <c r="K16" s="101" t="s">
        <v>15</v>
      </c>
      <c r="L16" s="101"/>
    </row>
    <row r="17" spans="1:12" ht="30" customHeight="1">
      <c r="B17" s="122" t="s">
        <v>21</v>
      </c>
      <c r="C17" s="123"/>
      <c r="D17" s="101" t="s">
        <v>22</v>
      </c>
      <c r="E17" s="101"/>
      <c r="F17" s="13" t="s">
        <v>23</v>
      </c>
      <c r="G17" s="13" t="s">
        <v>1</v>
      </c>
      <c r="H17" s="101" t="s">
        <v>25</v>
      </c>
      <c r="I17" s="101"/>
      <c r="J17" s="101"/>
      <c r="K17" s="101" t="s">
        <v>28</v>
      </c>
      <c r="L17" s="101"/>
    </row>
    <row r="18" spans="1:12" ht="48" customHeight="1">
      <c r="B18" s="124" t="s">
        <v>43</v>
      </c>
      <c r="C18" s="125"/>
      <c r="D18" s="107" t="s">
        <v>71</v>
      </c>
      <c r="E18" s="107"/>
      <c r="F18" s="79">
        <f>'MPS(input)'!E18</f>
        <v>0.26529999999999998</v>
      </c>
      <c r="G18" s="17" t="s">
        <v>87</v>
      </c>
      <c r="H18" s="126" t="str">
        <f>IF('MPS(input)'!G18&gt;0,'MPS(input)'!G18,"")</f>
        <v>Calculated according to steps 1 and 2 of section F2</v>
      </c>
      <c r="I18" s="127"/>
      <c r="J18" s="127"/>
      <c r="K18" s="129" t="str">
        <f>IF('MPS(input)'!J19&gt;0,'MPS(input)'!J19,"")</f>
        <v>hourly based value for "b" is multiplied by 8760 to convert it for yearly based value</v>
      </c>
      <c r="L18" s="130"/>
    </row>
    <row r="19" spans="1:12" ht="33" customHeight="1">
      <c r="B19" s="124" t="s">
        <v>44</v>
      </c>
      <c r="C19" s="125"/>
      <c r="D19" s="107" t="s">
        <v>72</v>
      </c>
      <c r="E19" s="107"/>
      <c r="F19" s="79">
        <f>'MPS(input)'!E19</f>
        <v>88878.96</v>
      </c>
      <c r="G19" s="19" t="s">
        <v>88</v>
      </c>
      <c r="H19" s="126" t="str">
        <f>IF('MPS(input)'!G19&gt;0,'MPS(input)'!G19,"")</f>
        <v>Calculated according to steps 1 and 2 of section F2</v>
      </c>
      <c r="I19" s="127"/>
      <c r="J19" s="127"/>
      <c r="K19" s="128" t="e">
        <f>IF('MPS(input)'!#REF!&gt;0,'MPS(input)'!#REF!,"")</f>
        <v>#REF!</v>
      </c>
      <c r="L19" s="128"/>
    </row>
    <row r="20" spans="1:12" ht="60" customHeight="1">
      <c r="B20" s="117" t="s">
        <v>89</v>
      </c>
      <c r="C20" s="118"/>
      <c r="D20" s="107" t="s">
        <v>57</v>
      </c>
      <c r="E20" s="107"/>
      <c r="F20" s="80">
        <f>'MPS(input)'!E20</f>
        <v>0</v>
      </c>
      <c r="G20" s="16" t="str">
        <f>'MPS(input)'!F20</f>
        <v>GJ/ton</v>
      </c>
      <c r="H20" s="126" t="str">
        <f>IF('MPS(input)'!G20&gt;0,'MPS(input)'!G20,"")</f>
        <v>not relevant to the project</v>
      </c>
      <c r="I20" s="127"/>
      <c r="J20" s="127"/>
      <c r="K20" s="128" t="str">
        <f>IF('MPS(input)'!J20&gt;0,'MPS(input)'!J20,"")</f>
        <v>No coal consumption expected by the project</v>
      </c>
      <c r="L20" s="128"/>
    </row>
    <row r="21" spans="1:12" ht="60" customHeight="1">
      <c r="B21" s="117" t="s">
        <v>90</v>
      </c>
      <c r="C21" s="118"/>
      <c r="D21" s="107" t="s">
        <v>58</v>
      </c>
      <c r="E21" s="107"/>
      <c r="F21" s="80">
        <f>'MPS(input)'!E21</f>
        <v>0</v>
      </c>
      <c r="G21" s="83" t="str">
        <f>'MPS(input)'!F21</f>
        <v>GJ/ton</v>
      </c>
      <c r="H21" s="126" t="str">
        <f>IF('MPS(input)'!G21&gt;0,'MPS(input)'!G21,"")</f>
        <v>not relevant to the project</v>
      </c>
      <c r="I21" s="127"/>
      <c r="J21" s="127"/>
      <c r="K21" s="128" t="str">
        <f>IF('MPS(input)'!J21&gt;0,'MPS(input)'!J21,"")</f>
        <v>No HFO consumption expected by the project</v>
      </c>
      <c r="L21" s="128"/>
    </row>
    <row r="22" spans="1:12" ht="60" customHeight="1">
      <c r="B22" s="117" t="s">
        <v>91</v>
      </c>
      <c r="C22" s="118"/>
      <c r="D22" s="107" t="s">
        <v>59</v>
      </c>
      <c r="E22" s="107"/>
      <c r="F22" s="80">
        <f>'MPS(input)'!E22</f>
        <v>41.4</v>
      </c>
      <c r="G22" s="83" t="str">
        <f>'MPS(input)'!F22</f>
        <v>GJ/ton</v>
      </c>
      <c r="H22" s="126" t="str">
        <f>IF('MPS(input)'!G22&gt;0,'MPS(input)'!G22,"")</f>
        <v>d) Lower value of IPCC default values provided in the table 1.2 of Ch.1 Vol.2 of 2006 IPCC Guidelines on National GHG Inventories.</v>
      </c>
      <c r="I22" s="127"/>
      <c r="J22" s="127"/>
      <c r="K22" s="128" t="str">
        <f>IF('MPS(input)'!J22&gt;0,'MPS(input)'!J22,"")</f>
        <v>fuel oil</v>
      </c>
      <c r="L22" s="128"/>
    </row>
    <row r="23" spans="1:12" ht="60" customHeight="1">
      <c r="B23" s="117" t="s">
        <v>92</v>
      </c>
      <c r="C23" s="118"/>
      <c r="D23" s="107" t="s">
        <v>50</v>
      </c>
      <c r="E23" s="107" t="s">
        <v>50</v>
      </c>
      <c r="F23" s="80">
        <f>'MPS(input)'!E23</f>
        <v>47.93</v>
      </c>
      <c r="G23" s="83" t="str">
        <f>'MPS(input)'!F23</f>
        <v>GJ/ton</v>
      </c>
      <c r="H23" s="126" t="str">
        <f>IF('MPS(input)'!G23&gt;0,'MPS(input)'!G23,"")</f>
        <v>b) measurement by the project participants</v>
      </c>
      <c r="I23" s="127"/>
      <c r="J23" s="127"/>
      <c r="K23" s="128" t="str">
        <f>IF('MPS(input)'!J23&gt;0,'MPS(input)'!J23,"")</f>
        <v>fuel gas 1</v>
      </c>
      <c r="L23" s="128"/>
    </row>
    <row r="24" spans="1:12" ht="60" customHeight="1">
      <c r="B24" s="117" t="s">
        <v>93</v>
      </c>
      <c r="C24" s="118"/>
      <c r="D24" s="107" t="s">
        <v>51</v>
      </c>
      <c r="E24" s="107" t="s">
        <v>51</v>
      </c>
      <c r="F24" s="80">
        <f>'MPS(input)'!E24</f>
        <v>49.4</v>
      </c>
      <c r="G24" s="83" t="str">
        <f>'MPS(input)'!F24</f>
        <v>GJ/ton</v>
      </c>
      <c r="H24" s="126" t="str">
        <f>IF('MPS(input)'!G24&gt;0,'MPS(input)'!G24,"")</f>
        <v>b) measurement by the project participants</v>
      </c>
      <c r="I24" s="127"/>
      <c r="J24" s="127"/>
      <c r="K24" s="128" t="str">
        <f>IF('MPS(input)'!J24&gt;0,'MPS(input)'!J24,"")</f>
        <v>fuel gas 2</v>
      </c>
      <c r="L24" s="128"/>
    </row>
    <row r="25" spans="1:12" ht="60" customHeight="1">
      <c r="B25" s="117" t="s">
        <v>94</v>
      </c>
      <c r="C25" s="118"/>
      <c r="D25" s="107" t="s">
        <v>95</v>
      </c>
      <c r="E25" s="107" t="s">
        <v>52</v>
      </c>
      <c r="F25" s="81">
        <f>'MPS(input)'!E25</f>
        <v>0</v>
      </c>
      <c r="G25" s="16" t="s">
        <v>96</v>
      </c>
      <c r="H25" s="126" t="str">
        <f>IF('MPS(input)'!G25&gt;0,'MPS(input)'!G25,"")</f>
        <v>not relevant to the project</v>
      </c>
      <c r="I25" s="127"/>
      <c r="J25" s="127"/>
      <c r="K25" s="128" t="str">
        <f>IF('MPS(input)'!J25&gt;0,'MPS(input)'!J25,"")</f>
        <v>No coal consumption expected by the project</v>
      </c>
      <c r="L25" s="128"/>
    </row>
    <row r="26" spans="1:12" ht="60" customHeight="1">
      <c r="B26" s="117" t="s">
        <v>97</v>
      </c>
      <c r="C26" s="118"/>
      <c r="D26" s="107" t="s">
        <v>98</v>
      </c>
      <c r="E26" s="107" t="s">
        <v>53</v>
      </c>
      <c r="F26" s="81">
        <f>'MPS(input)'!E26</f>
        <v>0</v>
      </c>
      <c r="G26" s="16" t="s">
        <v>96</v>
      </c>
      <c r="H26" s="126" t="str">
        <f>IF('MPS(input)'!G26&gt;0,'MPS(input)'!G26,"")</f>
        <v>not relevant to the project</v>
      </c>
      <c r="I26" s="127"/>
      <c r="J26" s="127"/>
      <c r="K26" s="128" t="str">
        <f>IF('MPS(input)'!J26&gt;0,'MPS(input)'!J26,"")</f>
        <v>No HFO consumption expected by the project</v>
      </c>
      <c r="L26" s="128"/>
    </row>
    <row r="27" spans="1:12" ht="60" customHeight="1">
      <c r="B27" s="117" t="s">
        <v>99</v>
      </c>
      <c r="C27" s="118"/>
      <c r="D27" s="107" t="s">
        <v>100</v>
      </c>
      <c r="E27" s="107" t="s">
        <v>54</v>
      </c>
      <c r="F27" s="81">
        <f>'MPS(input)'!E27</f>
        <v>72.599999999999994</v>
      </c>
      <c r="G27" s="16" t="s">
        <v>96</v>
      </c>
      <c r="H27" s="126" t="str">
        <f>IF('MPS(input)'!G27&gt;0,'MPS(input)'!G27,"")</f>
        <v>d) Lower value of IPCC default values provided in the table 1.4 of Ch.1 Vol.2 of 2006 IPCC Giudelines on National GHG Inventories.</v>
      </c>
      <c r="I27" s="127"/>
      <c r="J27" s="127"/>
      <c r="K27" s="128" t="str">
        <f>IF('MPS(input)'!J27&gt;0,'MPS(input)'!J27,"")</f>
        <v>fuel oil</v>
      </c>
      <c r="L27" s="128"/>
    </row>
    <row r="28" spans="1:12" ht="60" customHeight="1">
      <c r="B28" s="117" t="s">
        <v>101</v>
      </c>
      <c r="C28" s="118"/>
      <c r="D28" s="107" t="s">
        <v>102</v>
      </c>
      <c r="E28" s="107" t="s">
        <v>55</v>
      </c>
      <c r="F28" s="81">
        <f>'MPS(input)'!E28</f>
        <v>60.1</v>
      </c>
      <c r="G28" s="16" t="s">
        <v>96</v>
      </c>
      <c r="H28" s="126" t="str">
        <f>IF('MPS(input)'!G28&gt;0,'MPS(input)'!G28,"")</f>
        <v>b) measurement by the project participants</v>
      </c>
      <c r="I28" s="127"/>
      <c r="J28" s="127"/>
      <c r="K28" s="128" t="str">
        <f>IF('MPS(input)'!J28&gt;0,'MPS(input)'!J28,"")</f>
        <v>fuel gas 1</v>
      </c>
      <c r="L28" s="128"/>
    </row>
    <row r="29" spans="1:12" ht="60" customHeight="1">
      <c r="B29" s="117" t="s">
        <v>103</v>
      </c>
      <c r="C29" s="118"/>
      <c r="D29" s="107" t="s">
        <v>104</v>
      </c>
      <c r="E29" s="107" t="s">
        <v>56</v>
      </c>
      <c r="F29" s="81">
        <f>'MPS(input)'!E29</f>
        <v>55.2</v>
      </c>
      <c r="G29" s="16" t="s">
        <v>96</v>
      </c>
      <c r="H29" s="126" t="str">
        <f>IF('MPS(input)'!G29&gt;0,'MPS(input)'!G29,"")</f>
        <v>b) measurement by the project participants</v>
      </c>
      <c r="I29" s="127"/>
      <c r="J29" s="127"/>
      <c r="K29" s="128" t="str">
        <f>IF('MPS(input)'!J29&gt;0,'MPS(input)'!J29,"")</f>
        <v>fuel gas 2</v>
      </c>
      <c r="L29" s="128"/>
    </row>
    <row r="30" spans="1:12" ht="6.75" customHeight="1"/>
    <row r="31" spans="1:12" ht="17.25" customHeight="1">
      <c r="A31" s="2" t="s">
        <v>139</v>
      </c>
      <c r="B31" s="2"/>
      <c r="C31" s="2"/>
    </row>
    <row r="32" spans="1:12" ht="17.25" customHeight="1" thickBot="1">
      <c r="B32" s="119" t="s">
        <v>143</v>
      </c>
      <c r="C32" s="119"/>
      <c r="D32" s="102" t="s">
        <v>106</v>
      </c>
      <c r="E32" s="102"/>
      <c r="F32" s="20" t="s">
        <v>1</v>
      </c>
    </row>
    <row r="33" spans="1:11" ht="19.5" customHeight="1" thickBot="1">
      <c r="B33" s="120"/>
      <c r="C33" s="121"/>
      <c r="D33" s="103">
        <f>ROUNDDOWN('MRS(calc_process)'!G6, 0)</f>
        <v>88878</v>
      </c>
      <c r="E33" s="104"/>
      <c r="F33" s="21" t="s">
        <v>107</v>
      </c>
    </row>
    <row r="34" spans="1:11" ht="20.149999999999999" customHeight="1">
      <c r="C34" s="3"/>
      <c r="D34" s="3"/>
      <c r="G34" s="6"/>
      <c r="H34" s="6"/>
    </row>
    <row r="35" spans="1:11" ht="15" customHeight="1">
      <c r="A35" s="4" t="s">
        <v>9</v>
      </c>
      <c r="B35" s="4"/>
    </row>
    <row r="36" spans="1:11" ht="15" customHeight="1">
      <c r="B36" s="115" t="s">
        <v>30</v>
      </c>
      <c r="C36" s="116"/>
      <c r="D36" s="100" t="s">
        <v>31</v>
      </c>
      <c r="E36" s="100"/>
      <c r="F36" s="100"/>
      <c r="G36" s="100"/>
      <c r="H36" s="100"/>
      <c r="I36" s="100"/>
      <c r="J36" s="100"/>
      <c r="K36" s="7"/>
    </row>
    <row r="37" spans="1:11" ht="15" customHeight="1">
      <c r="B37" s="115" t="s">
        <v>29</v>
      </c>
      <c r="C37" s="116"/>
      <c r="D37" s="100" t="s">
        <v>32</v>
      </c>
      <c r="E37" s="100"/>
      <c r="F37" s="100"/>
      <c r="G37" s="100"/>
      <c r="H37" s="100"/>
      <c r="I37" s="100"/>
      <c r="J37" s="100"/>
      <c r="K37" s="7"/>
    </row>
    <row r="38" spans="1:11" ht="15" customHeight="1">
      <c r="B38" s="115" t="s">
        <v>33</v>
      </c>
      <c r="C38" s="116"/>
      <c r="D38" s="100" t="s">
        <v>34</v>
      </c>
      <c r="E38" s="100"/>
      <c r="F38" s="100"/>
      <c r="G38" s="100"/>
      <c r="H38" s="100"/>
      <c r="I38" s="100"/>
      <c r="J38" s="100"/>
      <c r="K38" s="7"/>
    </row>
  </sheetData>
  <sheetProtection password="C7C3" sheet="1" objects="1" scenarios="1" formatCells="0" formatRows="0"/>
  <mergeCells count="66">
    <mergeCell ref="H16:J16"/>
    <mergeCell ref="K16:L16"/>
    <mergeCell ref="D17:E17"/>
    <mergeCell ref="H17:J17"/>
    <mergeCell ref="K17:L17"/>
    <mergeCell ref="K20:L20"/>
    <mergeCell ref="D21:E21"/>
    <mergeCell ref="H21:J21"/>
    <mergeCell ref="K21:L21"/>
    <mergeCell ref="D18:E18"/>
    <mergeCell ref="H18:J18"/>
    <mergeCell ref="K18:L18"/>
    <mergeCell ref="D19:E19"/>
    <mergeCell ref="H19:J19"/>
    <mergeCell ref="K19:L19"/>
    <mergeCell ref="K24:L24"/>
    <mergeCell ref="D25:E25"/>
    <mergeCell ref="H25:J25"/>
    <mergeCell ref="K25:L25"/>
    <mergeCell ref="D22:E22"/>
    <mergeCell ref="H22:J22"/>
    <mergeCell ref="K22:L22"/>
    <mergeCell ref="D23:E23"/>
    <mergeCell ref="H23:J23"/>
    <mergeCell ref="K23:L23"/>
    <mergeCell ref="K28:L28"/>
    <mergeCell ref="D29:E29"/>
    <mergeCell ref="H29:J29"/>
    <mergeCell ref="K29:L29"/>
    <mergeCell ref="D26:E26"/>
    <mergeCell ref="H26:J26"/>
    <mergeCell ref="K26:L26"/>
    <mergeCell ref="D27:E27"/>
    <mergeCell ref="H27:J27"/>
    <mergeCell ref="K27:L27"/>
    <mergeCell ref="B26:C26"/>
    <mergeCell ref="D36:J36"/>
    <mergeCell ref="D37:J37"/>
    <mergeCell ref="D38:J38"/>
    <mergeCell ref="B16:C16"/>
    <mergeCell ref="B17:C17"/>
    <mergeCell ref="B18:C18"/>
    <mergeCell ref="B19:C19"/>
    <mergeCell ref="B20:C20"/>
    <mergeCell ref="D28:E28"/>
    <mergeCell ref="H28:J28"/>
    <mergeCell ref="D24:E24"/>
    <mergeCell ref="H24:J24"/>
    <mergeCell ref="D20:E20"/>
    <mergeCell ref="H20:J20"/>
    <mergeCell ref="D16:E16"/>
    <mergeCell ref="B21:C21"/>
    <mergeCell ref="B22:C22"/>
    <mergeCell ref="B23:C23"/>
    <mergeCell ref="B24:C24"/>
    <mergeCell ref="B25:C25"/>
    <mergeCell ref="B27:C27"/>
    <mergeCell ref="D32:E32"/>
    <mergeCell ref="D33:E33"/>
    <mergeCell ref="B32:C32"/>
    <mergeCell ref="B33:C33"/>
    <mergeCell ref="B36:C36"/>
    <mergeCell ref="B37:C37"/>
    <mergeCell ref="B38:C38"/>
    <mergeCell ref="B29:C29"/>
    <mergeCell ref="B28:C28"/>
  </mergeCells>
  <phoneticPr fontId="16"/>
  <pageMargins left="0.70866141732283472" right="0.70866141732283472" top="0.74803149606299213" bottom="0.74803149606299213" header="0.31496062992125984" footer="0.31496062992125984"/>
  <pageSetup paperSize="9" scale="4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56"/>
  <sheetViews>
    <sheetView showGridLines="0" view="pageBreakPreview" zoomScale="90" zoomScaleNormal="100" zoomScaleSheetLayoutView="90" workbookViewId="0"/>
  </sheetViews>
  <sheetFormatPr defaultColWidth="9" defaultRowHeight="14"/>
  <cols>
    <col min="1" max="4" width="3.6328125" style="1" customWidth="1"/>
    <col min="5" max="5" width="47.08984375" style="1" customWidth="1"/>
    <col min="6" max="6" width="11.08984375" style="1" customWidth="1"/>
    <col min="7" max="7" width="12.6328125" style="1" customWidth="1"/>
    <col min="8" max="8" width="12.36328125" style="1" customWidth="1"/>
    <col min="9" max="9" width="11.6328125" style="23" customWidth="1"/>
    <col min="10" max="16384" width="9" style="1"/>
  </cols>
  <sheetData>
    <row r="1" spans="1:11" ht="18" customHeight="1">
      <c r="I1" s="8" t="str">
        <f>'MPS(input)'!K1</f>
        <v>Monitoring Spreadsheet: JCM_ID_AM007_ver01.0</v>
      </c>
    </row>
    <row r="2" spans="1:11" ht="18" customHeight="1">
      <c r="I2" s="8" t="str">
        <f>'MPS(input)'!K2</f>
        <v>Reference Number: ID012</v>
      </c>
    </row>
    <row r="3" spans="1:11" ht="27.75" customHeight="1">
      <c r="A3" s="113" t="s">
        <v>136</v>
      </c>
      <c r="B3" s="113"/>
      <c r="C3" s="113"/>
      <c r="D3" s="113"/>
      <c r="E3" s="113"/>
      <c r="F3" s="113"/>
      <c r="G3" s="113"/>
      <c r="H3" s="113"/>
      <c r="I3" s="113"/>
    </row>
    <row r="4" spans="1:11" ht="11.25" customHeight="1"/>
    <row r="5" spans="1:11" ht="18.75" customHeight="1" thickBot="1">
      <c r="A5" s="24" t="s">
        <v>2</v>
      </c>
      <c r="B5" s="25"/>
      <c r="C5" s="25"/>
      <c r="D5" s="25"/>
      <c r="E5" s="26"/>
      <c r="F5" s="20" t="s">
        <v>6</v>
      </c>
      <c r="G5" s="27" t="s">
        <v>0</v>
      </c>
      <c r="H5" s="20" t="s">
        <v>1</v>
      </c>
      <c r="I5" s="28" t="s">
        <v>7</v>
      </c>
    </row>
    <row r="6" spans="1:11" ht="18.75" customHeight="1" thickBot="1">
      <c r="A6" s="29"/>
      <c r="B6" s="30" t="s">
        <v>109</v>
      </c>
      <c r="C6" s="30"/>
      <c r="D6" s="30"/>
      <c r="E6" s="30"/>
      <c r="F6" s="31"/>
      <c r="G6" s="32">
        <f>G19-G21</f>
        <v>88878.96</v>
      </c>
      <c r="H6" s="33" t="s">
        <v>110</v>
      </c>
      <c r="I6" s="34" t="s">
        <v>111</v>
      </c>
    </row>
    <row r="7" spans="1:11" ht="18.75" customHeight="1">
      <c r="A7" s="24" t="s">
        <v>3</v>
      </c>
      <c r="B7" s="25"/>
      <c r="C7" s="25"/>
      <c r="D7" s="25"/>
      <c r="E7" s="26"/>
      <c r="F7" s="26"/>
      <c r="G7" s="35"/>
      <c r="H7" s="26"/>
      <c r="I7" s="20"/>
      <c r="J7" s="36"/>
      <c r="K7" s="36"/>
    </row>
    <row r="8" spans="1:11" ht="33" customHeight="1">
      <c r="A8" s="37"/>
      <c r="B8" s="30" t="s">
        <v>57</v>
      </c>
      <c r="C8" s="30"/>
      <c r="D8" s="30"/>
      <c r="E8" s="30"/>
      <c r="F8" s="38" t="s">
        <v>40</v>
      </c>
      <c r="G8" s="68">
        <f>'MRS(input)'!F20</f>
        <v>0</v>
      </c>
      <c r="H8" s="69" t="str">
        <f>'MPS(calc_process)'!H8</f>
        <v>GJ/ton</v>
      </c>
      <c r="I8" s="34" t="s">
        <v>89</v>
      </c>
    </row>
    <row r="9" spans="1:11" ht="33" customHeight="1">
      <c r="A9" s="37"/>
      <c r="B9" s="30" t="s">
        <v>58</v>
      </c>
      <c r="C9" s="30"/>
      <c r="D9" s="30"/>
      <c r="E9" s="30"/>
      <c r="F9" s="38" t="s">
        <v>38</v>
      </c>
      <c r="G9" s="68">
        <f>'MRS(input)'!F21</f>
        <v>0</v>
      </c>
      <c r="H9" s="69" t="str">
        <f>'MPS(calc_process)'!H9</f>
        <v>GJ/ton</v>
      </c>
      <c r="I9" s="34" t="s">
        <v>90</v>
      </c>
    </row>
    <row r="10" spans="1:11" ht="33" customHeight="1">
      <c r="A10" s="37"/>
      <c r="B10" s="30" t="s">
        <v>59</v>
      </c>
      <c r="C10" s="30"/>
      <c r="D10" s="30"/>
      <c r="E10" s="30"/>
      <c r="F10" s="38" t="s">
        <v>39</v>
      </c>
      <c r="G10" s="68">
        <f>'MRS(input)'!F22</f>
        <v>41.4</v>
      </c>
      <c r="H10" s="69" t="str">
        <f>'MPS(calc_process)'!H10</f>
        <v>GJ/ton</v>
      </c>
      <c r="I10" s="34" t="s">
        <v>91</v>
      </c>
    </row>
    <row r="11" spans="1:11" ht="33" customHeight="1">
      <c r="A11" s="37"/>
      <c r="B11" s="30" t="s">
        <v>112</v>
      </c>
      <c r="C11" s="30"/>
      <c r="D11" s="30"/>
      <c r="E11" s="30"/>
      <c r="F11" s="38" t="s">
        <v>41</v>
      </c>
      <c r="G11" s="68">
        <f>'MRS(input)'!F23</f>
        <v>47.93</v>
      </c>
      <c r="H11" s="69" t="str">
        <f>'MPS(calc_process)'!H11</f>
        <v>GJ/ton</v>
      </c>
      <c r="I11" s="34" t="s">
        <v>92</v>
      </c>
    </row>
    <row r="12" spans="1:11" ht="33" customHeight="1">
      <c r="A12" s="37"/>
      <c r="B12" s="30" t="s">
        <v>113</v>
      </c>
      <c r="C12" s="30"/>
      <c r="D12" s="30"/>
      <c r="E12" s="30"/>
      <c r="F12" s="38" t="s">
        <v>36</v>
      </c>
      <c r="G12" s="68">
        <f>'MRS(input)'!F24</f>
        <v>49.4</v>
      </c>
      <c r="H12" s="69" t="str">
        <f>'MPS(calc_process)'!H12</f>
        <v>GJ/ton</v>
      </c>
      <c r="I12" s="34" t="s">
        <v>93</v>
      </c>
    </row>
    <row r="13" spans="1:11" ht="18.75" customHeight="1">
      <c r="A13" s="37"/>
      <c r="B13" s="30" t="s">
        <v>95</v>
      </c>
      <c r="C13" s="30"/>
      <c r="D13" s="30"/>
      <c r="E13" s="30"/>
      <c r="F13" s="38" t="s">
        <v>40</v>
      </c>
      <c r="G13" s="70">
        <f>'MRS(input)'!F25</f>
        <v>0</v>
      </c>
      <c r="H13" s="71" t="s">
        <v>96</v>
      </c>
      <c r="I13" s="34" t="s">
        <v>94</v>
      </c>
    </row>
    <row r="14" spans="1:11" ht="18.75" customHeight="1">
      <c r="A14" s="37"/>
      <c r="B14" s="30" t="s">
        <v>98</v>
      </c>
      <c r="C14" s="30"/>
      <c r="D14" s="30"/>
      <c r="E14" s="30"/>
      <c r="F14" s="38" t="s">
        <v>38</v>
      </c>
      <c r="G14" s="70">
        <f>'MRS(input)'!F26</f>
        <v>0</v>
      </c>
      <c r="H14" s="71" t="s">
        <v>96</v>
      </c>
      <c r="I14" s="34" t="s">
        <v>97</v>
      </c>
    </row>
    <row r="15" spans="1:11" ht="18.75" customHeight="1">
      <c r="A15" s="37"/>
      <c r="B15" s="30" t="s">
        <v>100</v>
      </c>
      <c r="C15" s="30"/>
      <c r="D15" s="30"/>
      <c r="E15" s="30"/>
      <c r="F15" s="38" t="s">
        <v>39</v>
      </c>
      <c r="G15" s="70">
        <f>'MRS(input)'!F27</f>
        <v>72.599999999999994</v>
      </c>
      <c r="H15" s="71" t="s">
        <v>96</v>
      </c>
      <c r="I15" s="34" t="s">
        <v>99</v>
      </c>
    </row>
    <row r="16" spans="1:11" ht="18.75" customHeight="1">
      <c r="A16" s="37"/>
      <c r="B16" s="30" t="s">
        <v>102</v>
      </c>
      <c r="C16" s="30"/>
      <c r="D16" s="30"/>
      <c r="E16" s="30"/>
      <c r="F16" s="38" t="s">
        <v>41</v>
      </c>
      <c r="G16" s="70">
        <f>'MRS(input)'!F28</f>
        <v>60.1</v>
      </c>
      <c r="H16" s="71" t="s">
        <v>96</v>
      </c>
      <c r="I16" s="34" t="s">
        <v>101</v>
      </c>
    </row>
    <row r="17" spans="1:9" ht="18.75" customHeight="1">
      <c r="A17" s="29"/>
      <c r="B17" s="30" t="s">
        <v>104</v>
      </c>
      <c r="C17" s="30"/>
      <c r="D17" s="30"/>
      <c r="E17" s="30"/>
      <c r="F17" s="38" t="s">
        <v>36</v>
      </c>
      <c r="G17" s="70">
        <f>'MRS(input)'!F29</f>
        <v>55.2</v>
      </c>
      <c r="H17" s="71" t="s">
        <v>96</v>
      </c>
      <c r="I17" s="34" t="s">
        <v>103</v>
      </c>
    </row>
    <row r="18" spans="1:9" ht="18.75" customHeight="1" thickBot="1">
      <c r="A18" s="24" t="s">
        <v>4</v>
      </c>
      <c r="B18" s="26"/>
      <c r="C18" s="25"/>
      <c r="D18" s="20"/>
      <c r="E18" s="20"/>
      <c r="F18" s="20"/>
      <c r="G18" s="24"/>
      <c r="H18" s="26"/>
      <c r="I18" s="20"/>
    </row>
    <row r="19" spans="1:9" ht="18.75" customHeight="1" thickBot="1">
      <c r="A19" s="29"/>
      <c r="B19" s="30" t="s">
        <v>114</v>
      </c>
      <c r="C19" s="30"/>
      <c r="D19" s="30"/>
      <c r="E19" s="30"/>
      <c r="F19" s="31"/>
      <c r="G19" s="32">
        <f>'MRS(input)'!F13*'MRS(input)'!F18+'MRS(input)'!F19</f>
        <v>88878.96</v>
      </c>
      <c r="H19" s="33" t="s">
        <v>110</v>
      </c>
      <c r="I19" s="41" t="s">
        <v>115</v>
      </c>
    </row>
    <row r="20" spans="1:9" ht="18.75" customHeight="1" thickBot="1">
      <c r="A20" s="24" t="s">
        <v>5</v>
      </c>
      <c r="B20" s="25"/>
      <c r="C20" s="25"/>
      <c r="D20" s="25"/>
      <c r="E20" s="26"/>
      <c r="F20" s="20"/>
      <c r="G20" s="42"/>
      <c r="H20" s="26"/>
      <c r="I20" s="20"/>
    </row>
    <row r="21" spans="1:9" ht="18.75" customHeight="1" thickBot="1">
      <c r="A21" s="37"/>
      <c r="B21" s="43" t="s">
        <v>116</v>
      </c>
      <c r="C21" s="44"/>
      <c r="D21" s="44"/>
      <c r="E21" s="44"/>
      <c r="F21" s="45"/>
      <c r="G21" s="32">
        <f>G22+G26+G30+G34+G38</f>
        <v>0</v>
      </c>
      <c r="H21" s="33" t="s">
        <v>110</v>
      </c>
      <c r="I21" s="41" t="s">
        <v>117</v>
      </c>
    </row>
    <row r="22" spans="1:9" ht="18.75" customHeight="1">
      <c r="A22" s="37"/>
      <c r="B22" s="46"/>
      <c r="C22" s="47" t="s">
        <v>118</v>
      </c>
      <c r="D22" s="15"/>
      <c r="E22" s="15"/>
      <c r="F22" s="48"/>
      <c r="G22" s="49">
        <f>G23*G24*G25/1000</f>
        <v>0</v>
      </c>
      <c r="H22" s="40" t="s">
        <v>110</v>
      </c>
      <c r="I22" s="18"/>
    </row>
    <row r="23" spans="1:9" ht="33" customHeight="1">
      <c r="A23" s="37"/>
      <c r="B23" s="46"/>
      <c r="C23" s="50"/>
      <c r="D23" s="15" t="s">
        <v>119</v>
      </c>
      <c r="E23" s="15"/>
      <c r="F23" s="38" t="s">
        <v>40</v>
      </c>
      <c r="G23" s="72">
        <f>'MRS(input)'!F8</f>
        <v>0</v>
      </c>
      <c r="H23" s="73" t="str">
        <f>'MPS(calc_process)'!H23</f>
        <v>ton</v>
      </c>
      <c r="I23" s="34" t="s">
        <v>74</v>
      </c>
    </row>
    <row r="24" spans="1:9" ht="33" customHeight="1">
      <c r="A24" s="37"/>
      <c r="B24" s="46"/>
      <c r="C24" s="50"/>
      <c r="D24" s="15" t="s">
        <v>57</v>
      </c>
      <c r="E24" s="15"/>
      <c r="F24" s="38" t="s">
        <v>40</v>
      </c>
      <c r="G24" s="74">
        <f>G8</f>
        <v>0</v>
      </c>
      <c r="H24" s="75" t="str">
        <f>'MPS(calc_process)'!H24</f>
        <v>GJ/ton</v>
      </c>
      <c r="I24" s="34" t="s">
        <v>89</v>
      </c>
    </row>
    <row r="25" spans="1:9" ht="18.75" customHeight="1">
      <c r="A25" s="37"/>
      <c r="B25" s="46"/>
      <c r="C25" s="51"/>
      <c r="D25" s="15" t="s">
        <v>95</v>
      </c>
      <c r="E25" s="15"/>
      <c r="F25" s="38" t="s">
        <v>40</v>
      </c>
      <c r="G25" s="70">
        <f>G13</f>
        <v>0</v>
      </c>
      <c r="H25" s="71" t="s">
        <v>96</v>
      </c>
      <c r="I25" s="34" t="s">
        <v>94</v>
      </c>
    </row>
    <row r="26" spans="1:9" ht="18.75" customHeight="1">
      <c r="A26" s="37"/>
      <c r="B26" s="46"/>
      <c r="C26" s="47" t="s">
        <v>120</v>
      </c>
      <c r="D26" s="15"/>
      <c r="E26" s="15"/>
      <c r="F26" s="48"/>
      <c r="G26" s="39">
        <f>G27*G28*G29/1000</f>
        <v>0</v>
      </c>
      <c r="H26" s="40" t="s">
        <v>110</v>
      </c>
      <c r="I26" s="34"/>
    </row>
    <row r="27" spans="1:9" ht="33" customHeight="1">
      <c r="A27" s="37"/>
      <c r="B27" s="46"/>
      <c r="C27" s="50"/>
      <c r="D27" s="15" t="s">
        <v>121</v>
      </c>
      <c r="E27" s="15"/>
      <c r="F27" s="38" t="s">
        <v>38</v>
      </c>
      <c r="G27" s="72">
        <f>'MRS(input)'!F9</f>
        <v>0</v>
      </c>
      <c r="H27" s="73" t="str">
        <f>'MPS(calc_process)'!H27</f>
        <v>ton</v>
      </c>
      <c r="I27" s="34" t="s">
        <v>76</v>
      </c>
    </row>
    <row r="28" spans="1:9" ht="33" customHeight="1">
      <c r="A28" s="37"/>
      <c r="B28" s="46"/>
      <c r="C28" s="50"/>
      <c r="D28" s="15" t="s">
        <v>58</v>
      </c>
      <c r="E28" s="15"/>
      <c r="F28" s="38" t="s">
        <v>38</v>
      </c>
      <c r="G28" s="74">
        <f>G9</f>
        <v>0</v>
      </c>
      <c r="H28" s="75" t="str">
        <f>'MPS(calc_process)'!H28</f>
        <v>GJ/ton</v>
      </c>
      <c r="I28" s="34" t="s">
        <v>90</v>
      </c>
    </row>
    <row r="29" spans="1:9" ht="18.75" customHeight="1">
      <c r="A29" s="37"/>
      <c r="B29" s="46"/>
      <c r="C29" s="51"/>
      <c r="D29" s="15" t="s">
        <v>98</v>
      </c>
      <c r="E29" s="15"/>
      <c r="F29" s="38" t="s">
        <v>38</v>
      </c>
      <c r="G29" s="70">
        <f>G14</f>
        <v>0</v>
      </c>
      <c r="H29" s="71" t="s">
        <v>96</v>
      </c>
      <c r="I29" s="34" t="s">
        <v>97</v>
      </c>
    </row>
    <row r="30" spans="1:9" ht="18.75" customHeight="1">
      <c r="A30" s="37"/>
      <c r="B30" s="46"/>
      <c r="C30" s="47" t="s">
        <v>122</v>
      </c>
      <c r="D30" s="15"/>
      <c r="E30" s="15"/>
      <c r="F30" s="48"/>
      <c r="G30" s="39">
        <f>G31*G32*G33/1000</f>
        <v>0</v>
      </c>
      <c r="H30" s="40" t="s">
        <v>110</v>
      </c>
      <c r="I30" s="34"/>
    </row>
    <row r="31" spans="1:9" ht="33" customHeight="1">
      <c r="A31" s="37"/>
      <c r="B31" s="46"/>
      <c r="C31" s="50"/>
      <c r="D31" s="15" t="s">
        <v>123</v>
      </c>
      <c r="E31" s="15"/>
      <c r="F31" s="38" t="s">
        <v>39</v>
      </c>
      <c r="G31" s="72">
        <f>'MRS(input)'!F10</f>
        <v>0</v>
      </c>
      <c r="H31" s="73" t="str">
        <f>'MPS(calc_process)'!H31</f>
        <v>ton</v>
      </c>
      <c r="I31" s="34" t="s">
        <v>78</v>
      </c>
    </row>
    <row r="32" spans="1:9" ht="33" customHeight="1">
      <c r="A32" s="37"/>
      <c r="B32" s="46"/>
      <c r="C32" s="50"/>
      <c r="D32" s="15" t="s">
        <v>59</v>
      </c>
      <c r="E32" s="15"/>
      <c r="F32" s="38" t="s">
        <v>39</v>
      </c>
      <c r="G32" s="74">
        <f>G10</f>
        <v>41.4</v>
      </c>
      <c r="H32" s="75" t="str">
        <f>'MPS(calc_process)'!H32</f>
        <v>GJ/ton</v>
      </c>
      <c r="I32" s="34" t="s">
        <v>91</v>
      </c>
    </row>
    <row r="33" spans="1:9" ht="18.75" customHeight="1">
      <c r="A33" s="37"/>
      <c r="B33" s="46"/>
      <c r="C33" s="51"/>
      <c r="D33" s="15" t="s">
        <v>100</v>
      </c>
      <c r="E33" s="15"/>
      <c r="F33" s="38" t="s">
        <v>39</v>
      </c>
      <c r="G33" s="70">
        <f>G15</f>
        <v>72.599999999999994</v>
      </c>
      <c r="H33" s="71" t="s">
        <v>96</v>
      </c>
      <c r="I33" s="34" t="s">
        <v>99</v>
      </c>
    </row>
    <row r="34" spans="1:9" ht="18.75" customHeight="1">
      <c r="A34" s="37"/>
      <c r="B34" s="46"/>
      <c r="C34" s="47" t="s">
        <v>124</v>
      </c>
      <c r="D34" s="15"/>
      <c r="E34" s="15"/>
      <c r="F34" s="48"/>
      <c r="G34" s="39">
        <f>G35*G36*G37/1000</f>
        <v>0</v>
      </c>
      <c r="H34" s="40" t="s">
        <v>110</v>
      </c>
      <c r="I34" s="34"/>
    </row>
    <row r="35" spans="1:9" ht="33" customHeight="1">
      <c r="A35" s="37"/>
      <c r="B35" s="46"/>
      <c r="C35" s="50"/>
      <c r="D35" s="15" t="s">
        <v>125</v>
      </c>
      <c r="E35" s="15"/>
      <c r="F35" s="38" t="s">
        <v>41</v>
      </c>
      <c r="G35" s="72">
        <f>'MRS(input)'!F11</f>
        <v>0</v>
      </c>
      <c r="H35" s="73" t="str">
        <f>'MPS(calc_process)'!H35</f>
        <v>ton</v>
      </c>
      <c r="I35" s="34" t="s">
        <v>80</v>
      </c>
    </row>
    <row r="36" spans="1:9" ht="33" customHeight="1">
      <c r="A36" s="37"/>
      <c r="B36" s="46"/>
      <c r="C36" s="50"/>
      <c r="D36" s="15" t="s">
        <v>112</v>
      </c>
      <c r="E36" s="15"/>
      <c r="F36" s="38" t="s">
        <v>41</v>
      </c>
      <c r="G36" s="74">
        <f>G11</f>
        <v>47.93</v>
      </c>
      <c r="H36" s="75" t="str">
        <f>'MPS(calc_process)'!H36</f>
        <v>GJ/ton</v>
      </c>
      <c r="I36" s="34" t="s">
        <v>92</v>
      </c>
    </row>
    <row r="37" spans="1:9" ht="18.75" customHeight="1">
      <c r="A37" s="37"/>
      <c r="B37" s="46"/>
      <c r="C37" s="51"/>
      <c r="D37" s="15" t="s">
        <v>102</v>
      </c>
      <c r="E37" s="15"/>
      <c r="F37" s="38" t="s">
        <v>41</v>
      </c>
      <c r="G37" s="70">
        <f>G16</f>
        <v>60.1</v>
      </c>
      <c r="H37" s="71" t="s">
        <v>96</v>
      </c>
      <c r="I37" s="34" t="s">
        <v>101</v>
      </c>
    </row>
    <row r="38" spans="1:9" ht="18.75" customHeight="1">
      <c r="A38" s="37"/>
      <c r="B38" s="46"/>
      <c r="C38" s="47" t="s">
        <v>126</v>
      </c>
      <c r="D38" s="15"/>
      <c r="E38" s="15"/>
      <c r="F38" s="48"/>
      <c r="G38" s="39">
        <f>G39*G40*G41/1000</f>
        <v>0</v>
      </c>
      <c r="H38" s="40" t="s">
        <v>110</v>
      </c>
      <c r="I38" s="34"/>
    </row>
    <row r="39" spans="1:9" ht="33" customHeight="1">
      <c r="A39" s="37"/>
      <c r="B39" s="46"/>
      <c r="C39" s="50"/>
      <c r="D39" s="15" t="s">
        <v>127</v>
      </c>
      <c r="E39" s="15"/>
      <c r="F39" s="38" t="s">
        <v>36</v>
      </c>
      <c r="G39" s="72">
        <f>'MRS(input)'!F12</f>
        <v>0</v>
      </c>
      <c r="H39" s="73" t="str">
        <f>'MPS(calc_process)'!H39</f>
        <v>ton</v>
      </c>
      <c r="I39" s="34" t="s">
        <v>82</v>
      </c>
    </row>
    <row r="40" spans="1:9" ht="33" customHeight="1">
      <c r="A40" s="37"/>
      <c r="B40" s="46"/>
      <c r="C40" s="50"/>
      <c r="D40" s="15" t="s">
        <v>113</v>
      </c>
      <c r="E40" s="15"/>
      <c r="F40" s="38" t="s">
        <v>36</v>
      </c>
      <c r="G40" s="74">
        <f>G12</f>
        <v>49.4</v>
      </c>
      <c r="H40" s="75" t="str">
        <f>'MPS(calc_process)'!H40</f>
        <v>GJ/ton</v>
      </c>
      <c r="I40" s="34" t="s">
        <v>93</v>
      </c>
    </row>
    <row r="41" spans="1:9" ht="18.75" customHeight="1">
      <c r="A41" s="29"/>
      <c r="B41" s="52"/>
      <c r="C41" s="51"/>
      <c r="D41" s="15" t="s">
        <v>104</v>
      </c>
      <c r="E41" s="15"/>
      <c r="F41" s="38" t="s">
        <v>36</v>
      </c>
      <c r="G41" s="70">
        <f>G17</f>
        <v>55.2</v>
      </c>
      <c r="H41" s="71" t="s">
        <v>96</v>
      </c>
      <c r="I41" s="34" t="s">
        <v>103</v>
      </c>
    </row>
    <row r="42" spans="1:9">
      <c r="A42" s="53"/>
      <c r="B42" s="53"/>
      <c r="C42" s="53"/>
      <c r="D42" s="53"/>
      <c r="E42" s="53"/>
      <c r="F42" s="54"/>
      <c r="G42" s="55"/>
      <c r="H42" s="55"/>
      <c r="I42" s="56"/>
    </row>
    <row r="43" spans="1:9" ht="21.75" customHeight="1">
      <c r="E43" s="53" t="s">
        <v>8</v>
      </c>
      <c r="F43" s="3"/>
    </row>
    <row r="44" spans="1:9" ht="21.75" customHeight="1">
      <c r="E44" s="57" t="s">
        <v>35</v>
      </c>
      <c r="F44" s="58" t="s">
        <v>128</v>
      </c>
      <c r="G44" s="9"/>
    </row>
    <row r="45" spans="1:9" ht="21.75" customHeight="1">
      <c r="E45" s="57" t="s">
        <v>60</v>
      </c>
      <c r="F45" s="59">
        <v>18.899999999999999</v>
      </c>
      <c r="G45" s="58" t="s">
        <v>37</v>
      </c>
      <c r="H45" s="56"/>
    </row>
    <row r="46" spans="1:9" ht="21.75" customHeight="1">
      <c r="E46" s="57" t="s">
        <v>61</v>
      </c>
      <c r="F46" s="59">
        <v>39.799999999999997</v>
      </c>
      <c r="G46" s="58" t="s">
        <v>37</v>
      </c>
      <c r="H46" s="56"/>
    </row>
    <row r="47" spans="1:9" ht="21.75" customHeight="1">
      <c r="E47" s="57" t="s">
        <v>62</v>
      </c>
      <c r="F47" s="59">
        <v>41.4</v>
      </c>
      <c r="G47" s="58" t="s">
        <v>37</v>
      </c>
      <c r="H47" s="53"/>
    </row>
    <row r="48" spans="1:9" ht="21.75" customHeight="1">
      <c r="E48" s="57" t="s">
        <v>63</v>
      </c>
      <c r="F48" s="59">
        <v>44.8</v>
      </c>
      <c r="G48" s="58" t="s">
        <v>37</v>
      </c>
      <c r="H48" s="53"/>
    </row>
    <row r="49" spans="5:8" ht="21.75" customHeight="1">
      <c r="E49" s="60" t="s">
        <v>64</v>
      </c>
      <c r="F49" s="59">
        <v>46.5</v>
      </c>
      <c r="G49" s="58" t="s">
        <v>37</v>
      </c>
      <c r="H49" s="53"/>
    </row>
    <row r="50" spans="5:8" ht="21.75" customHeight="1">
      <c r="E50" s="61"/>
      <c r="F50" s="61"/>
      <c r="G50" s="55"/>
      <c r="H50" s="53"/>
    </row>
    <row r="51" spans="5:8" ht="21.75" customHeight="1">
      <c r="E51" s="57" t="s">
        <v>129</v>
      </c>
      <c r="F51" s="58" t="s">
        <v>130</v>
      </c>
      <c r="G51" s="55"/>
      <c r="H51" s="53"/>
    </row>
    <row r="52" spans="5:8" ht="21.75" customHeight="1">
      <c r="E52" s="57" t="s">
        <v>65</v>
      </c>
      <c r="F52" s="62">
        <v>9.6100000000000005E-2</v>
      </c>
      <c r="G52" s="58" t="s">
        <v>96</v>
      </c>
      <c r="H52" s="53"/>
    </row>
    <row r="53" spans="5:8" ht="21.75" customHeight="1">
      <c r="E53" s="57" t="s">
        <v>66</v>
      </c>
      <c r="F53" s="62">
        <v>7.5499999999999998E-2</v>
      </c>
      <c r="G53" s="58" t="s">
        <v>96</v>
      </c>
      <c r="H53" s="53"/>
    </row>
    <row r="54" spans="5:8" ht="21.75" customHeight="1">
      <c r="E54" s="57" t="s">
        <v>67</v>
      </c>
      <c r="F54" s="62">
        <v>7.2599999999999998E-2</v>
      </c>
      <c r="G54" s="58" t="s">
        <v>96</v>
      </c>
      <c r="H54" s="53"/>
    </row>
    <row r="55" spans="5:8" s="23" customFormat="1" ht="21.75" customHeight="1">
      <c r="E55" s="57" t="s">
        <v>68</v>
      </c>
      <c r="F55" s="62">
        <v>6.1600000000000002E-2</v>
      </c>
      <c r="G55" s="58" t="s">
        <v>96</v>
      </c>
      <c r="H55" s="53"/>
    </row>
    <row r="56" spans="5:8" s="23" customFormat="1" ht="21.75" customHeight="1">
      <c r="E56" s="60" t="s">
        <v>69</v>
      </c>
      <c r="F56" s="62">
        <v>5.4300000000000001E-2</v>
      </c>
      <c r="G56" s="58" t="s">
        <v>96</v>
      </c>
      <c r="H56" s="53"/>
    </row>
  </sheetData>
  <sheetProtection password="C7C3" sheet="1" objects="1" scenarios="1"/>
  <mergeCells count="1">
    <mergeCell ref="A3:I3"/>
  </mergeCells>
  <phoneticPr fontId="16"/>
  <pageMargins left="0.70866141732283472" right="0.70866141732283472" top="0.74803149606299213" bottom="0.74803149606299213" header="0.31496062992125984" footer="0.31496062992125984"/>
  <pageSetup paperSize="9" scale="59" orientation="portrait" r:id="rId1"/>
  <rowBreaks count="1" manualBreakCount="1">
    <brk id="4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2018-07-11T02:51:09Z</dcterms:created>
  <dcterms:modified xsi:type="dcterms:W3CDTF">2018-07-11T02:53:48Z</dcterms:modified>
</cp:coreProperties>
</file>