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730" windowHeight="11760" tabRatio="698"/>
  </bookViews>
  <sheets>
    <sheet name="PMS(input,method 1)" sheetId="34" r:id="rId1"/>
    <sheet name="PMS(calc_process,method 1)" sheetId="31" r:id="rId2"/>
    <sheet name="PMS(input,method 2)" sheetId="30" r:id="rId3"/>
    <sheet name="PMS(calc_process,method 2)" sheetId="36" r:id="rId4"/>
    <sheet name="input_separate" sheetId="35" r:id="rId5"/>
  </sheets>
  <definedNames>
    <definedName name="_xlnm.Print_Area" localSheetId="1">'PMS(calc_process,method 1)'!$A$1:$I$19</definedName>
    <definedName name="_xlnm.Print_Area" localSheetId="3">'PMS(calc_process,method 2)'!$A$1:$I$29</definedName>
    <definedName name="_xlnm.Print_Area" localSheetId="0">'PMS(input,method 1)'!$A$1:$K$21</definedName>
    <definedName name="_xlnm.Print_Area" localSheetId="2">'PMS(input,method 2)'!$A$1:$K$25</definedName>
  </definedNames>
  <calcPr calcId="152511"/>
</workbook>
</file>

<file path=xl/calcChain.xml><?xml version="1.0" encoding="utf-8"?>
<calcChain xmlns="http://schemas.openxmlformats.org/spreadsheetml/2006/main">
  <c r="B20" i="30" l="1"/>
  <c r="D1" i="35" l="1"/>
  <c r="I1" i="36"/>
  <c r="K1" i="30"/>
  <c r="I1" i="31"/>
  <c r="G12" i="36" l="1"/>
  <c r="G19" i="36" s="1"/>
  <c r="G17" i="36" l="1"/>
  <c r="G14" i="36"/>
  <c r="G13" i="36" s="1"/>
  <c r="G9" i="36"/>
  <c r="G15" i="36" s="1"/>
  <c r="D9" i="35"/>
  <c r="C9" i="35" s="1"/>
  <c r="G8" i="36"/>
  <c r="G18" i="36" s="1"/>
  <c r="G12" i="31"/>
  <c r="G8" i="31" s="1"/>
  <c r="G20" i="36" l="1"/>
  <c r="G16" i="36"/>
  <c r="G11" i="36" s="1"/>
  <c r="G6" i="36" s="1"/>
  <c r="D16" i="35"/>
  <c r="C16" i="35" s="1"/>
  <c r="D32" i="35"/>
  <c r="C32" i="35" s="1"/>
  <c r="D11" i="35"/>
  <c r="C11" i="35" s="1"/>
  <c r="D27" i="35"/>
  <c r="C27" i="35" s="1"/>
  <c r="D6" i="35"/>
  <c r="C6" i="35" s="1"/>
  <c r="D22" i="35"/>
  <c r="C22" i="35" s="1"/>
  <c r="D31" i="35"/>
  <c r="C31" i="35" s="1"/>
  <c r="D26" i="35"/>
  <c r="C26" i="35" s="1"/>
  <c r="D20" i="35"/>
  <c r="C20" i="35" s="1"/>
  <c r="D15" i="35"/>
  <c r="C15" i="35" s="1"/>
  <c r="D10" i="35"/>
  <c r="C10" i="35" s="1"/>
  <c r="D5" i="35"/>
  <c r="C5" i="35" s="1"/>
  <c r="D30" i="35"/>
  <c r="C30" i="35" s="1"/>
  <c r="D24" i="35"/>
  <c r="C24" i="35" s="1"/>
  <c r="D19" i="35"/>
  <c r="C19" i="35" s="1"/>
  <c r="D14" i="35"/>
  <c r="C14" i="35" s="1"/>
  <c r="D8" i="35"/>
  <c r="C8" i="35" s="1"/>
  <c r="D34" i="35"/>
  <c r="C34" i="35" s="1"/>
  <c r="D28" i="35"/>
  <c r="C28" i="35" s="1"/>
  <c r="D23" i="35"/>
  <c r="C23" i="35" s="1"/>
  <c r="D18" i="35"/>
  <c r="C18" i="35" s="1"/>
  <c r="D12" i="35"/>
  <c r="C12" i="35" s="1"/>
  <c r="D7" i="35"/>
  <c r="C7" i="35" s="1"/>
  <c r="D33" i="35"/>
  <c r="C33" i="35" s="1"/>
  <c r="D29" i="35"/>
  <c r="C29" i="35" s="1"/>
  <c r="D25" i="35"/>
  <c r="C25" i="35" s="1"/>
  <c r="D21" i="35"/>
  <c r="C21" i="35" s="1"/>
  <c r="D17" i="35"/>
  <c r="C17" i="35" s="1"/>
  <c r="D13" i="35"/>
  <c r="C13" i="35" s="1"/>
  <c r="E8" i="30"/>
  <c r="G11" i="31" l="1"/>
  <c r="G10" i="31" s="1"/>
  <c r="G6" i="31" s="1"/>
  <c r="B16" i="34" l="1"/>
</calcChain>
</file>

<file path=xl/sharedStrings.xml><?xml version="1.0" encoding="utf-8"?>
<sst xmlns="http://schemas.openxmlformats.org/spreadsheetml/2006/main" count="276" uniqueCount="144">
  <si>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</si>
  <si>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</si>
  <si>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</si>
  <si>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</si>
  <si>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</si>
  <si>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</si>
  <si>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</si>
  <si>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</si>
  <si>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</si>
  <si>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</si>
  <si>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</si>
  <si>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</si>
  <si>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</si>
  <si>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</si>
  <si>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</si>
  <si>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</si>
  <si>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</si>
  <si>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</si>
  <si>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</si>
  <si>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</si>
  <si>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</si>
  <si>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</si>
  <si>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</si>
  <si>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</si>
  <si>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</si>
  <si>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</si>
  <si>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</si>
  <si>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</si>
  <si>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</si>
  <si>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</si>
  <si>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</si>
  <si>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</si>
  <si>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</si>
  <si>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</si>
  <si>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</si>
  <si>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</si>
  <si>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</si>
  <si>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</si>
  <si>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</si>
  <si>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</si>
  <si>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</si>
  <si>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r>
      <t xml:space="preserve">JCM Proposed Methodology Spreadsheet Form (input sheet) </t>
    </r>
    <r>
      <rPr>
        <b/>
        <sz val="12"/>
        <color indexed="9"/>
        <rFont val="Arial"/>
        <family val="2"/>
      </rPr>
      <t xml:space="preserve">[Attachment to Proposed Methodology Form]  </t>
    </r>
    <phoneticPr fontId="2"/>
  </si>
  <si>
    <t>JCM Proposed Methodology Spreadsheet Form (Calculation Process Sheet)</t>
    <phoneticPr fontId="2"/>
  </si>
  <si>
    <t>n/a</t>
  </si>
  <si>
    <r>
      <t>EF</t>
    </r>
    <r>
      <rPr>
        <sz val="6"/>
        <color indexed="8"/>
        <rFont val="Arial"/>
        <family val="2"/>
      </rPr>
      <t>CO2</t>
    </r>
    <phoneticPr fontId="2"/>
  </si>
  <si>
    <t>Diesel</t>
    <phoneticPr fontId="2"/>
  </si>
  <si>
    <t>MWh</t>
    <phoneticPr fontId="2"/>
  </si>
  <si>
    <t>MWh</t>
    <phoneticPr fontId="2"/>
  </si>
  <si>
    <t>Option C</t>
    <phoneticPr fontId="2"/>
  </si>
  <si>
    <t>Monitored data</t>
    <phoneticPr fontId="2"/>
  </si>
  <si>
    <t>Kerosene</t>
    <phoneticPr fontId="24"/>
  </si>
  <si>
    <r>
      <t>EF</t>
    </r>
    <r>
      <rPr>
        <sz val="6"/>
        <color indexed="8"/>
        <rFont val="Arial"/>
        <family val="2"/>
      </rPr>
      <t>CO2,FUEL</t>
    </r>
    <phoneticPr fontId="2"/>
  </si>
  <si>
    <t>n/a</t>
    <phoneticPr fontId="2"/>
  </si>
  <si>
    <t>Electricity</t>
    <phoneticPr fontId="2"/>
  </si>
  <si>
    <t>-</t>
    <phoneticPr fontId="2"/>
  </si>
  <si>
    <t>i</t>
    <phoneticPr fontId="2"/>
  </si>
  <si>
    <t>Option C</t>
    <phoneticPr fontId="2"/>
  </si>
  <si>
    <t>(1)</t>
    <phoneticPr fontId="2"/>
  </si>
  <si>
    <t>(1)</t>
    <phoneticPr fontId="2"/>
  </si>
  <si>
    <r>
      <t>tCO</t>
    </r>
    <r>
      <rPr>
        <vertAlign val="subscript"/>
        <sz val="11"/>
        <color indexed="8"/>
        <rFont val="Arial"/>
        <family val="2"/>
      </rPr>
      <t>2</t>
    </r>
    <r>
      <rPr>
        <sz val="11"/>
        <color indexed="8"/>
        <rFont val="Arial"/>
        <family val="2"/>
      </rPr>
      <t>/MWh</t>
    </r>
    <phoneticPr fontId="2"/>
  </si>
  <si>
    <t>0.8 or 1.0</t>
    <phoneticPr fontId="24"/>
  </si>
  <si>
    <t>n/a</t>
    <phoneticPr fontId="24"/>
  </si>
  <si>
    <r>
      <t>EF</t>
    </r>
    <r>
      <rPr>
        <sz val="10"/>
        <rFont val="Arial"/>
        <family val="2"/>
      </rPr>
      <t>CO2,FUEL</t>
    </r>
    <phoneticPr fontId="2"/>
  </si>
  <si>
    <t>n/a</t>
    <phoneticPr fontId="2"/>
  </si>
  <si>
    <t>Refer to the available value of the CDM Methodology, AMS-I.L. “Electrification of rural communities using renewable energy”.
This parameter should be determined at the time of validation in accordance with the latest version of the above source.</t>
    <phoneticPr fontId="2"/>
  </si>
  <si>
    <t>Electricity</t>
    <phoneticPr fontId="2"/>
  </si>
  <si>
    <t>MWh</t>
    <phoneticPr fontId="2"/>
  </si>
  <si>
    <t>Kerosene</t>
    <phoneticPr fontId="24"/>
  </si>
  <si>
    <r>
      <t>tCO</t>
    </r>
    <r>
      <rPr>
        <vertAlign val="subscript"/>
        <sz val="11"/>
        <color indexed="8"/>
        <rFont val="Arial"/>
        <family val="2"/>
      </rPr>
      <t>2</t>
    </r>
    <r>
      <rPr>
        <sz val="11"/>
        <color indexed="8"/>
        <rFont val="Arial"/>
        <family val="2"/>
      </rPr>
      <t>/MWh</t>
    </r>
    <phoneticPr fontId="2"/>
  </si>
  <si>
    <t>Recipientr number</t>
    <phoneticPr fontId="2"/>
  </si>
  <si>
    <t>Continuously</t>
    <phoneticPr fontId="24"/>
  </si>
  <si>
    <t>MWh/p</t>
    <phoneticPr fontId="2"/>
  </si>
  <si>
    <r>
      <t>tCO</t>
    </r>
    <r>
      <rPr>
        <vertAlign val="subscript"/>
        <sz val="14"/>
        <color indexed="8"/>
        <rFont val="Arial"/>
        <family val="2"/>
      </rPr>
      <t>2</t>
    </r>
    <r>
      <rPr>
        <sz val="14"/>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</si>
  <si>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</si>
  <si>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sz val="9"/>
        <color indexed="8"/>
        <rFont val="Arial"/>
        <family val="2"/>
      </rPr>
      <t>p</t>
    </r>
    <phoneticPr fontId="2"/>
  </si>
  <si>
    <r>
      <t>RE</t>
    </r>
    <r>
      <rPr>
        <sz val="9"/>
        <rFont val="Arial"/>
        <family val="2"/>
      </rPr>
      <t>p</t>
    </r>
    <phoneticPr fontId="2"/>
  </si>
  <si>
    <r>
      <t>EC</t>
    </r>
    <r>
      <rPr>
        <sz val="6"/>
        <color indexed="8"/>
        <rFont val="Arial"/>
        <family val="2"/>
      </rPr>
      <t>total,p</t>
    </r>
    <phoneticPr fontId="2"/>
  </si>
  <si>
    <r>
      <t>PE</t>
    </r>
    <r>
      <rPr>
        <sz val="9"/>
        <color indexed="8"/>
        <rFont val="Arial"/>
        <family val="2"/>
      </rPr>
      <t>p</t>
    </r>
    <phoneticPr fontId="2"/>
  </si>
  <si>
    <r>
      <t>PE</t>
    </r>
    <r>
      <rPr>
        <sz val="9"/>
        <color indexed="8"/>
        <rFont val="Arial"/>
        <family val="2"/>
      </rPr>
      <t>p</t>
    </r>
    <phoneticPr fontId="2"/>
  </si>
  <si>
    <t>day</t>
    <phoneticPr fontId="2"/>
  </si>
  <si>
    <t>kW</t>
    <phoneticPr fontId="24"/>
  </si>
  <si>
    <r>
      <t>x</t>
    </r>
    <r>
      <rPr>
        <sz val="8"/>
        <rFont val="Arial"/>
        <family val="2"/>
      </rPr>
      <t>p</t>
    </r>
    <phoneticPr fontId="24"/>
  </si>
  <si>
    <t>The total capacity of the project generation systems [kW]</t>
    <phoneticPr fontId="24"/>
  </si>
  <si>
    <t>The total capacity of the project generation systems.
In the case of the project which newly installs the PV together with the “Micro hydro generation unit” defined by the latest version of AM001, “Electrification of communities using micro hydropower generation” at the same time, the total capacity of the project is determined as a summation with the capacity of the unit(s) installed as “Micro hydro generation unit” defined by AM001.</t>
    <phoneticPr fontId="24"/>
  </si>
  <si>
    <t>p</t>
    <phoneticPr fontId="2"/>
  </si>
  <si>
    <t xml:space="preserve">The period of the project </t>
    <phoneticPr fontId="2"/>
  </si>
  <si>
    <t>(2)</t>
  </si>
  <si>
    <t>MWh</t>
    <phoneticPr fontId="24"/>
  </si>
  <si>
    <t>The minimum electricity consumption for lighting per recipient per year (kWh)
(Two 15W CFLs which are equivalent to  kerosene lamp run for 5 hrs/day for 365 days consuming 0.055 MWh)</t>
    <phoneticPr fontId="24"/>
  </si>
  <si>
    <r>
      <t>EF</t>
    </r>
    <r>
      <rPr>
        <sz val="10"/>
        <rFont val="Arial"/>
        <family val="2"/>
      </rPr>
      <t>CO2</t>
    </r>
    <phoneticPr fontId="2"/>
  </si>
  <si>
    <t>MWh</t>
    <phoneticPr fontId="24"/>
  </si>
  <si>
    <t>JCM_ET_F_PMS_ver02.0</t>
    <phoneticPr fontId="2"/>
  </si>
  <si>
    <r>
      <t xml:space="preserve">Total electricity consumption by all the recipients during the period </t>
    </r>
    <r>
      <rPr>
        <i/>
        <sz val="14"/>
        <rFont val="Arial"/>
        <family val="2"/>
      </rPr>
      <t>p</t>
    </r>
    <phoneticPr fontId="2"/>
  </si>
  <si>
    <r>
      <t>EC</t>
    </r>
    <r>
      <rPr>
        <vertAlign val="subscript"/>
        <sz val="14"/>
        <rFont val="Arial"/>
        <family val="2"/>
      </rPr>
      <t>total,p</t>
    </r>
    <phoneticPr fontId="24"/>
  </si>
  <si>
    <r>
      <t xml:space="preserve">Total electricity consumption by the recipients  during the period </t>
    </r>
    <r>
      <rPr>
        <i/>
        <sz val="14"/>
        <rFont val="Arial"/>
        <family val="2"/>
      </rPr>
      <t>p</t>
    </r>
    <r>
      <rPr>
        <sz val="14"/>
        <rFont val="Arial"/>
        <family val="2"/>
      </rPr>
      <t>.
The electricity meter is replaced or calibrated at an interval following the regulations in the country in which the electricity meter is commonly used or according to the manufacturer’s recommendation unless the electricity meter has obtained type approval, manufacturer’s specification, or certification issued by an entity accredited under international/national standards by the time of installation.</t>
    </r>
    <phoneticPr fontId="24"/>
  </si>
  <si>
    <r>
      <t>EF</t>
    </r>
    <r>
      <rPr>
        <vertAlign val="subscript"/>
        <sz val="14"/>
        <rFont val="Arial"/>
        <family val="2"/>
      </rPr>
      <t>CO2</t>
    </r>
    <phoneticPr fontId="24"/>
  </si>
  <si>
    <r>
      <t>CO</t>
    </r>
    <r>
      <rPr>
        <vertAlign val="subscript"/>
        <sz val="14"/>
        <rFont val="Arial"/>
        <family val="2"/>
      </rPr>
      <t>2</t>
    </r>
    <r>
      <rPr>
        <sz val="14"/>
        <rFont val="Arial"/>
        <family val="2"/>
      </rPr>
      <t xml:space="preserve"> emission factor of the diesel generation unit </t>
    </r>
    <phoneticPr fontId="24"/>
  </si>
  <si>
    <r>
      <t>tCO</t>
    </r>
    <r>
      <rPr>
        <vertAlign val="subscript"/>
        <sz val="14"/>
        <rFont val="Arial"/>
        <family val="2"/>
      </rPr>
      <t>2</t>
    </r>
    <r>
      <rPr>
        <sz val="14"/>
        <rFont val="Arial"/>
        <family val="2"/>
      </rPr>
      <t>/MWh</t>
    </r>
    <phoneticPr fontId="24"/>
  </si>
  <si>
    <r>
      <t>Refer to the available value in “Table 2. Emission factors for diesel generator systems (in kg CO</t>
    </r>
    <r>
      <rPr>
        <vertAlign val="subscript"/>
        <sz val="14"/>
        <rFont val="Arial"/>
        <family val="2"/>
      </rPr>
      <t>2</t>
    </r>
    <r>
      <rPr>
        <sz val="14"/>
        <rFont val="Arial"/>
        <family val="2"/>
      </rPr>
      <t>e/kWh) for three different levels of load factors” of CDM approved small scale methodology AMS-I.F.
This parameter should be determined at the time of validation in accordance with the latest version of the above source.</t>
    </r>
    <phoneticPr fontId="2"/>
  </si>
  <si>
    <t>The total capacity of the project generation systems.
In the case of the project which newly installs the PV together with the “micro hydro generation unit” defined by the latest version of ET_AM001, “Electrification of communities using micro hydropower generation” at the same time, the total capacity of the project is determined as a summation with the capacity of the unit(s) installed as “micro hydro generation unit” defined by ET_AM001.</t>
    <phoneticPr fontId="24"/>
  </si>
  <si>
    <r>
      <t>x</t>
    </r>
    <r>
      <rPr>
        <vertAlign val="subscript"/>
        <sz val="14"/>
        <rFont val="Arial"/>
        <family val="2"/>
      </rPr>
      <t>p</t>
    </r>
    <phoneticPr fontId="24"/>
  </si>
  <si>
    <r>
      <t xml:space="preserve">Emission reductions during the period </t>
    </r>
    <r>
      <rPr>
        <i/>
        <sz val="11"/>
        <rFont val="Arial"/>
        <family val="2"/>
      </rPr>
      <t>p</t>
    </r>
    <phoneticPr fontId="2"/>
  </si>
  <si>
    <r>
      <t>CO</t>
    </r>
    <r>
      <rPr>
        <vertAlign val="subscript"/>
        <sz val="11"/>
        <rFont val="Arial"/>
        <family val="2"/>
      </rPr>
      <t>2</t>
    </r>
    <r>
      <rPr>
        <sz val="11"/>
        <rFont val="Arial"/>
        <family val="2"/>
      </rPr>
      <t xml:space="preserve"> emission factor of the diesel generation unit</t>
    </r>
    <phoneticPr fontId="2"/>
  </si>
  <si>
    <r>
      <t xml:space="preserve">Reference emissions during the period </t>
    </r>
    <r>
      <rPr>
        <i/>
        <sz val="11"/>
        <rFont val="Arial"/>
        <family val="2"/>
      </rPr>
      <t>p</t>
    </r>
    <phoneticPr fontId="2"/>
  </si>
  <si>
    <r>
      <t xml:space="preserve">Total electricity consumption by all the recipients during the period </t>
    </r>
    <r>
      <rPr>
        <i/>
        <sz val="11"/>
        <rFont val="Arial"/>
        <family val="2"/>
      </rPr>
      <t>p</t>
    </r>
    <phoneticPr fontId="2"/>
  </si>
  <si>
    <r>
      <t xml:space="preserve">Project emissions during the period </t>
    </r>
    <r>
      <rPr>
        <i/>
        <sz val="11"/>
        <rFont val="Arial"/>
        <family val="2"/>
      </rPr>
      <t>p</t>
    </r>
    <phoneticPr fontId="2"/>
  </si>
  <si>
    <r>
      <t>CO</t>
    </r>
    <r>
      <rPr>
        <vertAlign val="subscript"/>
        <sz val="11"/>
        <rFont val="Arial"/>
        <family val="2"/>
      </rPr>
      <t>2</t>
    </r>
    <r>
      <rPr>
        <sz val="11"/>
        <rFont val="Arial"/>
        <family val="2"/>
      </rPr>
      <t xml:space="preserve"> emission factor of the diesel generation unit in the case of x</t>
    </r>
    <r>
      <rPr>
        <vertAlign val="subscript"/>
        <sz val="11"/>
        <rFont val="Arial"/>
        <family val="2"/>
      </rPr>
      <t>p</t>
    </r>
    <r>
      <rPr>
        <sz val="11"/>
        <rFont val="Arial"/>
        <family val="2"/>
      </rPr>
      <t>&lt; 35 (x</t>
    </r>
    <r>
      <rPr>
        <vertAlign val="subscript"/>
        <sz val="11"/>
        <rFont val="Arial"/>
        <family val="2"/>
      </rPr>
      <t>p</t>
    </r>
    <r>
      <rPr>
        <sz val="11"/>
        <rFont val="Arial"/>
        <family val="2"/>
      </rPr>
      <t>: the total capacity of the project generation systems [kW])</t>
    </r>
    <phoneticPr fontId="2"/>
  </si>
  <si>
    <r>
      <t>CO</t>
    </r>
    <r>
      <rPr>
        <vertAlign val="subscript"/>
        <sz val="11"/>
        <rFont val="Arial"/>
        <family val="2"/>
      </rPr>
      <t>2</t>
    </r>
    <r>
      <rPr>
        <sz val="11"/>
        <rFont val="Arial"/>
        <family val="2"/>
      </rPr>
      <t xml:space="preserve"> emission factor of the diesel generation unit in the case of 35 </t>
    </r>
    <r>
      <rPr>
        <sz val="11"/>
        <rFont val="ＭＳ Ｐゴシック"/>
        <family val="3"/>
        <charset val="128"/>
      </rPr>
      <t>≤</t>
    </r>
    <r>
      <rPr>
        <sz val="11"/>
        <rFont val="Arial"/>
        <family val="2"/>
      </rPr>
      <t>x</t>
    </r>
    <r>
      <rPr>
        <vertAlign val="subscript"/>
        <sz val="11"/>
        <rFont val="Arial"/>
        <family val="2"/>
      </rPr>
      <t>p</t>
    </r>
    <r>
      <rPr>
        <sz val="11"/>
        <rFont val="Arial"/>
        <family val="2"/>
      </rPr>
      <t>&lt;135</t>
    </r>
    <phoneticPr fontId="2"/>
  </si>
  <si>
    <r>
      <t>EC</t>
    </r>
    <r>
      <rPr>
        <vertAlign val="subscript"/>
        <sz val="14"/>
        <rFont val="Arial"/>
        <family val="2"/>
      </rPr>
      <t>i,p</t>
    </r>
    <phoneticPr fontId="2"/>
  </si>
  <si>
    <r>
      <t xml:space="preserve">Electricity consumption of the recipient </t>
    </r>
    <r>
      <rPr>
        <i/>
        <sz val="14"/>
        <rFont val="Arial"/>
        <family val="2"/>
      </rPr>
      <t>i</t>
    </r>
    <r>
      <rPr>
        <sz val="14"/>
        <rFont val="Arial"/>
        <family val="2"/>
      </rPr>
      <t xml:space="preserve"> during the monitoring period </t>
    </r>
    <r>
      <rPr>
        <i/>
        <sz val="14"/>
        <rFont val="Arial"/>
        <family val="2"/>
      </rPr>
      <t>p</t>
    </r>
    <phoneticPr fontId="2"/>
  </si>
  <si>
    <r>
      <t>M</t>
    </r>
    <r>
      <rPr>
        <sz val="9"/>
        <rFont val="Arial"/>
        <family val="2"/>
      </rPr>
      <t>p</t>
    </r>
    <phoneticPr fontId="2"/>
  </si>
  <si>
    <r>
      <t xml:space="preserve">The number of all the recipients in the project activity during the period </t>
    </r>
    <r>
      <rPr>
        <i/>
        <sz val="14"/>
        <rFont val="Arial"/>
        <family val="2"/>
      </rPr>
      <t>p</t>
    </r>
    <phoneticPr fontId="2"/>
  </si>
  <si>
    <r>
      <t xml:space="preserve">Aggregate electricity consumption by the recipient </t>
    </r>
    <r>
      <rPr>
        <i/>
        <sz val="14"/>
        <rFont val="Arial"/>
        <family val="2"/>
      </rPr>
      <t>i</t>
    </r>
    <r>
      <rPr>
        <sz val="14"/>
        <rFont val="Arial"/>
        <family val="2"/>
      </rPr>
      <t xml:space="preserve"> during the monitoring period </t>
    </r>
    <r>
      <rPr>
        <i/>
        <sz val="14"/>
        <rFont val="Arial"/>
        <family val="2"/>
      </rPr>
      <t>p</t>
    </r>
    <r>
      <rPr>
        <sz val="14"/>
        <rFont val="Arial"/>
        <family val="2"/>
      </rPr>
      <t xml:space="preserve">
The electricity meter is replaced or calibrated at an interval following the regulations in the country in which the electricity meter is commonly used or according to the manufacturer’s recommendation unless the electricity meter has obtained type approval, manufacturer’s specification, or certification issued by an entity accredited under international/national standards by the time of installation.</t>
    </r>
    <phoneticPr fontId="24"/>
  </si>
  <si>
    <r>
      <t>The number of recipients of individual monitoring in the project activity is done together with EC</t>
    </r>
    <r>
      <rPr>
        <vertAlign val="subscript"/>
        <sz val="14"/>
        <rFont val="Arial"/>
        <family val="2"/>
      </rPr>
      <t>i,p</t>
    </r>
    <phoneticPr fontId="2"/>
  </si>
  <si>
    <r>
      <t>CO</t>
    </r>
    <r>
      <rPr>
        <vertAlign val="subscript"/>
        <sz val="14"/>
        <rFont val="Arial"/>
        <family val="2"/>
      </rPr>
      <t>2</t>
    </r>
    <r>
      <rPr>
        <sz val="14"/>
        <rFont val="Arial"/>
        <family val="2"/>
      </rPr>
      <t xml:space="preserve"> emission factor of the lighting by kerosene lamps
(Emission factor for electricity consumption equal to or less than  v</t>
    </r>
    <r>
      <rPr>
        <sz val="8"/>
        <rFont val="Arial"/>
        <family val="2"/>
      </rPr>
      <t>b</t>
    </r>
    <r>
      <rPr>
        <sz val="14"/>
        <rFont val="Arial"/>
        <family val="2"/>
      </rPr>
      <t xml:space="preserve"> kWh )</t>
    </r>
    <phoneticPr fontId="2"/>
  </si>
  <si>
    <r>
      <t>CO</t>
    </r>
    <r>
      <rPr>
        <vertAlign val="subscript"/>
        <sz val="14"/>
        <rFont val="Arial"/>
        <family val="2"/>
      </rPr>
      <t>2</t>
    </r>
    <r>
      <rPr>
        <sz val="14"/>
        <rFont val="Arial"/>
        <family val="2"/>
      </rPr>
      <t xml:space="preserve"> emission factor of the diesel generation unit
(Emission factor for electricity consumption exceed v</t>
    </r>
    <r>
      <rPr>
        <sz val="8"/>
        <rFont val="Arial"/>
        <family val="2"/>
      </rPr>
      <t>b</t>
    </r>
    <r>
      <rPr>
        <sz val="14"/>
        <rFont val="Arial"/>
        <family val="2"/>
      </rPr>
      <t xml:space="preserve"> kWh )</t>
    </r>
    <phoneticPr fontId="2"/>
  </si>
  <si>
    <r>
      <t>tCO</t>
    </r>
    <r>
      <rPr>
        <vertAlign val="subscript"/>
        <sz val="14"/>
        <rFont val="Arial"/>
        <family val="2"/>
      </rPr>
      <t>2</t>
    </r>
    <r>
      <rPr>
        <sz val="14"/>
        <rFont val="Arial"/>
        <family val="2"/>
      </rPr>
      <t>/MWh</t>
    </r>
    <phoneticPr fontId="2"/>
  </si>
  <si>
    <r>
      <t>CO</t>
    </r>
    <r>
      <rPr>
        <vertAlign val="subscript"/>
        <sz val="11"/>
        <rFont val="Arial"/>
        <family val="2"/>
      </rPr>
      <t>2</t>
    </r>
    <r>
      <rPr>
        <sz val="11"/>
        <rFont val="Arial"/>
        <family val="2"/>
      </rPr>
      <t xml:space="preserve"> emission factor of the lighting from kerosene lamps</t>
    </r>
    <phoneticPr fontId="2"/>
  </si>
  <si>
    <r>
      <t xml:space="preserve">Reference emissions during the period </t>
    </r>
    <r>
      <rPr>
        <i/>
        <sz val="11"/>
        <rFont val="Arial"/>
        <family val="2"/>
      </rPr>
      <t>p</t>
    </r>
    <phoneticPr fontId="2"/>
  </si>
  <si>
    <r>
      <t xml:space="preserve">The threshold of the electricity consumption for the recipient </t>
    </r>
    <r>
      <rPr>
        <i/>
        <sz val="11"/>
        <rFont val="Arial"/>
        <family val="2"/>
      </rPr>
      <t>i</t>
    </r>
    <r>
      <rPr>
        <sz val="11"/>
        <rFont val="Arial"/>
        <family val="2"/>
      </rPr>
      <t xml:space="preserve"> during the monitoring period </t>
    </r>
    <r>
      <rPr>
        <i/>
        <sz val="11"/>
        <rFont val="Arial"/>
        <family val="2"/>
      </rPr>
      <t>p</t>
    </r>
    <phoneticPr fontId="24"/>
  </si>
  <si>
    <r>
      <t>Aggregate reference emissions for the recipients 
(In case of EC</t>
    </r>
    <r>
      <rPr>
        <vertAlign val="subscript"/>
        <sz val="11"/>
        <rFont val="Arial"/>
        <family val="2"/>
      </rPr>
      <t>i,p</t>
    </r>
    <r>
      <rPr>
        <sz val="11"/>
        <rFont val="Arial"/>
        <family val="2"/>
      </rPr>
      <t xml:space="preserve"> </t>
    </r>
    <r>
      <rPr>
        <sz val="11"/>
        <rFont val="ＭＳ Ｐゴシック"/>
        <family val="3"/>
        <charset val="128"/>
      </rPr>
      <t>≤</t>
    </r>
    <r>
      <rPr>
        <sz val="11"/>
        <rFont val="Arial"/>
        <family val="2"/>
      </rPr>
      <t xml:space="preserve"> v</t>
    </r>
    <r>
      <rPr>
        <vertAlign val="subscript"/>
        <sz val="11"/>
        <rFont val="Arial"/>
        <family val="2"/>
      </rPr>
      <t>b</t>
    </r>
    <r>
      <rPr>
        <sz val="11"/>
        <rFont val="Arial"/>
        <family val="2"/>
      </rPr>
      <t>)</t>
    </r>
    <phoneticPr fontId="2"/>
  </si>
  <si>
    <r>
      <t xml:space="preserve">The total electricity consumption of the recipient </t>
    </r>
    <r>
      <rPr>
        <i/>
        <sz val="11"/>
        <rFont val="Arial"/>
        <family val="2"/>
      </rPr>
      <t>i</t>
    </r>
    <r>
      <rPr>
        <sz val="11"/>
        <rFont val="Arial"/>
        <family val="2"/>
      </rPr>
      <t xml:space="preserve">
(In case of EC</t>
    </r>
    <r>
      <rPr>
        <vertAlign val="subscript"/>
        <sz val="11"/>
        <rFont val="Arial"/>
        <family val="2"/>
      </rPr>
      <t>i,p</t>
    </r>
    <r>
      <rPr>
        <sz val="11"/>
        <rFont val="Arial"/>
        <family val="2"/>
      </rPr>
      <t xml:space="preserve"> </t>
    </r>
    <r>
      <rPr>
        <sz val="11"/>
        <rFont val="ＭＳ Ｐゴシック"/>
        <family val="3"/>
        <charset val="128"/>
      </rPr>
      <t>≤</t>
    </r>
    <r>
      <rPr>
        <sz val="11"/>
        <rFont val="Arial"/>
        <family val="2"/>
      </rPr>
      <t xml:space="preserve"> v</t>
    </r>
    <r>
      <rPr>
        <vertAlign val="subscript"/>
        <sz val="11"/>
        <rFont val="Arial"/>
        <family val="2"/>
      </rPr>
      <t>b</t>
    </r>
    <r>
      <rPr>
        <sz val="11"/>
        <rFont val="Arial"/>
        <family val="2"/>
      </rPr>
      <t>)</t>
    </r>
    <phoneticPr fontId="24"/>
  </si>
  <si>
    <r>
      <t>CO</t>
    </r>
    <r>
      <rPr>
        <vertAlign val="subscript"/>
        <sz val="11"/>
        <rFont val="Arial"/>
        <family val="2"/>
      </rPr>
      <t>2</t>
    </r>
    <r>
      <rPr>
        <sz val="11"/>
        <rFont val="Arial"/>
        <family val="2"/>
      </rPr>
      <t xml:space="preserve"> emission factor of the lighting from kerosene lamps</t>
    </r>
    <phoneticPr fontId="2"/>
  </si>
  <si>
    <r>
      <t>Aggregate reference emissions for the recipients 
(In case of EC</t>
    </r>
    <r>
      <rPr>
        <vertAlign val="subscript"/>
        <sz val="11"/>
        <rFont val="Arial"/>
        <family val="2"/>
      </rPr>
      <t>i,p</t>
    </r>
    <r>
      <rPr>
        <sz val="11"/>
        <rFont val="Arial"/>
        <family val="2"/>
      </rPr>
      <t xml:space="preserve"> &gt; v</t>
    </r>
    <r>
      <rPr>
        <vertAlign val="subscript"/>
        <sz val="11"/>
        <rFont val="Arial"/>
        <family val="2"/>
      </rPr>
      <t>b</t>
    </r>
    <r>
      <rPr>
        <sz val="11"/>
        <rFont val="Arial"/>
        <family val="2"/>
      </rPr>
      <t>)</t>
    </r>
    <phoneticPr fontId="2"/>
  </si>
  <si>
    <r>
      <t>The total electricity consumption , which is applied to the CO</t>
    </r>
    <r>
      <rPr>
        <vertAlign val="subscript"/>
        <sz val="11"/>
        <rFont val="Arial"/>
        <family val="2"/>
      </rPr>
      <t>2</t>
    </r>
    <r>
      <rPr>
        <sz val="11"/>
        <rFont val="Arial"/>
        <family val="2"/>
      </rPr>
      <t xml:space="preserve"> emission factor of the diesel generation unit (In case of EC</t>
    </r>
    <r>
      <rPr>
        <vertAlign val="subscript"/>
        <sz val="11"/>
        <rFont val="Arial"/>
        <family val="2"/>
      </rPr>
      <t>i,p</t>
    </r>
    <r>
      <rPr>
        <sz val="11"/>
        <rFont val="Arial"/>
        <family val="2"/>
      </rPr>
      <t xml:space="preserve"> &gt; v</t>
    </r>
    <r>
      <rPr>
        <vertAlign val="subscript"/>
        <sz val="11"/>
        <rFont val="Arial"/>
        <family val="2"/>
      </rPr>
      <t>b</t>
    </r>
    <r>
      <rPr>
        <sz val="11"/>
        <rFont val="Arial"/>
        <family val="2"/>
      </rPr>
      <t>)</t>
    </r>
    <phoneticPr fontId="24"/>
  </si>
  <si>
    <r>
      <t>CO</t>
    </r>
    <r>
      <rPr>
        <vertAlign val="subscript"/>
        <sz val="11"/>
        <rFont val="Arial"/>
        <family val="2"/>
      </rPr>
      <t>2</t>
    </r>
    <r>
      <rPr>
        <sz val="11"/>
        <rFont val="Arial"/>
        <family val="2"/>
      </rPr>
      <t xml:space="preserve"> emission factor of the diesel generation unit</t>
    </r>
    <phoneticPr fontId="2"/>
  </si>
  <si>
    <r>
      <t>The total electricity consumption, which is applied to the CO</t>
    </r>
    <r>
      <rPr>
        <vertAlign val="subscript"/>
        <sz val="11"/>
        <rFont val="Arial"/>
        <family val="2"/>
      </rPr>
      <t>2</t>
    </r>
    <r>
      <rPr>
        <sz val="11"/>
        <rFont val="Arial"/>
        <family val="2"/>
      </rPr>
      <t xml:space="preserve"> emission factor of the lighting from kerosene lamps (In case of EC</t>
    </r>
    <r>
      <rPr>
        <vertAlign val="subscript"/>
        <sz val="11"/>
        <rFont val="Arial"/>
        <family val="2"/>
      </rPr>
      <t>i,p</t>
    </r>
    <r>
      <rPr>
        <sz val="11"/>
        <rFont val="Arial"/>
        <family val="2"/>
      </rPr>
      <t xml:space="preserve"> &gt; v</t>
    </r>
    <r>
      <rPr>
        <vertAlign val="subscript"/>
        <sz val="11"/>
        <rFont val="Arial"/>
        <family val="2"/>
      </rPr>
      <t>b</t>
    </r>
    <r>
      <rPr>
        <sz val="11"/>
        <rFont val="Arial"/>
        <family val="2"/>
      </rPr>
      <t>)</t>
    </r>
    <phoneticPr fontId="24"/>
  </si>
  <si>
    <r>
      <t>v</t>
    </r>
    <r>
      <rPr>
        <sz val="8"/>
        <rFont val="Arial"/>
        <family val="2"/>
      </rPr>
      <t>b</t>
    </r>
    <phoneticPr fontId="24"/>
  </si>
  <si>
    <r>
      <t>RE</t>
    </r>
    <r>
      <rPr>
        <vertAlign val="subscript"/>
        <sz val="11"/>
        <rFont val="Arial"/>
        <family val="2"/>
      </rPr>
      <t>p</t>
    </r>
    <phoneticPr fontId="2"/>
  </si>
  <si>
    <r>
      <t>EC</t>
    </r>
    <r>
      <rPr>
        <sz val="8"/>
        <rFont val="Arial"/>
        <family val="2"/>
      </rPr>
      <t>p</t>
    </r>
    <phoneticPr fontId="24"/>
  </si>
  <si>
    <r>
      <t>EF</t>
    </r>
    <r>
      <rPr>
        <sz val="6"/>
        <rFont val="Arial"/>
        <family val="2"/>
      </rPr>
      <t>CO2,FUEL</t>
    </r>
    <phoneticPr fontId="2"/>
  </si>
  <si>
    <r>
      <t>RE</t>
    </r>
    <r>
      <rPr>
        <vertAlign val="subscript"/>
        <sz val="11"/>
        <rFont val="Arial"/>
        <family val="2"/>
      </rPr>
      <t>p</t>
    </r>
    <phoneticPr fontId="2"/>
  </si>
  <si>
    <r>
      <t>EC</t>
    </r>
    <r>
      <rPr>
        <sz val="8"/>
        <rFont val="Arial"/>
        <family val="2"/>
      </rPr>
      <t>p</t>
    </r>
    <r>
      <rPr>
        <sz val="11"/>
        <rFont val="Arial"/>
        <family val="2"/>
      </rPr>
      <t>-v</t>
    </r>
    <r>
      <rPr>
        <sz val="8"/>
        <rFont val="Arial"/>
        <family val="2"/>
      </rPr>
      <t>b</t>
    </r>
    <phoneticPr fontId="24"/>
  </si>
  <si>
    <r>
      <t>EF</t>
    </r>
    <r>
      <rPr>
        <sz val="6"/>
        <rFont val="Arial"/>
        <family val="2"/>
      </rPr>
      <t>CO2</t>
    </r>
    <phoneticPr fontId="2"/>
  </si>
  <si>
    <r>
      <t>v</t>
    </r>
    <r>
      <rPr>
        <sz val="8"/>
        <rFont val="Arial"/>
        <family val="2"/>
      </rPr>
      <t>b</t>
    </r>
    <phoneticPr fontId="24"/>
  </si>
  <si>
    <r>
      <t>CO</t>
    </r>
    <r>
      <rPr>
        <vertAlign val="subscript"/>
        <sz val="11"/>
        <rFont val="Arial"/>
        <family val="2"/>
      </rPr>
      <t>2</t>
    </r>
    <r>
      <rPr>
        <sz val="11"/>
        <rFont val="Arial"/>
        <family val="2"/>
      </rPr>
      <t xml:space="preserve"> emission factor of the diesel generation unit in the case of x</t>
    </r>
    <r>
      <rPr>
        <vertAlign val="subscript"/>
        <sz val="11"/>
        <rFont val="Arial"/>
        <family val="2"/>
      </rPr>
      <t>p</t>
    </r>
    <r>
      <rPr>
        <sz val="11"/>
        <rFont val="Arial"/>
        <family val="2"/>
      </rPr>
      <t>&lt; 35 (x</t>
    </r>
    <r>
      <rPr>
        <vertAlign val="subscript"/>
        <sz val="11"/>
        <rFont val="Arial"/>
        <family val="2"/>
      </rPr>
      <t>p</t>
    </r>
    <r>
      <rPr>
        <sz val="11"/>
        <rFont val="Arial"/>
        <family val="2"/>
      </rPr>
      <t>: the total capacity of the project generation systems [kW])
(Emission factor for electricity consumption exceed v</t>
    </r>
    <r>
      <rPr>
        <vertAlign val="subscript"/>
        <sz val="11"/>
        <rFont val="Arial"/>
        <family val="2"/>
      </rPr>
      <t>b</t>
    </r>
    <r>
      <rPr>
        <sz val="11"/>
        <rFont val="Arial"/>
        <family val="2"/>
      </rPr>
      <t>)</t>
    </r>
    <phoneticPr fontId="2"/>
  </si>
  <si>
    <r>
      <t>CO</t>
    </r>
    <r>
      <rPr>
        <vertAlign val="subscript"/>
        <sz val="11"/>
        <rFont val="Arial"/>
        <family val="2"/>
      </rPr>
      <t>2</t>
    </r>
    <r>
      <rPr>
        <sz val="11"/>
        <rFont val="Arial"/>
        <family val="2"/>
      </rPr>
      <t xml:space="preserve"> emission factor of the diesel generation unit in the case of 35 </t>
    </r>
    <r>
      <rPr>
        <sz val="11"/>
        <rFont val="ＭＳ Ｐゴシック"/>
        <family val="3"/>
        <charset val="128"/>
      </rPr>
      <t>≤</t>
    </r>
    <r>
      <rPr>
        <sz val="11"/>
        <rFont val="Arial"/>
        <family val="2"/>
      </rPr>
      <t>x</t>
    </r>
    <r>
      <rPr>
        <vertAlign val="subscript"/>
        <sz val="11"/>
        <rFont val="Arial"/>
        <family val="2"/>
      </rPr>
      <t>p</t>
    </r>
    <r>
      <rPr>
        <sz val="11"/>
        <rFont val="Arial"/>
        <family val="2"/>
      </rPr>
      <t>&lt;135
(Emission factor for electricity consumption exceed v</t>
    </r>
    <r>
      <rPr>
        <vertAlign val="subscript"/>
        <sz val="11"/>
        <rFont val="Arial"/>
        <family val="2"/>
      </rPr>
      <t>b</t>
    </r>
    <r>
      <rPr>
        <sz val="11"/>
        <rFont val="Arial"/>
        <family val="2"/>
      </rPr>
      <t>)</t>
    </r>
    <phoneticPr fontId="2"/>
  </si>
  <si>
    <r>
      <t>CO</t>
    </r>
    <r>
      <rPr>
        <vertAlign val="subscript"/>
        <sz val="11"/>
        <rFont val="Arial"/>
        <family val="2"/>
      </rPr>
      <t>2</t>
    </r>
    <r>
      <rPr>
        <sz val="11"/>
        <rFont val="Arial"/>
        <family val="2"/>
      </rPr>
      <t xml:space="preserve"> emission factor of the lighting by kerosene lamps
(Emission factor for electricity consumption equal to or less than v</t>
    </r>
    <r>
      <rPr>
        <vertAlign val="subscript"/>
        <sz val="11"/>
        <rFont val="Arial"/>
        <family val="2"/>
      </rPr>
      <t>b</t>
    </r>
    <r>
      <rPr>
        <sz val="11"/>
        <rFont val="Arial"/>
        <family val="2"/>
      </rPr>
      <t>)</t>
    </r>
    <phoneticPr fontId="24"/>
  </si>
  <si>
    <r>
      <t>EC</t>
    </r>
    <r>
      <rPr>
        <b/>
        <vertAlign val="subscript"/>
        <sz val="9"/>
        <color theme="0"/>
        <rFont val="Arial"/>
        <family val="2"/>
      </rPr>
      <t>i,p</t>
    </r>
    <phoneticPr fontId="24"/>
  </si>
  <si>
    <r>
      <t>EC</t>
    </r>
    <r>
      <rPr>
        <b/>
        <vertAlign val="subscript"/>
        <sz val="9"/>
        <color theme="0"/>
        <rFont val="Arial"/>
        <family val="2"/>
      </rPr>
      <t>i,p_ex</t>
    </r>
    <phoneticPr fontId="2"/>
  </si>
  <si>
    <r>
      <t>EC</t>
    </r>
    <r>
      <rPr>
        <b/>
        <vertAlign val="subscript"/>
        <sz val="9"/>
        <color theme="0"/>
        <rFont val="Arial"/>
        <family val="2"/>
      </rPr>
      <t>i,p_less</t>
    </r>
    <phoneticPr fontId="2"/>
  </si>
  <si>
    <r>
      <t xml:space="preserve">Electricity consumption of the recipient </t>
    </r>
    <r>
      <rPr>
        <b/>
        <i/>
        <sz val="11"/>
        <color theme="0"/>
        <rFont val="Arial"/>
        <family val="2"/>
      </rPr>
      <t>i</t>
    </r>
    <r>
      <rPr>
        <b/>
        <sz val="11"/>
        <color theme="0"/>
        <rFont val="Arial"/>
        <family val="2"/>
      </rPr>
      <t xml:space="preserve"> during the monitoring period </t>
    </r>
    <r>
      <rPr>
        <b/>
        <i/>
        <sz val="11"/>
        <color theme="0"/>
        <rFont val="Arial"/>
        <family val="2"/>
      </rPr>
      <t>p</t>
    </r>
    <r>
      <rPr>
        <b/>
        <sz val="11"/>
        <color theme="0"/>
        <rFont val="Arial"/>
        <family val="2"/>
      </rPr>
      <t xml:space="preserve"> </t>
    </r>
    <phoneticPr fontId="24"/>
  </si>
  <si>
    <r>
      <t xml:space="preserve">Electricity consumption of the recipient </t>
    </r>
    <r>
      <rPr>
        <b/>
        <i/>
        <sz val="11"/>
        <color theme="0"/>
        <rFont val="Arial"/>
        <family val="2"/>
      </rPr>
      <t>i</t>
    </r>
    <r>
      <rPr>
        <b/>
        <sz val="11"/>
        <color theme="0"/>
        <rFont val="Arial"/>
        <family val="2"/>
      </rPr>
      <t xml:space="preserve"> exceeding v</t>
    </r>
    <r>
      <rPr>
        <b/>
        <vertAlign val="subscript"/>
        <sz val="11"/>
        <color theme="0"/>
        <rFont val="Arial"/>
        <family val="2"/>
      </rPr>
      <t>b</t>
    </r>
    <r>
      <rPr>
        <b/>
        <sz val="11"/>
        <color theme="0"/>
        <rFont val="Arial"/>
        <family val="2"/>
      </rPr>
      <t xml:space="preserve"> kWh during the period </t>
    </r>
    <r>
      <rPr>
        <b/>
        <i/>
        <sz val="11"/>
        <color theme="0"/>
        <rFont val="Arial"/>
        <family val="2"/>
      </rPr>
      <t>p</t>
    </r>
    <phoneticPr fontId="2"/>
  </si>
  <si>
    <r>
      <t xml:space="preserve">Electricity consumption of the recipient </t>
    </r>
    <r>
      <rPr>
        <b/>
        <i/>
        <sz val="11"/>
        <color theme="0"/>
        <rFont val="Arial"/>
        <family val="2"/>
      </rPr>
      <t>i</t>
    </r>
    <r>
      <rPr>
        <b/>
        <sz val="11"/>
        <color theme="0"/>
        <rFont val="Arial"/>
        <family val="2"/>
      </rPr>
      <t xml:space="preserve"> equal to or less than v</t>
    </r>
    <r>
      <rPr>
        <b/>
        <vertAlign val="subscript"/>
        <sz val="11"/>
        <color theme="0"/>
        <rFont val="Arial"/>
        <family val="2"/>
      </rPr>
      <t>b</t>
    </r>
    <r>
      <rPr>
        <b/>
        <sz val="11"/>
        <color theme="0"/>
        <rFont val="Arial"/>
        <family val="2"/>
      </rPr>
      <t xml:space="preserve"> kWh during the period 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</si>
</sst>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0_ "/>
  </numFmts>
  <fonts count="4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name val="Arial"/>
      <family val="2"/>
    </font>
    <font>
      <sz val="6"/>
      <color indexed="8"/>
      <name val="Arial"/>
      <family val="2"/>
    </font>
    <font>
      <sz val="6"/>
      <name val="ＭＳ Ｐゴシック"/>
      <family val="3"/>
      <charset val="128"/>
      <scheme val="minor"/>
    </font>
    <font>
      <sz val="9"/>
      <color indexed="8"/>
      <name val="Arial"/>
      <family val="2"/>
    </font>
    <font>
      <sz val="11"/>
      <color theme="1"/>
      <name val="Arial"/>
      <family val="2"/>
    </font>
    <font>
      <b/>
      <sz val="11"/>
      <color theme="0"/>
      <name val="Arial"/>
      <family val="2"/>
    </font>
    <font>
      <sz val="8"/>
      <name val="Arial"/>
      <family val="2"/>
    </font>
    <font>
      <sz val="10"/>
      <name val="Arial"/>
      <family val="2"/>
    </font>
    <font>
      <vertAlign val="subscript"/>
      <sz val="14"/>
      <name val="Arial"/>
      <family val="2"/>
    </font>
    <font>
      <sz val="9"/>
      <name val="Arial"/>
      <family val="2"/>
    </font>
    <font>
      <i/>
      <sz val="14"/>
      <name val="Arial"/>
      <family val="2"/>
    </font>
    <font>
      <i/>
      <sz val="11"/>
      <name val="Arial"/>
      <family val="2"/>
    </font>
    <font>
      <vertAlign val="subscript"/>
      <sz val="11"/>
      <name val="Arial"/>
      <family val="2"/>
    </font>
    <font>
      <sz val="11"/>
      <name val="ＭＳ Ｐゴシック"/>
      <family val="3"/>
      <charset val="128"/>
    </font>
    <font>
      <sz val="6"/>
      <name val="Arial"/>
      <family val="2"/>
    </font>
    <font>
      <b/>
      <vertAlign val="subscript"/>
      <sz val="9"/>
      <color theme="0"/>
      <name val="Arial"/>
      <family val="2"/>
    </font>
    <font>
      <b/>
      <i/>
      <sz val="11"/>
      <color theme="0"/>
      <name val="Arial"/>
      <family val="2"/>
    </font>
    <font>
      <b/>
      <vertAlign val="subscript"/>
      <sz val="11"/>
      <color theme="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0"/>
        <bgColor indexed="64"/>
      </patternFill>
    </fill>
    <fill>
      <patternFill patternType="solid">
        <fgColor rgb="FFC5D9F1"/>
        <bgColor indexed="64"/>
      </patternFill>
    </fill>
    <fill>
      <patternFill patternType="solid">
        <fgColor rgb="FF0F243E"/>
        <bgColor indexed="64"/>
      </patternFill>
    </fill>
    <fill>
      <patternFill patternType="solid">
        <fgColor rgb="FF16365C"/>
        <bgColor indexed="64"/>
      </patternFill>
    </fill>
    <fill>
      <patternFill patternType="solid">
        <fgColor rgb="FF8DB4E2"/>
        <bgColor indexed="64"/>
      </patternFill>
    </fill>
    <fill>
      <patternFill patternType="solid">
        <fgColor rgb="FFF2DCDB"/>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style="thin">
        <color indexed="23"/>
      </right>
      <top style="thin">
        <color indexed="23"/>
      </top>
      <bottom/>
      <diagonal/>
    </border>
    <border>
      <left style="thin">
        <color auto="1"/>
      </left>
      <right style="thin">
        <color auto="1"/>
      </right>
      <top style="medium">
        <color indexed="60"/>
      </top>
      <bottom style="medium">
        <color indexed="60"/>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0" borderId="6" xfId="0" applyFont="1" applyBorder="1">
      <alignment vertical="center"/>
    </xf>
    <xf numFmtId="0" fontId="3" fillId="0" borderId="5" xfId="0" applyFont="1" applyBorder="1">
      <alignment vertical="center"/>
    </xf>
    <xf numFmtId="0" fontId="3" fillId="0" borderId="1" xfId="0" applyFont="1" applyFill="1" applyBorder="1">
      <alignment vertical="center"/>
    </xf>
    <xf numFmtId="0" fontId="3" fillId="0" borderId="11" xfId="0" applyFont="1" applyFill="1" applyBorder="1" applyAlignment="1">
      <alignment horizontal="center" vertical="center"/>
    </xf>
    <xf numFmtId="0" fontId="3" fillId="0" borderId="1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1" xfId="0" applyFont="1" applyFill="1" applyBorder="1" applyAlignment="1">
      <alignment horizontal="left" vertical="center"/>
    </xf>
    <xf numFmtId="0" fontId="8" fillId="0" borderId="1" xfId="0" applyFont="1" applyFill="1" applyBorder="1" applyAlignment="1">
      <alignment horizontal="left" vertical="center"/>
    </xf>
    <xf numFmtId="0" fontId="3" fillId="0" borderId="1" xfId="0" applyFont="1" applyBorder="1" applyAlignment="1">
      <alignment horizontal="lef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2" borderId="11" xfId="0" applyFont="1" applyFill="1" applyBorder="1" applyAlignment="1">
      <alignment horizontal="center"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8" fillId="0" borderId="1" xfId="0" applyFont="1" applyFill="1" applyBorder="1">
      <alignment vertical="center"/>
    </xf>
    <xf numFmtId="176" fontId="3" fillId="0" borderId="1" xfId="1" applyNumberFormat="1" applyFont="1" applyFill="1" applyBorder="1">
      <alignment vertical="center"/>
    </xf>
    <xf numFmtId="0" fontId="3" fillId="0" borderId="1" xfId="1" applyFont="1" applyFill="1" applyBorder="1">
      <alignment vertical="center"/>
    </xf>
    <xf numFmtId="38" fontId="22" fillId="2" borderId="1" xfId="2" applyFont="1" applyFill="1" applyBorder="1">
      <alignment vertical="center"/>
    </xf>
    <xf numFmtId="0" fontId="22" fillId="2" borderId="1" xfId="0" applyFont="1" applyFill="1" applyBorder="1" applyAlignment="1">
      <alignment vertical="center" wrapText="1"/>
    </xf>
    <xf numFmtId="0" fontId="22" fillId="0" borderId="1" xfId="0" applyFont="1" applyBorder="1">
      <alignment vertical="center"/>
    </xf>
    <xf numFmtId="176" fontId="3" fillId="0" borderId="1" xfId="0" applyNumberFormat="1" applyFont="1" applyFill="1" applyBorder="1">
      <alignment vertical="center"/>
    </xf>
    <xf numFmtId="176" fontId="8" fillId="0" borderId="1" xfId="0" applyNumberFormat="1" applyFont="1" applyFill="1" applyBorder="1">
      <alignment vertical="center"/>
    </xf>
    <xf numFmtId="38" fontId="3" fillId="0" borderId="1" xfId="0" applyNumberFormat="1" applyFont="1" applyFill="1" applyBorder="1">
      <alignment vertical="center"/>
    </xf>
    <xf numFmtId="0" fontId="0" fillId="0" borderId="0" xfId="0" applyFont="1" applyAlignment="1">
      <alignment horizontal="center" vertical="center" wrapText="1"/>
    </xf>
    <xf numFmtId="0" fontId="26" fillId="0" borderId="0" xfId="0" applyFont="1" applyAlignment="1">
      <alignment horizontal="right" vertical="center"/>
    </xf>
    <xf numFmtId="38" fontId="8" fillId="2" borderId="1" xfId="2" applyFont="1" applyFill="1" applyBorder="1" applyAlignment="1">
      <alignment horizontal="center" vertical="center" wrapText="1"/>
    </xf>
    <xf numFmtId="177" fontId="8" fillId="2" borderId="1" xfId="2" applyNumberFormat="1" applyFont="1" applyFill="1" applyBorder="1" applyAlignment="1" applyProtection="1">
      <alignment horizontal="right" vertical="center"/>
      <protection locked="0"/>
    </xf>
    <xf numFmtId="0" fontId="3"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22" fillId="0" borderId="1" xfId="0" applyFont="1" applyFill="1" applyBorder="1" applyAlignment="1">
      <alignment vertical="center" wrapText="1"/>
    </xf>
    <xf numFmtId="0" fontId="22" fillId="4" borderId="1" xfId="0" applyFont="1" applyFill="1" applyBorder="1" applyAlignment="1">
      <alignment vertical="center" wrapText="1"/>
    </xf>
    <xf numFmtId="0" fontId="8" fillId="0" borderId="11" xfId="0" applyFont="1" applyBorder="1" applyAlignment="1">
      <alignment horizontal="center" vertical="center"/>
    </xf>
    <xf numFmtId="0" fontId="22" fillId="0" borderId="1" xfId="0" applyFont="1" applyBorder="1" applyAlignment="1">
      <alignment horizontal="right" vertical="center"/>
    </xf>
    <xf numFmtId="0" fontId="3" fillId="0" borderId="18" xfId="0" applyFont="1" applyBorder="1" applyAlignment="1">
      <alignment horizontal="left" vertical="center"/>
    </xf>
    <xf numFmtId="0" fontId="3" fillId="0" borderId="4" xfId="0" applyFont="1" applyBorder="1" applyAlignment="1">
      <alignment horizontal="left" vertical="center"/>
    </xf>
    <xf numFmtId="49" fontId="22" fillId="5" borderId="1" xfId="0" applyNumberFormat="1" applyFont="1" applyFill="1" applyBorder="1" applyAlignment="1">
      <alignment horizontal="center" vertical="center"/>
    </xf>
    <xf numFmtId="0" fontId="22" fillId="5" borderId="1" xfId="0" applyFont="1" applyFill="1" applyBorder="1">
      <alignment vertical="center"/>
    </xf>
    <xf numFmtId="0" fontId="22" fillId="5" borderId="1" xfId="0" applyFont="1" applyFill="1" applyBorder="1" applyAlignment="1">
      <alignment vertical="center" wrapText="1"/>
    </xf>
    <xf numFmtId="0" fontId="18" fillId="5" borderId="5" xfId="0" applyFont="1" applyFill="1" applyBorder="1">
      <alignment vertical="center"/>
    </xf>
    <xf numFmtId="0" fontId="12" fillId="6" borderId="0" xfId="0" applyFont="1" applyFill="1" applyAlignment="1">
      <alignment vertical="center"/>
    </xf>
    <xf numFmtId="0" fontId="6" fillId="6" borderId="0" xfId="0" applyFont="1" applyFill="1" applyAlignment="1">
      <alignment vertical="center"/>
    </xf>
    <xf numFmtId="0" fontId="6" fillId="6" borderId="0" xfId="0" applyFont="1" applyFill="1" applyAlignment="1">
      <alignment horizontal="righ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6" fillId="7" borderId="7" xfId="0" applyFont="1" applyFill="1" applyBorder="1">
      <alignment vertical="center"/>
    </xf>
    <xf numFmtId="0" fontId="3" fillId="7" borderId="20" xfId="0" applyFont="1" applyFill="1" applyBorder="1">
      <alignment vertical="center"/>
    </xf>
    <xf numFmtId="0" fontId="6" fillId="7" borderId="20" xfId="0" applyFont="1" applyFill="1" applyBorder="1">
      <alignment vertical="center"/>
    </xf>
    <xf numFmtId="0" fontId="6" fillId="7" borderId="20"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shrinkToFit="1"/>
    </xf>
    <xf numFmtId="0" fontId="3" fillId="7" borderId="10" xfId="0" applyFont="1" applyFill="1" applyBorder="1">
      <alignment vertical="center"/>
    </xf>
    <xf numFmtId="0" fontId="6" fillId="7" borderId="12" xfId="0" applyFont="1" applyFill="1" applyBorder="1">
      <alignment vertical="center"/>
    </xf>
    <xf numFmtId="0" fontId="3" fillId="7" borderId="14" xfId="0" applyFont="1" applyFill="1" applyBorder="1">
      <alignment vertical="center"/>
    </xf>
    <xf numFmtId="0" fontId="3" fillId="7" borderId="12" xfId="0" applyFont="1" applyFill="1" applyBorder="1">
      <alignment vertical="center"/>
    </xf>
    <xf numFmtId="0" fontId="3" fillId="7" borderId="1" xfId="0" applyFont="1" applyFill="1" applyBorder="1">
      <alignment vertical="center"/>
    </xf>
    <xf numFmtId="0" fontId="3" fillId="7" borderId="4" xfId="0" applyFont="1" applyFill="1" applyBorder="1">
      <alignment vertical="center"/>
    </xf>
    <xf numFmtId="0" fontId="6" fillId="7" borderId="5" xfId="0" applyFont="1" applyFill="1" applyBorder="1">
      <alignment vertical="center"/>
    </xf>
    <xf numFmtId="0" fontId="6" fillId="7" borderId="1" xfId="0" applyFont="1" applyFill="1" applyBorder="1">
      <alignment vertical="center"/>
    </xf>
    <xf numFmtId="0" fontId="6" fillId="7" borderId="3" xfId="0" applyFont="1" applyFill="1" applyBorder="1">
      <alignment vertical="center"/>
    </xf>
    <xf numFmtId="0" fontId="6" fillId="7" borderId="11" xfId="0" applyFont="1" applyFill="1" applyBorder="1" applyAlignment="1">
      <alignment horizontal="center" vertical="center"/>
    </xf>
    <xf numFmtId="0" fontId="6" fillId="7" borderId="16" xfId="0" applyFont="1" applyFill="1" applyBorder="1">
      <alignment vertical="center"/>
    </xf>
    <xf numFmtId="0" fontId="3" fillId="7" borderId="16" xfId="0" applyFont="1" applyFill="1" applyBorder="1">
      <alignment vertical="center"/>
    </xf>
    <xf numFmtId="0" fontId="6" fillId="7" borderId="0" xfId="0" applyFont="1" applyFill="1" applyBorder="1" applyAlignment="1">
      <alignment horizontal="center" vertical="center"/>
    </xf>
    <xf numFmtId="0" fontId="6" fillId="7" borderId="0" xfId="0" applyFont="1" applyFill="1" applyBorder="1">
      <alignment vertical="center"/>
    </xf>
    <xf numFmtId="0" fontId="6" fillId="7" borderId="13" xfId="0" applyFont="1" applyFill="1" applyBorder="1" applyAlignment="1">
      <alignment horizontal="center" vertical="center"/>
    </xf>
    <xf numFmtId="0" fontId="3" fillId="7" borderId="0" xfId="0" applyFont="1" applyFill="1" applyBorder="1">
      <alignment vertical="center"/>
    </xf>
    <xf numFmtId="0" fontId="6" fillId="7" borderId="18" xfId="0" applyFont="1" applyFill="1" applyBorder="1">
      <alignment vertical="center"/>
    </xf>
    <xf numFmtId="0" fontId="6" fillId="7" borderId="21" xfId="0" applyFont="1" applyFill="1" applyBorder="1" applyAlignment="1">
      <alignment horizontal="center" vertical="center"/>
    </xf>
    <xf numFmtId="0" fontId="6" fillId="7" borderId="21" xfId="0" applyFont="1" applyFill="1" applyBorder="1">
      <alignment vertical="center"/>
    </xf>
    <xf numFmtId="0" fontId="6" fillId="7" borderId="22" xfId="0" applyFont="1" applyFill="1" applyBorder="1" applyAlignment="1">
      <alignment horizontal="center" vertical="center"/>
    </xf>
    <xf numFmtId="0" fontId="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27" fillId="7" borderId="1" xfId="0" applyFont="1" applyFill="1" applyBorder="1" applyAlignment="1">
      <alignment horizontal="left" vertical="center" wrapText="1"/>
    </xf>
    <xf numFmtId="0" fontId="3" fillId="8" borderId="3" xfId="0" applyFont="1" applyFill="1" applyBorder="1">
      <alignment vertical="center"/>
    </xf>
    <xf numFmtId="0" fontId="3" fillId="8" borderId="18" xfId="0" applyFont="1" applyFill="1" applyBorder="1">
      <alignment vertical="center"/>
    </xf>
    <xf numFmtId="0" fontId="3" fillId="8" borderId="19" xfId="0" applyFont="1" applyFill="1" applyBorder="1">
      <alignment vertical="center"/>
    </xf>
    <xf numFmtId="0" fontId="3" fillId="8" borderId="27" xfId="0" applyFont="1" applyFill="1" applyBorder="1">
      <alignment vertical="center"/>
    </xf>
    <xf numFmtId="0" fontId="3" fillId="8" borderId="5" xfId="0" applyFont="1" applyFill="1" applyBorder="1">
      <alignment vertical="center"/>
    </xf>
    <xf numFmtId="0" fontId="3" fillId="8" borderId="1" xfId="0" applyFont="1" applyFill="1" applyBorder="1" applyAlignment="1">
      <alignment vertical="center"/>
    </xf>
    <xf numFmtId="0" fontId="3" fillId="8" borderId="16" xfId="0" applyFont="1" applyFill="1" applyBorder="1">
      <alignment vertical="center"/>
    </xf>
    <xf numFmtId="176" fontId="3" fillId="9" borderId="2" xfId="0" applyNumberFormat="1" applyFont="1" applyFill="1" applyBorder="1">
      <alignment vertical="center"/>
    </xf>
    <xf numFmtId="0" fontId="3" fillId="9" borderId="2" xfId="0" applyFont="1" applyFill="1" applyBorder="1">
      <alignment vertical="center"/>
    </xf>
    <xf numFmtId="0" fontId="3" fillId="0" borderId="31" xfId="0" applyFont="1" applyBorder="1">
      <alignment vertical="center"/>
    </xf>
    <xf numFmtId="0" fontId="8" fillId="0" borderId="0" xfId="0" applyFont="1" applyAlignment="1">
      <alignment horizontal="right" vertical="center"/>
    </xf>
    <xf numFmtId="0" fontId="10" fillId="7" borderId="1" xfId="0" applyFont="1" applyFill="1" applyBorder="1" applyAlignment="1">
      <alignment horizontal="center" vertical="center" wrapText="1"/>
    </xf>
    <xf numFmtId="0" fontId="16" fillId="0" borderId="1" xfId="0" applyFont="1" applyFill="1" applyBorder="1" applyAlignment="1">
      <alignment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0" borderId="16" xfId="0" applyFont="1" applyBorder="1" applyAlignment="1">
      <alignment vertical="center" wrapText="1"/>
    </xf>
    <xf numFmtId="0" fontId="10" fillId="7" borderId="23" xfId="0" applyFont="1" applyFill="1" applyBorder="1" applyAlignment="1">
      <alignment horizontal="center" vertical="center"/>
    </xf>
    <xf numFmtId="0" fontId="10" fillId="7" borderId="24" xfId="0" applyFont="1" applyFill="1" applyBorder="1" applyAlignment="1">
      <alignment horizontal="center" vertical="center"/>
    </xf>
    <xf numFmtId="38" fontId="17" fillId="2" borderId="25" xfId="2" applyFont="1" applyFill="1" applyBorder="1" applyAlignment="1">
      <alignment horizontal="right" vertical="center"/>
    </xf>
    <xf numFmtId="38" fontId="17" fillId="2" borderId="26" xfId="2" applyFont="1" applyFill="1" applyBorder="1" applyAlignment="1">
      <alignment horizontal="right" vertical="center"/>
    </xf>
    <xf numFmtId="0" fontId="11" fillId="6" borderId="0" xfId="0" applyFont="1" applyFill="1" applyAlignment="1">
      <alignment vertical="center"/>
    </xf>
    <xf numFmtId="0" fontId="9" fillId="6" borderId="0" xfId="0" applyFont="1" applyFill="1" applyAlignment="1">
      <alignment horizontal="right" vertical="center"/>
    </xf>
    <xf numFmtId="0" fontId="11" fillId="6" borderId="0" xfId="0" applyFont="1" applyFill="1" applyAlignment="1">
      <alignment horizontal="right" vertical="center"/>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16" xfId="0" applyFont="1" applyBorder="1" applyAlignment="1">
      <alignment horizontal="left" vertical="center" wrapText="1"/>
    </xf>
    <xf numFmtId="0" fontId="22" fillId="0" borderId="5" xfId="0" applyFont="1" applyBorder="1" applyAlignment="1">
      <alignment horizontal="left" vertical="center" wrapText="1"/>
    </xf>
    <xf numFmtId="0" fontId="8" fillId="8" borderId="3" xfId="0" applyFont="1" applyFill="1" applyBorder="1">
      <alignment vertical="center"/>
    </xf>
    <xf numFmtId="0" fontId="8" fillId="8" borderId="4" xfId="0" applyFont="1" applyFill="1" applyBorder="1">
      <alignment vertical="center"/>
    </xf>
    <xf numFmtId="0" fontId="8" fillId="8" borderId="15" xfId="0" applyFont="1" applyFill="1" applyBorder="1">
      <alignment vertical="center"/>
    </xf>
    <xf numFmtId="0" fontId="8" fillId="8" borderId="0" xfId="0" applyFont="1" applyFill="1" applyBorder="1">
      <alignment vertical="center"/>
    </xf>
    <xf numFmtId="0" fontId="8" fillId="8" borderId="1" xfId="0" applyFont="1" applyFill="1" applyBorder="1">
      <alignment vertical="center"/>
    </xf>
    <xf numFmtId="0" fontId="8" fillId="5" borderId="4"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8" borderId="18" xfId="0" applyFont="1" applyFill="1" applyBorder="1">
      <alignment vertical="center"/>
    </xf>
    <xf numFmtId="0" fontId="8" fillId="5" borderId="4" xfId="0" applyFont="1" applyFill="1" applyBorder="1">
      <alignment vertical="center"/>
    </xf>
    <xf numFmtId="0" fontId="8" fillId="5" borderId="16" xfId="0" applyFont="1" applyFill="1" applyBorder="1">
      <alignment vertical="center"/>
    </xf>
    <xf numFmtId="0" fontId="8" fillId="5" borderId="5" xfId="0" applyFont="1" applyFill="1" applyBorder="1">
      <alignment vertical="center"/>
    </xf>
    <xf numFmtId="0" fontId="8" fillId="8" borderId="1" xfId="0" applyFont="1" applyFill="1" applyBorder="1" applyAlignment="1">
      <alignment vertical="center"/>
    </xf>
    <xf numFmtId="0" fontId="8" fillId="9" borderId="17" xfId="0" applyFont="1" applyFill="1" applyBorder="1" applyAlignment="1">
      <alignment vertical="center" wrapText="1"/>
    </xf>
    <xf numFmtId="0" fontId="8" fillId="8" borderId="30" xfId="0" applyFont="1" applyFill="1" applyBorder="1">
      <alignment vertical="center"/>
    </xf>
    <xf numFmtId="0" fontId="8" fillId="8" borderId="4" xfId="0" applyFont="1" applyFill="1" applyBorder="1" applyAlignment="1">
      <alignment horizontal="left" vertical="center" wrapText="1"/>
    </xf>
    <xf numFmtId="0" fontId="8" fillId="8" borderId="16"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28" xfId="0" applyFont="1" applyFill="1" applyBorder="1" applyAlignment="1">
      <alignment horizontal="left" vertical="center" wrapText="1"/>
    </xf>
    <xf numFmtId="0" fontId="8" fillId="8" borderId="27" xfId="0" applyFont="1" applyFill="1" applyBorder="1" applyAlignment="1">
      <alignment horizontal="left" vertical="center" wrapText="1"/>
    </xf>
    <xf numFmtId="0" fontId="8" fillId="8" borderId="29" xfId="0" applyFont="1" applyFill="1" applyBorder="1" applyAlignment="1">
      <alignment horizontal="left" vertical="center" wrapText="1"/>
    </xf>
    <xf numFmtId="0" fontId="8" fillId="2" borderId="11" xfId="0" applyFont="1" applyFill="1" applyBorder="1" applyAlignment="1">
      <alignment horizontal="center"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8DB4E2"/>
      <color rgb="FFC5D9F1"/>
      <color rgb="FF16365C"/>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60" zoomScaleNormal="50" zoomScalePageLayoutView="85"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100" t="s">
        <v>91</v>
      </c>
    </row>
    <row r="2" spans="1:11" ht="27.75" customHeight="1" x14ac:dyDescent="0.15">
      <c r="A2" s="55" t="s">
        <v>41</v>
      </c>
      <c r="B2" s="56"/>
      <c r="C2" s="56"/>
      <c r="D2" s="56"/>
      <c r="E2" s="56"/>
      <c r="F2" s="56"/>
      <c r="G2" s="56"/>
      <c r="H2" s="56"/>
      <c r="I2" s="56"/>
      <c r="J2" s="56"/>
      <c r="K2" s="57"/>
    </row>
    <row r="4" spans="1:11" ht="18.75" customHeight="1" x14ac:dyDescent="0.15">
      <c r="A4" s="27" t="s">
        <v>9</v>
      </c>
      <c r="B4" s="7"/>
    </row>
    <row r="5" spans="1:11" ht="18.75" customHeight="1" x14ac:dyDescent="0.15">
      <c r="A5" s="7"/>
      <c r="B5" s="58" t="s">
        <v>13</v>
      </c>
      <c r="C5" s="58" t="s">
        <v>14</v>
      </c>
      <c r="D5" s="58" t="s">
        <v>15</v>
      </c>
      <c r="E5" s="58" t="s">
        <v>16</v>
      </c>
      <c r="F5" s="58" t="s">
        <v>17</v>
      </c>
      <c r="G5" s="58" t="s">
        <v>18</v>
      </c>
      <c r="H5" s="58" t="s">
        <v>19</v>
      </c>
      <c r="I5" s="58" t="s">
        <v>20</v>
      </c>
      <c r="J5" s="58" t="s">
        <v>21</v>
      </c>
      <c r="K5" s="58" t="s">
        <v>22</v>
      </c>
    </row>
    <row r="6" spans="1:11" s="21" customFormat="1" ht="39" customHeight="1" x14ac:dyDescent="0.15">
      <c r="B6" s="58" t="s">
        <v>23</v>
      </c>
      <c r="C6" s="58" t="s">
        <v>24</v>
      </c>
      <c r="D6" s="58" t="s">
        <v>25</v>
      </c>
      <c r="E6" s="58" t="s">
        <v>26</v>
      </c>
      <c r="F6" s="58" t="s">
        <v>1</v>
      </c>
      <c r="G6" s="58" t="s">
        <v>28</v>
      </c>
      <c r="H6" s="58" t="s">
        <v>29</v>
      </c>
      <c r="I6" s="58" t="s">
        <v>30</v>
      </c>
      <c r="J6" s="58" t="s">
        <v>31</v>
      </c>
      <c r="K6" s="58" t="s">
        <v>32</v>
      </c>
    </row>
    <row r="7" spans="1:11" ht="199.5" customHeight="1" x14ac:dyDescent="0.15">
      <c r="B7" s="51" t="s">
        <v>58</v>
      </c>
      <c r="C7" s="52" t="s">
        <v>93</v>
      </c>
      <c r="D7" s="53" t="s">
        <v>92</v>
      </c>
      <c r="E7" s="33">
        <v>0</v>
      </c>
      <c r="F7" s="52" t="s">
        <v>71</v>
      </c>
      <c r="G7" s="45" t="s">
        <v>56</v>
      </c>
      <c r="H7" s="45" t="s">
        <v>49</v>
      </c>
      <c r="I7" s="46" t="s">
        <v>94</v>
      </c>
      <c r="J7" s="34" t="s">
        <v>70</v>
      </c>
      <c r="K7" s="34" t="s">
        <v>52</v>
      </c>
    </row>
    <row r="8" spans="1:11" ht="8.25" customHeight="1" x14ac:dyDescent="0.15"/>
    <row r="9" spans="1:11" ht="20.100000000000001" customHeight="1" x14ac:dyDescent="0.15">
      <c r="A9" s="27" t="s">
        <v>10</v>
      </c>
    </row>
    <row r="10" spans="1:11" ht="20.100000000000001" customHeight="1" x14ac:dyDescent="0.15">
      <c r="B10" s="58" t="s">
        <v>13</v>
      </c>
      <c r="C10" s="101" t="s">
        <v>14</v>
      </c>
      <c r="D10" s="101"/>
      <c r="E10" s="58" t="s">
        <v>15</v>
      </c>
      <c r="F10" s="58" t="s">
        <v>16</v>
      </c>
      <c r="G10" s="101" t="s">
        <v>17</v>
      </c>
      <c r="H10" s="101"/>
      <c r="I10" s="101"/>
      <c r="J10" s="101" t="s">
        <v>18</v>
      </c>
      <c r="K10" s="101"/>
    </row>
    <row r="11" spans="1:11" ht="39" customHeight="1" x14ac:dyDescent="0.15">
      <c r="B11" s="58" t="s">
        <v>24</v>
      </c>
      <c r="C11" s="101" t="s">
        <v>25</v>
      </c>
      <c r="D11" s="101"/>
      <c r="E11" s="58" t="s">
        <v>26</v>
      </c>
      <c r="F11" s="58" t="s">
        <v>1</v>
      </c>
      <c r="G11" s="101" t="s">
        <v>29</v>
      </c>
      <c r="H11" s="101"/>
      <c r="I11" s="101"/>
      <c r="J11" s="101" t="s">
        <v>32</v>
      </c>
      <c r="K11" s="101"/>
    </row>
    <row r="12" spans="1:11" ht="102" customHeight="1" x14ac:dyDescent="0.15">
      <c r="B12" s="52" t="s">
        <v>95</v>
      </c>
      <c r="C12" s="105" t="s">
        <v>96</v>
      </c>
      <c r="D12" s="106"/>
      <c r="E12" s="48" t="s">
        <v>60</v>
      </c>
      <c r="F12" s="52" t="s">
        <v>97</v>
      </c>
      <c r="G12" s="103" t="s">
        <v>98</v>
      </c>
      <c r="H12" s="107"/>
      <c r="I12" s="104"/>
      <c r="J12" s="103" t="s">
        <v>61</v>
      </c>
      <c r="K12" s="104"/>
    </row>
    <row r="13" spans="1:11" ht="132" customHeight="1" x14ac:dyDescent="0.15">
      <c r="B13" s="52" t="s">
        <v>100</v>
      </c>
      <c r="C13" s="105" t="s">
        <v>82</v>
      </c>
      <c r="D13" s="106"/>
      <c r="E13" s="48">
        <v>0</v>
      </c>
      <c r="F13" s="52" t="s">
        <v>80</v>
      </c>
      <c r="G13" s="103" t="s">
        <v>99</v>
      </c>
      <c r="H13" s="107"/>
      <c r="I13" s="104"/>
      <c r="J13" s="103" t="s">
        <v>61</v>
      </c>
      <c r="K13" s="104"/>
    </row>
    <row r="14" spans="1:11" ht="18.75" customHeight="1" x14ac:dyDescent="0.15">
      <c r="A14" s="28" t="s">
        <v>11</v>
      </c>
      <c r="B14" s="5"/>
    </row>
    <row r="15" spans="1:11" ht="21.75" thickBot="1" x14ac:dyDescent="0.2">
      <c r="B15" s="108" t="s">
        <v>39</v>
      </c>
      <c r="C15" s="109"/>
      <c r="D15" s="59" t="s">
        <v>1</v>
      </c>
    </row>
    <row r="16" spans="1:11" ht="21.75" thickBot="1" x14ac:dyDescent="0.2">
      <c r="B16" s="110">
        <f>ROUNDDOWN('PMS(calc_process,method 1)'!G6, 0)</f>
        <v>0</v>
      </c>
      <c r="C16" s="111"/>
      <c r="D16" s="54" t="s">
        <v>72</v>
      </c>
    </row>
    <row r="17" spans="1:10" ht="20.100000000000001" customHeight="1" x14ac:dyDescent="0.15">
      <c r="B17" s="6"/>
      <c r="C17" s="6"/>
      <c r="F17" s="22"/>
      <c r="G17" s="22"/>
    </row>
    <row r="18" spans="1:10" ht="18.75" customHeight="1" x14ac:dyDescent="0.15">
      <c r="A18" s="27" t="s">
        <v>12</v>
      </c>
    </row>
    <row r="19" spans="1:10" ht="18" customHeight="1" x14ac:dyDescent="0.15">
      <c r="B19" s="29" t="s">
        <v>34</v>
      </c>
      <c r="C19" s="102" t="s">
        <v>35</v>
      </c>
      <c r="D19" s="102"/>
      <c r="E19" s="102"/>
      <c r="F19" s="102"/>
      <c r="G19" s="102"/>
      <c r="H19" s="102"/>
      <c r="I19" s="102"/>
      <c r="J19" s="23"/>
    </row>
    <row r="20" spans="1:10" ht="18" customHeight="1" x14ac:dyDescent="0.15">
      <c r="B20" s="29" t="s">
        <v>33</v>
      </c>
      <c r="C20" s="102" t="s">
        <v>36</v>
      </c>
      <c r="D20" s="102"/>
      <c r="E20" s="102"/>
      <c r="F20" s="102"/>
      <c r="G20" s="102"/>
      <c r="H20" s="102"/>
      <c r="I20" s="102"/>
      <c r="J20" s="23"/>
    </row>
    <row r="21" spans="1:10" ht="18" customHeight="1" x14ac:dyDescent="0.15">
      <c r="B21" s="29" t="s">
        <v>37</v>
      </c>
      <c r="C21" s="102" t="s">
        <v>38</v>
      </c>
      <c r="D21" s="102"/>
      <c r="E21" s="102"/>
      <c r="F21" s="102"/>
      <c r="G21" s="102"/>
      <c r="H21" s="102"/>
      <c r="I21" s="102"/>
      <c r="J21" s="23"/>
    </row>
  </sheetData>
  <mergeCells count="17">
    <mergeCell ref="C20:I20"/>
    <mergeCell ref="C21:I21"/>
    <mergeCell ref="C10:D10"/>
    <mergeCell ref="G10:I10"/>
    <mergeCell ref="C12:D12"/>
    <mergeCell ref="G12:I12"/>
    <mergeCell ref="B15:C15"/>
    <mergeCell ref="B16:C16"/>
    <mergeCell ref="C13:D13"/>
    <mergeCell ref="G13:I13"/>
    <mergeCell ref="J10:K10"/>
    <mergeCell ref="C11:D11"/>
    <mergeCell ref="G11:I11"/>
    <mergeCell ref="J11:K11"/>
    <mergeCell ref="C19:I19"/>
    <mergeCell ref="J12:K12"/>
    <mergeCell ref="J13:K13"/>
  </mergeCells>
  <phoneticPr fontId="24"/>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11" ht="18" customHeight="1" x14ac:dyDescent="0.15">
      <c r="I1" s="25" t="str">
        <f>'PMS(input,method 1)'!K1</f>
        <v>JCM_ET_F_PMS_ver02.0</v>
      </c>
    </row>
    <row r="2" spans="1:11" ht="27.75" customHeight="1" x14ac:dyDescent="0.15">
      <c r="A2" s="112" t="s">
        <v>42</v>
      </c>
      <c r="B2" s="112"/>
      <c r="C2" s="112"/>
      <c r="D2" s="112"/>
      <c r="E2" s="112"/>
      <c r="F2" s="112"/>
      <c r="G2" s="112"/>
      <c r="H2" s="112"/>
      <c r="I2" s="112"/>
    </row>
    <row r="3" spans="1:11" ht="18" customHeight="1" x14ac:dyDescent="0.15">
      <c r="A3" s="113" t="s">
        <v>40</v>
      </c>
      <c r="B3" s="114"/>
      <c r="C3" s="114"/>
      <c r="D3" s="114"/>
      <c r="E3" s="114"/>
      <c r="F3" s="114"/>
      <c r="G3" s="114"/>
      <c r="H3" s="114"/>
      <c r="I3" s="114"/>
    </row>
    <row r="4" spans="1:11" ht="11.25" customHeight="1" thickBot="1" x14ac:dyDescent="0.2"/>
    <row r="5" spans="1:11" ht="18.75" customHeight="1" thickBot="1" x14ac:dyDescent="0.2">
      <c r="A5" s="60" t="s">
        <v>2</v>
      </c>
      <c r="B5" s="61"/>
      <c r="C5" s="61"/>
      <c r="D5" s="61"/>
      <c r="E5" s="62"/>
      <c r="F5" s="63" t="s">
        <v>6</v>
      </c>
      <c r="G5" s="64" t="s">
        <v>0</v>
      </c>
      <c r="H5" s="64" t="s">
        <v>1</v>
      </c>
      <c r="I5" s="65" t="s">
        <v>7</v>
      </c>
    </row>
    <row r="6" spans="1:11" ht="18.75" customHeight="1" thickBot="1" x14ac:dyDescent="0.2">
      <c r="A6" s="66"/>
      <c r="B6" s="120" t="s">
        <v>101</v>
      </c>
      <c r="C6" s="90"/>
      <c r="D6" s="91"/>
      <c r="E6" s="92"/>
      <c r="F6" s="49" t="s">
        <v>52</v>
      </c>
      <c r="G6" s="9">
        <f>G10-G14</f>
        <v>0</v>
      </c>
      <c r="H6" s="10" t="s">
        <v>73</v>
      </c>
      <c r="I6" s="12" t="s">
        <v>74</v>
      </c>
    </row>
    <row r="7" spans="1:11" ht="18.75" customHeight="1" x14ac:dyDescent="0.15">
      <c r="A7" s="67" t="s">
        <v>3</v>
      </c>
      <c r="B7" s="70"/>
      <c r="C7" s="70"/>
      <c r="D7" s="71"/>
      <c r="E7" s="72"/>
      <c r="F7" s="73"/>
      <c r="G7" s="74"/>
      <c r="H7" s="73"/>
      <c r="I7" s="75"/>
      <c r="J7" s="24"/>
      <c r="K7" s="24"/>
    </row>
    <row r="8" spans="1:11" ht="18.75" customHeight="1" x14ac:dyDescent="0.15">
      <c r="A8" s="68"/>
      <c r="B8" s="121" t="s">
        <v>102</v>
      </c>
      <c r="C8" s="93"/>
      <c r="D8" s="93"/>
      <c r="E8" s="94"/>
      <c r="F8" s="17" t="s">
        <v>45</v>
      </c>
      <c r="G8" s="36">
        <f>G12</f>
        <v>1</v>
      </c>
      <c r="H8" s="32" t="s">
        <v>59</v>
      </c>
      <c r="I8" s="26" t="s">
        <v>44</v>
      </c>
    </row>
    <row r="9" spans="1:11" ht="18.75" customHeight="1" thickBot="1" x14ac:dyDescent="0.2">
      <c r="A9" s="67" t="s">
        <v>4</v>
      </c>
      <c r="B9" s="76"/>
      <c r="C9" s="77"/>
      <c r="D9" s="78"/>
      <c r="E9" s="78"/>
      <c r="F9" s="78"/>
      <c r="G9" s="79"/>
      <c r="H9" s="79"/>
      <c r="I9" s="80"/>
    </row>
    <row r="10" spans="1:11" ht="18.75" customHeight="1" thickBot="1" x14ac:dyDescent="0.2">
      <c r="A10" s="68"/>
      <c r="B10" s="122" t="s">
        <v>103</v>
      </c>
      <c r="C10" s="123"/>
      <c r="D10" s="124"/>
      <c r="E10" s="124"/>
      <c r="F10" s="49" t="s">
        <v>52</v>
      </c>
      <c r="G10" s="9">
        <f>G11*G12</f>
        <v>0</v>
      </c>
      <c r="H10" s="3" t="s">
        <v>73</v>
      </c>
      <c r="I10" s="47" t="s">
        <v>75</v>
      </c>
    </row>
    <row r="11" spans="1:11" ht="36.75" customHeight="1" x14ac:dyDescent="0.15">
      <c r="A11" s="68"/>
      <c r="B11" s="122"/>
      <c r="C11" s="125" t="s">
        <v>104</v>
      </c>
      <c r="D11" s="126"/>
      <c r="E11" s="127"/>
      <c r="F11" s="19" t="s">
        <v>53</v>
      </c>
      <c r="G11" s="38">
        <f>'PMS(input,method 1)'!E7</f>
        <v>0</v>
      </c>
      <c r="H11" s="30" t="s">
        <v>47</v>
      </c>
      <c r="I11" s="43" t="s">
        <v>76</v>
      </c>
    </row>
    <row r="12" spans="1:11" ht="18.75" customHeight="1" x14ac:dyDescent="0.15">
      <c r="A12" s="66"/>
      <c r="B12" s="128"/>
      <c r="C12" s="129" t="s">
        <v>102</v>
      </c>
      <c r="D12" s="130"/>
      <c r="E12" s="131"/>
      <c r="F12" s="19" t="s">
        <v>53</v>
      </c>
      <c r="G12" s="31">
        <f>IF('PMS(input,method 1)'!E13&lt;35,'PMS(calc_process,method 1)'!F17,'PMS(calc_process,method 1)'!F18)</f>
        <v>1</v>
      </c>
      <c r="H12" s="32" t="s">
        <v>59</v>
      </c>
      <c r="I12" s="26" t="s">
        <v>44</v>
      </c>
    </row>
    <row r="13" spans="1:11" ht="18.75" customHeight="1" thickBot="1" x14ac:dyDescent="0.2">
      <c r="A13" s="67" t="s">
        <v>5</v>
      </c>
      <c r="B13" s="81"/>
      <c r="C13" s="81"/>
      <c r="D13" s="81"/>
      <c r="E13" s="82"/>
      <c r="F13" s="83"/>
      <c r="G13" s="79"/>
      <c r="H13" s="84"/>
      <c r="I13" s="85"/>
    </row>
    <row r="14" spans="1:11" ht="18.75" customHeight="1" thickBot="1" x14ac:dyDescent="0.2">
      <c r="A14" s="69"/>
      <c r="B14" s="132" t="s">
        <v>105</v>
      </c>
      <c r="C14" s="95"/>
      <c r="D14" s="95"/>
      <c r="E14" s="95"/>
      <c r="F14" s="50" t="s">
        <v>43</v>
      </c>
      <c r="G14" s="9">
        <v>0</v>
      </c>
      <c r="H14" s="10" t="s">
        <v>73</v>
      </c>
      <c r="I14" s="13" t="s">
        <v>78</v>
      </c>
    </row>
    <row r="15" spans="1:11" x14ac:dyDescent="0.15">
      <c r="A15" s="2"/>
      <c r="B15" s="2"/>
      <c r="C15" s="15"/>
      <c r="D15" s="2"/>
      <c r="E15" s="15"/>
      <c r="F15" s="20"/>
      <c r="G15" s="16"/>
      <c r="H15" s="16"/>
      <c r="I15" s="14"/>
    </row>
    <row r="16" spans="1:11" ht="21.75" customHeight="1" x14ac:dyDescent="0.15">
      <c r="E16" s="2" t="s">
        <v>8</v>
      </c>
      <c r="F16" s="6"/>
    </row>
    <row r="17" spans="5:8" ht="57" customHeight="1" x14ac:dyDescent="0.15">
      <c r="E17" s="133" t="s">
        <v>106</v>
      </c>
      <c r="F17" s="97">
        <v>1</v>
      </c>
      <c r="G17" s="98" t="s">
        <v>59</v>
      </c>
      <c r="H17" s="4"/>
    </row>
    <row r="18" spans="5:8" ht="57" customHeight="1" x14ac:dyDescent="0.15">
      <c r="E18" s="133" t="s">
        <v>107</v>
      </c>
      <c r="F18" s="97">
        <v>0.8</v>
      </c>
      <c r="G18" s="98" t="s">
        <v>59</v>
      </c>
      <c r="H18" s="4"/>
    </row>
    <row r="19" spans="5:8" s="8" customFormat="1" x14ac:dyDescent="0.15">
      <c r="E19" s="2"/>
      <c r="F19" s="2"/>
      <c r="G19" s="2"/>
      <c r="H19" s="2"/>
    </row>
  </sheetData>
  <mergeCells count="3">
    <mergeCell ref="A2:I2"/>
    <mergeCell ref="A3:I3"/>
    <mergeCell ref="C11:E11"/>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rowBreaks count="1" manualBreakCount="1">
    <brk id="1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25" t="str">
        <f>'PMS(input,method 1)'!K1</f>
        <v>JCM_ET_F_PMS_ver02.0</v>
      </c>
    </row>
    <row r="2" spans="1:11" ht="27.75" customHeight="1" x14ac:dyDescent="0.15">
      <c r="A2" s="55" t="s">
        <v>41</v>
      </c>
      <c r="B2" s="56"/>
      <c r="C2" s="56"/>
      <c r="D2" s="56"/>
      <c r="E2" s="56"/>
      <c r="F2" s="56"/>
      <c r="G2" s="56"/>
      <c r="H2" s="56"/>
      <c r="I2" s="56"/>
      <c r="J2" s="56"/>
      <c r="K2" s="57"/>
    </row>
    <row r="4" spans="1:11" ht="18.75" customHeight="1" x14ac:dyDescent="0.15">
      <c r="A4" s="27" t="s">
        <v>9</v>
      </c>
      <c r="B4" s="7"/>
    </row>
    <row r="5" spans="1:11" ht="18.75" customHeight="1" x14ac:dyDescent="0.15">
      <c r="A5" s="7"/>
      <c r="B5" s="58" t="s">
        <v>13</v>
      </c>
      <c r="C5" s="58" t="s">
        <v>14</v>
      </c>
      <c r="D5" s="58" t="s">
        <v>15</v>
      </c>
      <c r="E5" s="58" t="s">
        <v>16</v>
      </c>
      <c r="F5" s="58" t="s">
        <v>17</v>
      </c>
      <c r="G5" s="58" t="s">
        <v>18</v>
      </c>
      <c r="H5" s="58" t="s">
        <v>19</v>
      </c>
      <c r="I5" s="58" t="s">
        <v>20</v>
      </c>
      <c r="J5" s="58" t="s">
        <v>21</v>
      </c>
      <c r="K5" s="58" t="s">
        <v>22</v>
      </c>
    </row>
    <row r="6" spans="1:11" s="21" customFormat="1" ht="39" customHeight="1" x14ac:dyDescent="0.15">
      <c r="B6" s="58" t="s">
        <v>23</v>
      </c>
      <c r="C6" s="58" t="s">
        <v>24</v>
      </c>
      <c r="D6" s="58" t="s">
        <v>25</v>
      </c>
      <c r="E6" s="58" t="s">
        <v>26</v>
      </c>
      <c r="F6" s="58" t="s">
        <v>27</v>
      </c>
      <c r="G6" s="58" t="s">
        <v>28</v>
      </c>
      <c r="H6" s="58" t="s">
        <v>29</v>
      </c>
      <c r="I6" s="58" t="s">
        <v>30</v>
      </c>
      <c r="J6" s="58" t="s">
        <v>31</v>
      </c>
      <c r="K6" s="58" t="s">
        <v>32</v>
      </c>
    </row>
    <row r="7" spans="1:11" ht="183" customHeight="1" x14ac:dyDescent="0.15">
      <c r="B7" s="51" t="s">
        <v>57</v>
      </c>
      <c r="C7" s="52" t="s">
        <v>108</v>
      </c>
      <c r="D7" s="53" t="s">
        <v>109</v>
      </c>
      <c r="E7" s="33">
        <v>0</v>
      </c>
      <c r="F7" s="52" t="s">
        <v>71</v>
      </c>
      <c r="G7" s="45" t="s">
        <v>48</v>
      </c>
      <c r="H7" s="45" t="s">
        <v>49</v>
      </c>
      <c r="I7" s="46" t="s">
        <v>112</v>
      </c>
      <c r="J7" s="34" t="s">
        <v>70</v>
      </c>
      <c r="K7" s="34" t="s">
        <v>52</v>
      </c>
    </row>
    <row r="8" spans="1:11" ht="68.25" customHeight="1" x14ac:dyDescent="0.15">
      <c r="B8" s="51" t="s">
        <v>86</v>
      </c>
      <c r="C8" s="52" t="s">
        <v>110</v>
      </c>
      <c r="D8" s="53" t="s">
        <v>111</v>
      </c>
      <c r="E8" s="33">
        <f>COUNT(input_separate!A:A)</f>
        <v>30</v>
      </c>
      <c r="F8" s="52" t="s">
        <v>54</v>
      </c>
      <c r="G8" s="45" t="s">
        <v>48</v>
      </c>
      <c r="H8" s="45" t="s">
        <v>49</v>
      </c>
      <c r="I8" s="34" t="s">
        <v>113</v>
      </c>
      <c r="J8" s="34" t="s">
        <v>70</v>
      </c>
      <c r="K8" s="34" t="s">
        <v>52</v>
      </c>
    </row>
    <row r="9" spans="1:11" ht="8.25" customHeight="1" x14ac:dyDescent="0.15"/>
    <row r="10" spans="1:11" ht="20.100000000000001" customHeight="1" x14ac:dyDescent="0.15">
      <c r="A10" s="27" t="s">
        <v>10</v>
      </c>
    </row>
    <row r="11" spans="1:11" ht="20.100000000000001" customHeight="1" x14ac:dyDescent="0.15">
      <c r="B11" s="58" t="s">
        <v>13</v>
      </c>
      <c r="C11" s="101" t="s">
        <v>14</v>
      </c>
      <c r="D11" s="101"/>
      <c r="E11" s="58" t="s">
        <v>15</v>
      </c>
      <c r="F11" s="58" t="s">
        <v>16</v>
      </c>
      <c r="G11" s="101" t="s">
        <v>17</v>
      </c>
      <c r="H11" s="101"/>
      <c r="I11" s="101"/>
      <c r="J11" s="101" t="s">
        <v>18</v>
      </c>
      <c r="K11" s="101"/>
    </row>
    <row r="12" spans="1:11" ht="39" customHeight="1" x14ac:dyDescent="0.15">
      <c r="B12" s="58" t="s">
        <v>24</v>
      </c>
      <c r="C12" s="101" t="s">
        <v>25</v>
      </c>
      <c r="D12" s="101"/>
      <c r="E12" s="58" t="s">
        <v>26</v>
      </c>
      <c r="F12" s="58" t="s">
        <v>27</v>
      </c>
      <c r="G12" s="101" t="s">
        <v>29</v>
      </c>
      <c r="H12" s="101"/>
      <c r="I12" s="101"/>
      <c r="J12" s="101" t="s">
        <v>32</v>
      </c>
      <c r="K12" s="101"/>
    </row>
    <row r="13" spans="1:11" ht="90" customHeight="1" x14ac:dyDescent="0.15">
      <c r="B13" s="52" t="s">
        <v>62</v>
      </c>
      <c r="C13" s="105" t="s">
        <v>114</v>
      </c>
      <c r="D13" s="106"/>
      <c r="E13" s="35">
        <v>6.8</v>
      </c>
      <c r="F13" s="52" t="s">
        <v>116</v>
      </c>
      <c r="G13" s="103" t="s">
        <v>64</v>
      </c>
      <c r="H13" s="107"/>
      <c r="I13" s="104"/>
      <c r="J13" s="103" t="s">
        <v>43</v>
      </c>
      <c r="K13" s="104"/>
    </row>
    <row r="14" spans="1:11" ht="90" customHeight="1" x14ac:dyDescent="0.15">
      <c r="B14" s="52" t="s">
        <v>89</v>
      </c>
      <c r="C14" s="105" t="s">
        <v>115</v>
      </c>
      <c r="D14" s="106"/>
      <c r="E14" s="48" t="s">
        <v>60</v>
      </c>
      <c r="F14" s="52" t="s">
        <v>116</v>
      </c>
      <c r="G14" s="103" t="s">
        <v>98</v>
      </c>
      <c r="H14" s="107"/>
      <c r="I14" s="104"/>
      <c r="J14" s="103" t="s">
        <v>63</v>
      </c>
      <c r="K14" s="104"/>
    </row>
    <row r="15" spans="1:11" ht="63" customHeight="1" x14ac:dyDescent="0.15">
      <c r="B15" s="52" t="s">
        <v>84</v>
      </c>
      <c r="C15" s="115" t="s">
        <v>85</v>
      </c>
      <c r="D15" s="116"/>
      <c r="E15" s="33">
        <v>0</v>
      </c>
      <c r="F15" s="52" t="s">
        <v>79</v>
      </c>
      <c r="G15" s="117"/>
      <c r="H15" s="118"/>
      <c r="I15" s="119"/>
      <c r="J15" s="103" t="s">
        <v>52</v>
      </c>
      <c r="K15" s="104"/>
    </row>
    <row r="16" spans="1:11" ht="132" customHeight="1" x14ac:dyDescent="0.15">
      <c r="B16" s="52" t="s">
        <v>81</v>
      </c>
      <c r="C16" s="105" t="s">
        <v>82</v>
      </c>
      <c r="D16" s="106"/>
      <c r="E16" s="48">
        <v>0</v>
      </c>
      <c r="F16" s="52" t="s">
        <v>80</v>
      </c>
      <c r="G16" s="103" t="s">
        <v>83</v>
      </c>
      <c r="H16" s="107"/>
      <c r="I16" s="104"/>
      <c r="J16" s="103" t="s">
        <v>61</v>
      </c>
      <c r="K16" s="104"/>
    </row>
    <row r="17" spans="1:10" ht="6.75" customHeight="1" x14ac:dyDescent="0.15"/>
    <row r="18" spans="1:10" ht="18.75" customHeight="1" x14ac:dyDescent="0.15">
      <c r="A18" s="28" t="s">
        <v>11</v>
      </c>
      <c r="B18" s="5"/>
    </row>
    <row r="19" spans="1:10" ht="21.75" thickBot="1" x14ac:dyDescent="0.2">
      <c r="B19" s="108" t="s">
        <v>39</v>
      </c>
      <c r="C19" s="109"/>
      <c r="D19" s="59" t="s">
        <v>27</v>
      </c>
    </row>
    <row r="20" spans="1:10" ht="21.75" thickBot="1" x14ac:dyDescent="0.2">
      <c r="B20" s="110">
        <f>ROUNDDOWN('PMS(calc_process,method 2)'!G6, 0)</f>
        <v>0</v>
      </c>
      <c r="C20" s="111"/>
      <c r="D20" s="54" t="s">
        <v>72</v>
      </c>
    </row>
    <row r="21" spans="1:10" ht="20.100000000000001" customHeight="1" x14ac:dyDescent="0.15">
      <c r="B21" s="6"/>
      <c r="C21" s="6"/>
      <c r="F21" s="22"/>
      <c r="G21" s="22"/>
    </row>
    <row r="22" spans="1:10" ht="18.75" customHeight="1" x14ac:dyDescent="0.15">
      <c r="A22" s="27" t="s">
        <v>12</v>
      </c>
    </row>
    <row r="23" spans="1:10" ht="18" customHeight="1" x14ac:dyDescent="0.15">
      <c r="B23" s="29" t="s">
        <v>34</v>
      </c>
      <c r="C23" s="102" t="s">
        <v>35</v>
      </c>
      <c r="D23" s="102"/>
      <c r="E23" s="102"/>
      <c r="F23" s="102"/>
      <c r="G23" s="102"/>
      <c r="H23" s="102"/>
      <c r="I23" s="102"/>
      <c r="J23" s="23"/>
    </row>
    <row r="24" spans="1:10" ht="18" customHeight="1" x14ac:dyDescent="0.15">
      <c r="B24" s="29" t="s">
        <v>33</v>
      </c>
      <c r="C24" s="102" t="s">
        <v>36</v>
      </c>
      <c r="D24" s="102"/>
      <c r="E24" s="102"/>
      <c r="F24" s="102"/>
      <c r="G24" s="102"/>
      <c r="H24" s="102"/>
      <c r="I24" s="102"/>
      <c r="J24" s="23"/>
    </row>
    <row r="25" spans="1:10" ht="18" customHeight="1" x14ac:dyDescent="0.15">
      <c r="B25" s="29" t="s">
        <v>37</v>
      </c>
      <c r="C25" s="102" t="s">
        <v>38</v>
      </c>
      <c r="D25" s="102"/>
      <c r="E25" s="102"/>
      <c r="F25" s="102"/>
      <c r="G25" s="102"/>
      <c r="H25" s="102"/>
      <c r="I25" s="102"/>
      <c r="J25" s="23"/>
    </row>
  </sheetData>
  <mergeCells count="23">
    <mergeCell ref="J16:K16"/>
    <mergeCell ref="C15:D15"/>
    <mergeCell ref="G15:I15"/>
    <mergeCell ref="J15:K15"/>
    <mergeCell ref="J11:K11"/>
    <mergeCell ref="J12:K12"/>
    <mergeCell ref="G11:I11"/>
    <mergeCell ref="G12:I12"/>
    <mergeCell ref="J14:K14"/>
    <mergeCell ref="J13:K13"/>
    <mergeCell ref="C25:I25"/>
    <mergeCell ref="C11:D11"/>
    <mergeCell ref="C12:D12"/>
    <mergeCell ref="B19:C19"/>
    <mergeCell ref="B20:C20"/>
    <mergeCell ref="C23:I23"/>
    <mergeCell ref="C24:I24"/>
    <mergeCell ref="C14:D14"/>
    <mergeCell ref="G14:I14"/>
    <mergeCell ref="C13:D13"/>
    <mergeCell ref="G13:I13"/>
    <mergeCell ref="C16:D16"/>
    <mergeCell ref="G16:I16"/>
  </mergeCells>
  <phoneticPr fontId="2"/>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11" ht="18" customHeight="1" x14ac:dyDescent="0.15">
      <c r="I1" s="25" t="str">
        <f>'PMS(input,method 1)'!K1</f>
        <v>JCM_ET_F_PMS_ver02.0</v>
      </c>
    </row>
    <row r="2" spans="1:11" ht="27.75" customHeight="1" x14ac:dyDescent="0.15">
      <c r="A2" s="112" t="s">
        <v>42</v>
      </c>
      <c r="B2" s="112"/>
      <c r="C2" s="112"/>
      <c r="D2" s="112"/>
      <c r="E2" s="112"/>
      <c r="F2" s="112"/>
      <c r="G2" s="112"/>
      <c r="H2" s="112"/>
      <c r="I2" s="112"/>
    </row>
    <row r="3" spans="1:11" ht="18" customHeight="1" x14ac:dyDescent="0.15">
      <c r="A3" s="113" t="s">
        <v>40</v>
      </c>
      <c r="B3" s="113"/>
      <c r="C3" s="113"/>
      <c r="D3" s="113"/>
      <c r="E3" s="113"/>
      <c r="F3" s="113"/>
      <c r="G3" s="113"/>
      <c r="H3" s="113"/>
      <c r="I3" s="113"/>
    </row>
    <row r="4" spans="1:11" ht="11.25" customHeight="1" thickBot="1" x14ac:dyDescent="0.2"/>
    <row r="5" spans="1:11" ht="18.75" customHeight="1" thickBot="1" x14ac:dyDescent="0.2">
      <c r="A5" s="60" t="s">
        <v>2</v>
      </c>
      <c r="B5" s="61"/>
      <c r="C5" s="61"/>
      <c r="D5" s="61"/>
      <c r="E5" s="62"/>
      <c r="F5" s="63" t="s">
        <v>6</v>
      </c>
      <c r="G5" s="64" t="s">
        <v>0</v>
      </c>
      <c r="H5" s="64" t="s">
        <v>1</v>
      </c>
      <c r="I5" s="65" t="s">
        <v>7</v>
      </c>
    </row>
    <row r="6" spans="1:11" ht="18.75" customHeight="1" thickBot="1" x14ac:dyDescent="0.2">
      <c r="A6" s="66"/>
      <c r="B6" s="120" t="s">
        <v>101</v>
      </c>
      <c r="C6" s="90"/>
      <c r="D6" s="91"/>
      <c r="E6" s="92"/>
      <c r="F6" s="49" t="s">
        <v>52</v>
      </c>
      <c r="G6" s="9">
        <f>G11-G22</f>
        <v>0</v>
      </c>
      <c r="H6" s="10" t="s">
        <v>73</v>
      </c>
      <c r="I6" s="44" t="s">
        <v>74</v>
      </c>
    </row>
    <row r="7" spans="1:11" ht="18.75" customHeight="1" x14ac:dyDescent="0.15">
      <c r="A7" s="67" t="s">
        <v>3</v>
      </c>
      <c r="B7" s="70"/>
      <c r="C7" s="70"/>
      <c r="D7" s="71"/>
      <c r="E7" s="72"/>
      <c r="F7" s="73"/>
      <c r="G7" s="74"/>
      <c r="H7" s="73"/>
      <c r="I7" s="75"/>
      <c r="J7" s="24"/>
      <c r="K7" s="24"/>
    </row>
    <row r="8" spans="1:11" ht="18.75" customHeight="1" x14ac:dyDescent="0.15">
      <c r="A8" s="68"/>
      <c r="B8" s="120" t="s">
        <v>102</v>
      </c>
      <c r="C8" s="93"/>
      <c r="D8" s="93"/>
      <c r="E8" s="94"/>
      <c r="F8" s="17" t="s">
        <v>45</v>
      </c>
      <c r="G8" s="36">
        <f>IF('PMS(input,method 2)'!E16&lt;35,'PMS(calc_process,method 2)'!F25,'PMS(calc_process,method 2)'!F26)</f>
        <v>1</v>
      </c>
      <c r="H8" s="32" t="s">
        <v>59</v>
      </c>
      <c r="I8" s="26" t="s">
        <v>44</v>
      </c>
    </row>
    <row r="9" spans="1:11" ht="18.75" customHeight="1" x14ac:dyDescent="0.15">
      <c r="A9" s="69"/>
      <c r="B9" s="120" t="s">
        <v>117</v>
      </c>
      <c r="C9" s="96"/>
      <c r="D9" s="96"/>
      <c r="E9" s="94"/>
      <c r="F9" s="18" t="s">
        <v>50</v>
      </c>
      <c r="G9" s="37">
        <f>F27</f>
        <v>6.8</v>
      </c>
      <c r="H9" s="32" t="s">
        <v>59</v>
      </c>
      <c r="I9" s="26" t="s">
        <v>51</v>
      </c>
    </row>
    <row r="10" spans="1:11" ht="18.75" customHeight="1" thickBot="1" x14ac:dyDescent="0.2">
      <c r="A10" s="67" t="s">
        <v>4</v>
      </c>
      <c r="B10" s="76"/>
      <c r="C10" s="77"/>
      <c r="D10" s="78"/>
      <c r="E10" s="78"/>
      <c r="F10" s="78"/>
      <c r="G10" s="79"/>
      <c r="H10" s="79"/>
      <c r="I10" s="80"/>
    </row>
    <row r="11" spans="1:11" ht="18.75" customHeight="1" thickBot="1" x14ac:dyDescent="0.2">
      <c r="A11" s="67"/>
      <c r="B11" s="122" t="s">
        <v>118</v>
      </c>
      <c r="C11" s="123"/>
      <c r="D11" s="134"/>
      <c r="E11" s="134"/>
      <c r="F11" s="49" t="s">
        <v>63</v>
      </c>
      <c r="G11" s="9">
        <f>SUM(G13,G16)</f>
        <v>0</v>
      </c>
      <c r="H11" s="3" t="s">
        <v>73</v>
      </c>
      <c r="I11" s="47" t="s">
        <v>75</v>
      </c>
    </row>
    <row r="12" spans="1:11" ht="34.15" customHeight="1" thickBot="1" x14ac:dyDescent="0.2">
      <c r="A12" s="67"/>
      <c r="B12" s="135" t="s">
        <v>119</v>
      </c>
      <c r="C12" s="136"/>
      <c r="D12" s="136"/>
      <c r="E12" s="137"/>
      <c r="F12" s="49" t="s">
        <v>52</v>
      </c>
      <c r="G12" s="99">
        <f>F28*'PMS(input,method 2)'!E15/365</f>
        <v>0</v>
      </c>
      <c r="H12" s="10" t="s">
        <v>87</v>
      </c>
      <c r="I12" s="47" t="s">
        <v>127</v>
      </c>
    </row>
    <row r="13" spans="1:11" ht="40.5" customHeight="1" thickBot="1" x14ac:dyDescent="0.2">
      <c r="A13" s="68"/>
      <c r="B13" s="138" t="s">
        <v>120</v>
      </c>
      <c r="C13" s="139"/>
      <c r="D13" s="139"/>
      <c r="E13" s="140"/>
      <c r="F13" s="49" t="s">
        <v>52</v>
      </c>
      <c r="G13" s="9">
        <f>G14*G15</f>
        <v>0</v>
      </c>
      <c r="H13" s="3" t="s">
        <v>73</v>
      </c>
      <c r="I13" s="47" t="s">
        <v>128</v>
      </c>
    </row>
    <row r="14" spans="1:11" ht="43.15" customHeight="1" x14ac:dyDescent="0.15">
      <c r="A14" s="68"/>
      <c r="B14" s="122"/>
      <c r="C14" s="125" t="s">
        <v>121</v>
      </c>
      <c r="D14" s="126"/>
      <c r="E14" s="127"/>
      <c r="F14" s="19" t="s">
        <v>65</v>
      </c>
      <c r="G14" s="11">
        <f>SUMIF(input_separate!B:B,"&lt;="&amp;'PMS(calc_process,method 2)'!$G$12,input_separate!D:D)</f>
        <v>0</v>
      </c>
      <c r="H14" s="30" t="s">
        <v>66</v>
      </c>
      <c r="I14" s="47" t="s">
        <v>129</v>
      </c>
    </row>
    <row r="15" spans="1:11" ht="18.75" customHeight="1" thickBot="1" x14ac:dyDescent="0.2">
      <c r="A15" s="68"/>
      <c r="B15" s="122"/>
      <c r="C15" s="129" t="s">
        <v>122</v>
      </c>
      <c r="D15" s="130"/>
      <c r="E15" s="131"/>
      <c r="F15" s="18" t="s">
        <v>67</v>
      </c>
      <c r="G15" s="37">
        <f>G9</f>
        <v>6.8</v>
      </c>
      <c r="H15" s="32" t="s">
        <v>68</v>
      </c>
      <c r="I15" s="141" t="s">
        <v>130</v>
      </c>
    </row>
    <row r="16" spans="1:11" ht="52.15" customHeight="1" thickBot="1" x14ac:dyDescent="0.2">
      <c r="A16" s="68"/>
      <c r="B16" s="138" t="s">
        <v>123</v>
      </c>
      <c r="C16" s="139"/>
      <c r="D16" s="139"/>
      <c r="E16" s="140"/>
      <c r="F16" s="49" t="s">
        <v>52</v>
      </c>
      <c r="G16" s="9">
        <f>G17*G18+G19*G20</f>
        <v>0</v>
      </c>
      <c r="H16" s="3" t="s">
        <v>73</v>
      </c>
      <c r="I16" s="47" t="s">
        <v>131</v>
      </c>
    </row>
    <row r="17" spans="1:9" ht="51" customHeight="1" x14ac:dyDescent="0.15">
      <c r="A17" s="68"/>
      <c r="B17" s="122"/>
      <c r="C17" s="125" t="s">
        <v>124</v>
      </c>
      <c r="D17" s="126"/>
      <c r="E17" s="127"/>
      <c r="F17" s="19" t="s">
        <v>53</v>
      </c>
      <c r="G17" s="11">
        <f>SUMIF(input_separate!B:B,"&gt;"&amp;'PMS(calc_process,method 2)'!$G$12,input_separate!C:C)</f>
        <v>0</v>
      </c>
      <c r="H17" s="30" t="s">
        <v>46</v>
      </c>
      <c r="I17" s="47" t="s">
        <v>132</v>
      </c>
    </row>
    <row r="18" spans="1:9" ht="60.6" customHeight="1" x14ac:dyDescent="0.15">
      <c r="A18" s="68"/>
      <c r="B18" s="122"/>
      <c r="C18" s="125" t="s">
        <v>125</v>
      </c>
      <c r="D18" s="126"/>
      <c r="E18" s="127"/>
      <c r="F18" s="17" t="s">
        <v>45</v>
      </c>
      <c r="G18" s="31">
        <f>G8</f>
        <v>1</v>
      </c>
      <c r="H18" s="32" t="s">
        <v>59</v>
      </c>
      <c r="I18" s="141" t="s">
        <v>133</v>
      </c>
    </row>
    <row r="19" spans="1:9" ht="51" customHeight="1" x14ac:dyDescent="0.15">
      <c r="A19" s="68"/>
      <c r="B19" s="122"/>
      <c r="C19" s="125" t="s">
        <v>126</v>
      </c>
      <c r="D19" s="126"/>
      <c r="E19" s="127"/>
      <c r="F19" s="19" t="s">
        <v>53</v>
      </c>
      <c r="G19" s="11">
        <f>SUMIF(input_separate!B:B,"&gt;"&amp;'PMS(calc_process,method 2)'!$G$12,input_separate!D:D)</f>
        <v>0</v>
      </c>
      <c r="H19" s="30" t="s">
        <v>46</v>
      </c>
      <c r="I19" s="47" t="s">
        <v>134</v>
      </c>
    </row>
    <row r="20" spans="1:9" ht="18.75" customHeight="1" x14ac:dyDescent="0.15">
      <c r="A20" s="68"/>
      <c r="B20" s="122"/>
      <c r="C20" s="129" t="s">
        <v>122</v>
      </c>
      <c r="D20" s="130"/>
      <c r="E20" s="131"/>
      <c r="F20" s="18" t="s">
        <v>50</v>
      </c>
      <c r="G20" s="37">
        <f>G9</f>
        <v>6.8</v>
      </c>
      <c r="H20" s="32" t="s">
        <v>59</v>
      </c>
      <c r="I20" s="26" t="s">
        <v>51</v>
      </c>
    </row>
    <row r="21" spans="1:9" ht="18.75" customHeight="1" thickBot="1" x14ac:dyDescent="0.2">
      <c r="A21" s="67" t="s">
        <v>5</v>
      </c>
      <c r="B21" s="81"/>
      <c r="C21" s="81"/>
      <c r="D21" s="81"/>
      <c r="E21" s="82"/>
      <c r="F21" s="83"/>
      <c r="G21" s="79"/>
      <c r="H21" s="84"/>
      <c r="I21" s="85"/>
    </row>
    <row r="22" spans="1:9" ht="18.75" customHeight="1" thickBot="1" x14ac:dyDescent="0.2">
      <c r="A22" s="69"/>
      <c r="B22" s="132" t="s">
        <v>105</v>
      </c>
      <c r="C22" s="95"/>
      <c r="D22" s="95"/>
      <c r="E22" s="95"/>
      <c r="F22" s="50" t="s">
        <v>43</v>
      </c>
      <c r="G22" s="9">
        <v>0</v>
      </c>
      <c r="H22" s="10" t="s">
        <v>73</v>
      </c>
      <c r="I22" s="13" t="s">
        <v>77</v>
      </c>
    </row>
    <row r="23" spans="1:9" ht="14.25" customHeight="1" x14ac:dyDescent="0.15">
      <c r="A23" s="2"/>
      <c r="B23" s="2"/>
      <c r="C23" s="15"/>
      <c r="D23" s="2"/>
      <c r="E23" s="15"/>
      <c r="F23" s="20"/>
      <c r="G23" s="16"/>
      <c r="H23" s="16"/>
      <c r="I23" s="14"/>
    </row>
    <row r="24" spans="1:9" ht="21.75" customHeight="1" x14ac:dyDescent="0.15">
      <c r="E24" s="2" t="s">
        <v>8</v>
      </c>
      <c r="F24" s="6"/>
    </row>
    <row r="25" spans="1:9" ht="69" customHeight="1" x14ac:dyDescent="0.15">
      <c r="E25" s="133" t="s">
        <v>135</v>
      </c>
      <c r="F25" s="97">
        <v>1</v>
      </c>
      <c r="G25" s="98" t="s">
        <v>59</v>
      </c>
      <c r="H25" s="4"/>
    </row>
    <row r="26" spans="1:9" ht="69" customHeight="1" x14ac:dyDescent="0.15">
      <c r="E26" s="133" t="s">
        <v>136</v>
      </c>
      <c r="F26" s="97">
        <v>0.8</v>
      </c>
      <c r="G26" s="98" t="s">
        <v>59</v>
      </c>
      <c r="H26" s="4"/>
    </row>
    <row r="27" spans="1:9" ht="69" customHeight="1" x14ac:dyDescent="0.15">
      <c r="E27" s="133" t="s">
        <v>137</v>
      </c>
      <c r="F27" s="98">
        <v>6.8</v>
      </c>
      <c r="G27" s="98" t="s">
        <v>59</v>
      </c>
      <c r="H27" s="2"/>
    </row>
    <row r="28" spans="1:9" s="8" customFormat="1" ht="69" customHeight="1" x14ac:dyDescent="0.15">
      <c r="E28" s="133" t="s">
        <v>88</v>
      </c>
      <c r="F28" s="98">
        <v>5.5E-2</v>
      </c>
      <c r="G28" s="98" t="s">
        <v>90</v>
      </c>
      <c r="H28" s="2"/>
    </row>
  </sheetData>
  <mergeCells count="9">
    <mergeCell ref="C18:E18"/>
    <mergeCell ref="C19:E19"/>
    <mergeCell ref="B13:E13"/>
    <mergeCell ref="C14:E14"/>
    <mergeCell ref="A2:I2"/>
    <mergeCell ref="A3:I3"/>
    <mergeCell ref="B12:E12"/>
    <mergeCell ref="B16:E16"/>
    <mergeCell ref="C17:E17"/>
  </mergeCells>
  <phoneticPr fontId="24"/>
  <pageMargins left="0.70866141732283472" right="0.70866141732283472" top="0.74803149606299213" bottom="0.74803149606299213" header="0.31496062992125984" footer="0.31496062992125984"/>
  <pageSetup paperSize="9" scale="74" fitToHeight="2" orientation="portrait" r:id="rId1"/>
  <rowBreaks count="1" manualBreakCount="1">
    <brk id="2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view="pageBreakPreview" zoomScale="80" zoomScaleNormal="80" zoomScaleSheetLayoutView="80" workbookViewId="0"/>
  </sheetViews>
  <sheetFormatPr defaultRowHeight="13.5" x14ac:dyDescent="0.15"/>
  <cols>
    <col min="1" max="4" width="25.375" customWidth="1"/>
  </cols>
  <sheetData>
    <row r="1" spans="1:4" ht="14.25" x14ac:dyDescent="0.15">
      <c r="A1" s="39"/>
      <c r="B1" s="39"/>
      <c r="C1" s="39"/>
      <c r="D1" s="40" t="str">
        <f>'PMS(input,method 1)'!K1</f>
        <v>JCM_ET_F_PMS_ver02.0</v>
      </c>
    </row>
    <row r="2" spans="1:4" ht="15" x14ac:dyDescent="0.15">
      <c r="A2" s="86" t="s">
        <v>55</v>
      </c>
      <c r="B2" s="87" t="s">
        <v>138</v>
      </c>
      <c r="C2" s="87" t="s">
        <v>139</v>
      </c>
      <c r="D2" s="87" t="s">
        <v>140</v>
      </c>
    </row>
    <row r="3" spans="1:4" ht="61.5" x14ac:dyDescent="0.15">
      <c r="A3" s="88" t="s">
        <v>69</v>
      </c>
      <c r="B3" s="89" t="s">
        <v>141</v>
      </c>
      <c r="C3" s="89" t="s">
        <v>142</v>
      </c>
      <c r="D3" s="89" t="s">
        <v>143</v>
      </c>
    </row>
    <row r="4" spans="1:4" ht="15" x14ac:dyDescent="0.15">
      <c r="A4" s="86"/>
      <c r="B4" s="86" t="s">
        <v>71</v>
      </c>
      <c r="C4" s="86" t="s">
        <v>71</v>
      </c>
      <c r="D4" s="86" t="s">
        <v>71</v>
      </c>
    </row>
    <row r="5" spans="1:4" ht="14.25" x14ac:dyDescent="0.15">
      <c r="A5" s="41">
        <v>1</v>
      </c>
      <c r="B5" s="41"/>
      <c r="C5" s="41">
        <f>B5-D5</f>
        <v>0</v>
      </c>
      <c r="D5" s="42">
        <f>IF(B5&gt;='PMS(calc_process,method 2)'!$G$12,'PMS(calc_process,method 2)'!$G$12,B5)</f>
        <v>0</v>
      </c>
    </row>
    <row r="6" spans="1:4" ht="14.25" x14ac:dyDescent="0.15">
      <c r="A6" s="41">
        <v>2</v>
      </c>
      <c r="B6" s="41"/>
      <c r="C6" s="41">
        <f t="shared" ref="C6:C34" si="0">B6-D6</f>
        <v>0</v>
      </c>
      <c r="D6" s="42">
        <f>IF(B6&gt;='PMS(calc_process,method 2)'!$G$12,'PMS(calc_process,method 2)'!$G$12,B6)</f>
        <v>0</v>
      </c>
    </row>
    <row r="7" spans="1:4" ht="14.25" x14ac:dyDescent="0.15">
      <c r="A7" s="41">
        <v>3</v>
      </c>
      <c r="B7" s="41"/>
      <c r="C7" s="41">
        <f t="shared" si="0"/>
        <v>0</v>
      </c>
      <c r="D7" s="42">
        <f>IF(B7&gt;='PMS(calc_process,method 2)'!$G$12,'PMS(calc_process,method 2)'!$G$12,B7)</f>
        <v>0</v>
      </c>
    </row>
    <row r="8" spans="1:4" ht="14.25" x14ac:dyDescent="0.15">
      <c r="A8" s="41">
        <v>4</v>
      </c>
      <c r="B8" s="41"/>
      <c r="C8" s="41">
        <f t="shared" si="0"/>
        <v>0</v>
      </c>
      <c r="D8" s="42">
        <f>IF(B8&gt;='PMS(calc_process,method 2)'!$G$12,'PMS(calc_process,method 2)'!$G$12,B8)</f>
        <v>0</v>
      </c>
    </row>
    <row r="9" spans="1:4" ht="14.25" x14ac:dyDescent="0.15">
      <c r="A9" s="41">
        <v>5</v>
      </c>
      <c r="B9" s="41"/>
      <c r="C9" s="41">
        <f t="shared" si="0"/>
        <v>0</v>
      </c>
      <c r="D9" s="42">
        <f>IF(B9&gt;='PMS(calc_process,method 2)'!$G$12,'PMS(calc_process,method 2)'!$G$12,B9)</f>
        <v>0</v>
      </c>
    </row>
    <row r="10" spans="1:4" ht="14.25" x14ac:dyDescent="0.15">
      <c r="A10" s="41">
        <v>6</v>
      </c>
      <c r="B10" s="41"/>
      <c r="C10" s="41">
        <f t="shared" si="0"/>
        <v>0</v>
      </c>
      <c r="D10" s="42">
        <f>IF(B10&gt;='PMS(calc_process,method 2)'!$G$12,'PMS(calc_process,method 2)'!$G$12,B10)</f>
        <v>0</v>
      </c>
    </row>
    <row r="11" spans="1:4" ht="14.25" x14ac:dyDescent="0.15">
      <c r="A11" s="41">
        <v>7</v>
      </c>
      <c r="B11" s="41"/>
      <c r="C11" s="41">
        <f t="shared" si="0"/>
        <v>0</v>
      </c>
      <c r="D11" s="42">
        <f>IF(B11&gt;='PMS(calc_process,method 2)'!$G$12,'PMS(calc_process,method 2)'!$G$12,B11)</f>
        <v>0</v>
      </c>
    </row>
    <row r="12" spans="1:4" ht="14.25" x14ac:dyDescent="0.15">
      <c r="A12" s="41">
        <v>8</v>
      </c>
      <c r="B12" s="41"/>
      <c r="C12" s="41">
        <f t="shared" si="0"/>
        <v>0</v>
      </c>
      <c r="D12" s="42">
        <f>IF(B12&gt;='PMS(calc_process,method 2)'!$G$12,'PMS(calc_process,method 2)'!$G$12,B12)</f>
        <v>0</v>
      </c>
    </row>
    <row r="13" spans="1:4" ht="14.25" x14ac:dyDescent="0.15">
      <c r="A13" s="41">
        <v>9</v>
      </c>
      <c r="B13" s="41"/>
      <c r="C13" s="41">
        <f t="shared" si="0"/>
        <v>0</v>
      </c>
      <c r="D13" s="42">
        <f>IF(B13&gt;='PMS(calc_process,method 2)'!$G$12,'PMS(calc_process,method 2)'!$G$12,B13)</f>
        <v>0</v>
      </c>
    </row>
    <row r="14" spans="1:4" ht="14.25" x14ac:dyDescent="0.15">
      <c r="A14" s="41">
        <v>10</v>
      </c>
      <c r="B14" s="41"/>
      <c r="C14" s="41">
        <f t="shared" si="0"/>
        <v>0</v>
      </c>
      <c r="D14" s="42">
        <f>IF(B14&gt;='PMS(calc_process,method 2)'!$G$12,'PMS(calc_process,method 2)'!$G$12,B14)</f>
        <v>0</v>
      </c>
    </row>
    <row r="15" spans="1:4" ht="14.25" x14ac:dyDescent="0.15">
      <c r="A15" s="41">
        <v>11</v>
      </c>
      <c r="B15" s="41"/>
      <c r="C15" s="41">
        <f t="shared" si="0"/>
        <v>0</v>
      </c>
      <c r="D15" s="42">
        <f>IF(B15&gt;='PMS(calc_process,method 2)'!$G$12,'PMS(calc_process,method 2)'!$G$12,B15)</f>
        <v>0</v>
      </c>
    </row>
    <row r="16" spans="1:4" ht="14.25" x14ac:dyDescent="0.15">
      <c r="A16" s="41">
        <v>12</v>
      </c>
      <c r="B16" s="41"/>
      <c r="C16" s="41">
        <f t="shared" si="0"/>
        <v>0</v>
      </c>
      <c r="D16" s="42">
        <f>IF(B16&gt;='PMS(calc_process,method 2)'!$G$12,'PMS(calc_process,method 2)'!$G$12,B16)</f>
        <v>0</v>
      </c>
    </row>
    <row r="17" spans="1:4" ht="14.25" x14ac:dyDescent="0.15">
      <c r="A17" s="41">
        <v>13</v>
      </c>
      <c r="B17" s="41"/>
      <c r="C17" s="41">
        <f t="shared" si="0"/>
        <v>0</v>
      </c>
      <c r="D17" s="42">
        <f>IF(B17&gt;='PMS(calc_process,method 2)'!$G$12,'PMS(calc_process,method 2)'!$G$12,B17)</f>
        <v>0</v>
      </c>
    </row>
    <row r="18" spans="1:4" ht="14.25" x14ac:dyDescent="0.15">
      <c r="A18" s="41">
        <v>14</v>
      </c>
      <c r="B18" s="41"/>
      <c r="C18" s="41">
        <f t="shared" si="0"/>
        <v>0</v>
      </c>
      <c r="D18" s="42">
        <f>IF(B18&gt;='PMS(calc_process,method 2)'!$G$12,'PMS(calc_process,method 2)'!$G$12,B18)</f>
        <v>0</v>
      </c>
    </row>
    <row r="19" spans="1:4" ht="14.25" x14ac:dyDescent="0.15">
      <c r="A19" s="41">
        <v>15</v>
      </c>
      <c r="B19" s="41"/>
      <c r="C19" s="41">
        <f t="shared" si="0"/>
        <v>0</v>
      </c>
      <c r="D19" s="42">
        <f>IF(B19&gt;='PMS(calc_process,method 2)'!$G$12,'PMS(calc_process,method 2)'!$G$12,B19)</f>
        <v>0</v>
      </c>
    </row>
    <row r="20" spans="1:4" ht="14.25" x14ac:dyDescent="0.15">
      <c r="A20" s="41">
        <v>16</v>
      </c>
      <c r="B20" s="41"/>
      <c r="C20" s="41">
        <f t="shared" si="0"/>
        <v>0</v>
      </c>
      <c r="D20" s="42">
        <f>IF(B20&gt;='PMS(calc_process,method 2)'!$G$12,'PMS(calc_process,method 2)'!$G$12,B20)</f>
        <v>0</v>
      </c>
    </row>
    <row r="21" spans="1:4" ht="14.25" x14ac:dyDescent="0.15">
      <c r="A21" s="41">
        <v>17</v>
      </c>
      <c r="B21" s="41"/>
      <c r="C21" s="41">
        <f t="shared" si="0"/>
        <v>0</v>
      </c>
      <c r="D21" s="42">
        <f>IF(B21&gt;='PMS(calc_process,method 2)'!$G$12,'PMS(calc_process,method 2)'!$G$12,B21)</f>
        <v>0</v>
      </c>
    </row>
    <row r="22" spans="1:4" ht="14.25" x14ac:dyDescent="0.15">
      <c r="A22" s="41">
        <v>18</v>
      </c>
      <c r="B22" s="41"/>
      <c r="C22" s="41">
        <f t="shared" si="0"/>
        <v>0</v>
      </c>
      <c r="D22" s="42">
        <f>IF(B22&gt;='PMS(calc_process,method 2)'!$G$12,'PMS(calc_process,method 2)'!$G$12,B22)</f>
        <v>0</v>
      </c>
    </row>
    <row r="23" spans="1:4" ht="14.25" x14ac:dyDescent="0.15">
      <c r="A23" s="41">
        <v>19</v>
      </c>
      <c r="B23" s="41"/>
      <c r="C23" s="41">
        <f t="shared" si="0"/>
        <v>0</v>
      </c>
      <c r="D23" s="42">
        <f>IF(B23&gt;='PMS(calc_process,method 2)'!$G$12,'PMS(calc_process,method 2)'!$G$12,B23)</f>
        <v>0</v>
      </c>
    </row>
    <row r="24" spans="1:4" ht="14.25" x14ac:dyDescent="0.15">
      <c r="A24" s="41">
        <v>20</v>
      </c>
      <c r="B24" s="41"/>
      <c r="C24" s="41">
        <f t="shared" si="0"/>
        <v>0</v>
      </c>
      <c r="D24" s="42">
        <f>IF(B24&gt;='PMS(calc_process,method 2)'!$G$12,'PMS(calc_process,method 2)'!$G$12,B24)</f>
        <v>0</v>
      </c>
    </row>
    <row r="25" spans="1:4" ht="14.25" x14ac:dyDescent="0.15">
      <c r="A25" s="41">
        <v>21</v>
      </c>
      <c r="B25" s="41"/>
      <c r="C25" s="41">
        <f t="shared" si="0"/>
        <v>0</v>
      </c>
      <c r="D25" s="42">
        <f>IF(B25&gt;='PMS(calc_process,method 2)'!$G$12,'PMS(calc_process,method 2)'!$G$12,B25)</f>
        <v>0</v>
      </c>
    </row>
    <row r="26" spans="1:4" ht="14.25" x14ac:dyDescent="0.15">
      <c r="A26" s="41">
        <v>22</v>
      </c>
      <c r="B26" s="41"/>
      <c r="C26" s="41">
        <f t="shared" si="0"/>
        <v>0</v>
      </c>
      <c r="D26" s="42">
        <f>IF(B26&gt;='PMS(calc_process,method 2)'!$G$12,'PMS(calc_process,method 2)'!$G$12,B26)</f>
        <v>0</v>
      </c>
    </row>
    <row r="27" spans="1:4" ht="14.25" x14ac:dyDescent="0.15">
      <c r="A27" s="41">
        <v>23</v>
      </c>
      <c r="B27" s="41"/>
      <c r="C27" s="41">
        <f t="shared" si="0"/>
        <v>0</v>
      </c>
      <c r="D27" s="42">
        <f>IF(B27&gt;='PMS(calc_process,method 2)'!$G$12,'PMS(calc_process,method 2)'!$G$12,B27)</f>
        <v>0</v>
      </c>
    </row>
    <row r="28" spans="1:4" ht="14.25" x14ac:dyDescent="0.15">
      <c r="A28" s="41">
        <v>24</v>
      </c>
      <c r="B28" s="41"/>
      <c r="C28" s="41">
        <f t="shared" si="0"/>
        <v>0</v>
      </c>
      <c r="D28" s="42">
        <f>IF(B28&gt;='PMS(calc_process,method 2)'!$G$12,'PMS(calc_process,method 2)'!$G$12,B28)</f>
        <v>0</v>
      </c>
    </row>
    <row r="29" spans="1:4" ht="14.25" x14ac:dyDescent="0.15">
      <c r="A29" s="41">
        <v>25</v>
      </c>
      <c r="B29" s="41"/>
      <c r="C29" s="41">
        <f t="shared" si="0"/>
        <v>0</v>
      </c>
      <c r="D29" s="42">
        <f>IF(B29&gt;='PMS(calc_process,method 2)'!$G$12,'PMS(calc_process,method 2)'!$G$12,B29)</f>
        <v>0</v>
      </c>
    </row>
    <row r="30" spans="1:4" ht="14.25" x14ac:dyDescent="0.15">
      <c r="A30" s="41">
        <v>26</v>
      </c>
      <c r="B30" s="41"/>
      <c r="C30" s="41">
        <f t="shared" si="0"/>
        <v>0</v>
      </c>
      <c r="D30" s="42">
        <f>IF(B30&gt;='PMS(calc_process,method 2)'!$G$12,'PMS(calc_process,method 2)'!$G$12,B30)</f>
        <v>0</v>
      </c>
    </row>
    <row r="31" spans="1:4" ht="14.25" x14ac:dyDescent="0.15">
      <c r="A31" s="41">
        <v>27</v>
      </c>
      <c r="B31" s="41"/>
      <c r="C31" s="41">
        <f t="shared" si="0"/>
        <v>0</v>
      </c>
      <c r="D31" s="42">
        <f>IF(B31&gt;='PMS(calc_process,method 2)'!$G$12,'PMS(calc_process,method 2)'!$G$12,B31)</f>
        <v>0</v>
      </c>
    </row>
    <row r="32" spans="1:4" ht="14.25" x14ac:dyDescent="0.15">
      <c r="A32" s="41">
        <v>28</v>
      </c>
      <c r="B32" s="41"/>
      <c r="C32" s="41">
        <f t="shared" si="0"/>
        <v>0</v>
      </c>
      <c r="D32" s="42">
        <f>IF(B32&gt;='PMS(calc_process,method 2)'!$G$12,'PMS(calc_process,method 2)'!$G$12,B32)</f>
        <v>0</v>
      </c>
    </row>
    <row r="33" spans="1:4" ht="14.25" x14ac:dyDescent="0.15">
      <c r="A33" s="41">
        <v>29</v>
      </c>
      <c r="B33" s="41"/>
      <c r="C33" s="41">
        <f t="shared" si="0"/>
        <v>0</v>
      </c>
      <c r="D33" s="42">
        <f>IF(B33&gt;='PMS(calc_process,method 2)'!$G$12,'PMS(calc_process,method 2)'!$G$12,B33)</f>
        <v>0</v>
      </c>
    </row>
    <row r="34" spans="1:4" ht="14.25" x14ac:dyDescent="0.15">
      <c r="A34" s="41">
        <v>30</v>
      </c>
      <c r="B34" s="41"/>
      <c r="C34" s="41">
        <f t="shared" si="0"/>
        <v>0</v>
      </c>
      <c r="D34" s="42">
        <f>IF(B34&gt;='PMS(calc_process,method 2)'!$G$12,'PMS(calc_process,method 2)'!$G$12,B34)</f>
        <v>0</v>
      </c>
    </row>
  </sheetData>
  <phoneticPr fontId="24"/>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PMS(input,method 1)</vt:lpstr>
      <vt:lpstr>PMS(calc_process,method 1)</vt:lpstr>
      <vt:lpstr>PMS(input,method 2)</vt:lpstr>
      <vt:lpstr>PMS(calc_process,method 2)</vt:lpstr>
      <vt:lpstr>input_separate</vt:lpstr>
      <vt:lpstr>'PMS(calc_process,method 1)'!Print_Area</vt:lpstr>
      <vt:lpstr>'PMS(calc_process,method 2)'!Print_Area</vt:lpstr>
      <vt:lpstr>'PMS(input,method 1)'!Print_Area</vt:lpstr>
      <vt:lpstr>'PMS(input,method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2015-11-11T09:19:22Z</dcterms:created>
  <dcterms:modified xsi:type="dcterms:W3CDTF">2017-01-10T11:55:54Z</dcterms:modified>
</cp:coreProperties>
</file>