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5" yWindow="6225" windowWidth="19230" windowHeight="6270" tabRatio="876"/>
  </bookViews>
  <sheets>
    <sheet name="MPS(input,method 1)" sheetId="34" r:id="rId1"/>
    <sheet name="MPS(calc_process,method 1)" sheetId="31" r:id="rId2"/>
    <sheet name="MPS(input,method 2)" sheetId="30" r:id="rId3"/>
    <sheet name="MPS(input_separate,method 2)" sheetId="35" r:id="rId4"/>
    <sheet name="MPS(calc_process,method 2)" sheetId="36" r:id="rId5"/>
    <sheet name="MSS" sheetId="37" r:id="rId6"/>
    <sheet name="MRS(input,method 1)" sheetId="38" r:id="rId7"/>
    <sheet name="MRS(calc_process,method 1)" sheetId="39" r:id="rId8"/>
    <sheet name="MRS(input,method 2)" sheetId="40" r:id="rId9"/>
    <sheet name="MRS(input_separate,method 2)" sheetId="41" r:id="rId10"/>
    <sheet name="MRS(calc_process,method 2)" sheetId="42" r:id="rId11"/>
  </sheets>
  <definedNames>
    <definedName name="_xlnm.Print_Area" localSheetId="1">'MPS(calc_process,method 1)'!$A$1:$I$18</definedName>
    <definedName name="_xlnm.Print_Area" localSheetId="4">'MPS(calc_process,method 2)'!$A$1:$I$28</definedName>
    <definedName name="_xlnm.Print_Area" localSheetId="0">'MPS(input,method 1)'!$A$1:$K$23</definedName>
    <definedName name="_xlnm.Print_Area" localSheetId="2">'MPS(input,method 2)'!$A$1:$K$26</definedName>
    <definedName name="_xlnm.Print_Area" localSheetId="7">'MRS(calc_process,method 1)'!$A$1:$I$18</definedName>
    <definedName name="_xlnm.Print_Area" localSheetId="10">'MRS(calc_process,method 2)'!$A$1:$I$28</definedName>
    <definedName name="_xlnm.Print_Area" localSheetId="6">'MRS(input,method 1)'!$A$1:$L$23</definedName>
    <definedName name="_xlnm.Print_Area" localSheetId="8">'MRS(input,method 2)'!$A$1:$L$26</definedName>
  </definedNames>
  <calcPr calcId="145621"/>
</workbook>
</file>

<file path=xl/calcChain.xml><?xml version="1.0" encoding="utf-8"?>
<calcChain xmlns="http://schemas.openxmlformats.org/spreadsheetml/2006/main">
  <c r="G12" i="42" l="1"/>
  <c r="G12" i="36"/>
  <c r="G9" i="42" l="1"/>
  <c r="G20" i="42" s="1"/>
  <c r="I2" i="42"/>
  <c r="I1" i="42"/>
  <c r="D2" i="41"/>
  <c r="D1" i="41"/>
  <c r="K17" i="40"/>
  <c r="H17" i="40"/>
  <c r="F17" i="40"/>
  <c r="G8" i="42" s="1"/>
  <c r="G18" i="42" s="1"/>
  <c r="K16" i="40"/>
  <c r="H16" i="40"/>
  <c r="F16" i="40"/>
  <c r="K15" i="40"/>
  <c r="H15" i="40"/>
  <c r="F15" i="40"/>
  <c r="F9" i="40"/>
  <c r="L2" i="40"/>
  <c r="L1" i="40"/>
  <c r="G11" i="39"/>
  <c r="I2" i="39"/>
  <c r="I1" i="39"/>
  <c r="K14" i="38"/>
  <c r="H14" i="38"/>
  <c r="F14" i="38"/>
  <c r="G12" i="39" s="1"/>
  <c r="G8" i="39" s="1"/>
  <c r="K13" i="38"/>
  <c r="H13" i="38"/>
  <c r="F13" i="38"/>
  <c r="L2" i="38"/>
  <c r="L1" i="38"/>
  <c r="C2" i="37"/>
  <c r="C1" i="37"/>
  <c r="G15" i="36"/>
  <c r="G14" i="36"/>
  <c r="G13" i="36" s="1"/>
  <c r="G9" i="36"/>
  <c r="G20" i="36" s="1"/>
  <c r="G8" i="36"/>
  <c r="G18" i="36" s="1"/>
  <c r="I2" i="36"/>
  <c r="I1" i="36"/>
  <c r="D15" i="35"/>
  <c r="C15" i="35" s="1"/>
  <c r="D10" i="35"/>
  <c r="C10" i="35" s="1"/>
  <c r="D2" i="35"/>
  <c r="D1" i="35"/>
  <c r="E9" i="30"/>
  <c r="K2" i="30"/>
  <c r="K1" i="30"/>
  <c r="G12" i="31"/>
  <c r="G11" i="31"/>
  <c r="I2" i="31"/>
  <c r="I1" i="31"/>
  <c r="D31" i="35" l="1"/>
  <c r="C31" i="35" s="1"/>
  <c r="D20" i="35"/>
  <c r="C20" i="35" s="1"/>
  <c r="D26" i="35"/>
  <c r="C26" i="35" s="1"/>
  <c r="D11" i="35"/>
  <c r="C11" i="35" s="1"/>
  <c r="D16" i="35"/>
  <c r="C16" i="35" s="1"/>
  <c r="D22" i="35"/>
  <c r="C22" i="35" s="1"/>
  <c r="D27" i="35"/>
  <c r="C27" i="35" s="1"/>
  <c r="D32" i="35"/>
  <c r="C32" i="35" s="1"/>
  <c r="D12" i="35"/>
  <c r="C12" i="35" s="1"/>
  <c r="D23" i="35"/>
  <c r="C23" i="35" s="1"/>
  <c r="D28" i="35"/>
  <c r="C28" i="35" s="1"/>
  <c r="D34" i="35"/>
  <c r="C34" i="35" s="1"/>
  <c r="G17" i="36"/>
  <c r="D6" i="35"/>
  <c r="C6" i="35" s="1"/>
  <c r="D7" i="35"/>
  <c r="C7" i="35" s="1"/>
  <c r="D18" i="35"/>
  <c r="C18" i="35" s="1"/>
  <c r="D8" i="35"/>
  <c r="C8" i="35" s="1"/>
  <c r="D14" i="35"/>
  <c r="C14" i="35" s="1"/>
  <c r="D19" i="35"/>
  <c r="C19" i="35" s="1"/>
  <c r="D24" i="35"/>
  <c r="C24" i="35" s="1"/>
  <c r="D30" i="35"/>
  <c r="C30" i="35" s="1"/>
  <c r="D35" i="35"/>
  <c r="C35" i="35" s="1"/>
  <c r="G19" i="36"/>
  <c r="D9" i="35"/>
  <c r="C9" i="35" s="1"/>
  <c r="D13" i="35"/>
  <c r="C13" i="35" s="1"/>
  <c r="D17" i="35"/>
  <c r="C17" i="35" s="1"/>
  <c r="D21" i="35"/>
  <c r="C21" i="35" s="1"/>
  <c r="D25" i="35"/>
  <c r="C25" i="35" s="1"/>
  <c r="D29" i="35"/>
  <c r="C29" i="35" s="1"/>
  <c r="D33" i="35"/>
  <c r="C33" i="35" s="1"/>
  <c r="G10" i="31"/>
  <c r="G6" i="31" s="1"/>
  <c r="B18" i="34" s="1"/>
  <c r="G10" i="39"/>
  <c r="G6" i="39" s="1"/>
  <c r="D18" i="38" s="1"/>
  <c r="D35" i="41"/>
  <c r="C35" i="41" s="1"/>
  <c r="D31" i="41"/>
  <c r="C31" i="41" s="1"/>
  <c r="D27" i="41"/>
  <c r="C27" i="41" s="1"/>
  <c r="D23" i="41"/>
  <c r="C23" i="41" s="1"/>
  <c r="D19" i="41"/>
  <c r="C19" i="41" s="1"/>
  <c r="D15" i="41"/>
  <c r="C15" i="41" s="1"/>
  <c r="D11" i="41"/>
  <c r="C11" i="41" s="1"/>
  <c r="D7" i="41"/>
  <c r="C7" i="41" s="1"/>
  <c r="G19" i="42"/>
  <c r="G14" i="42"/>
  <c r="D34" i="41"/>
  <c r="C34" i="41" s="1"/>
  <c r="D30" i="41"/>
  <c r="C30" i="41" s="1"/>
  <c r="D26" i="41"/>
  <c r="C26" i="41" s="1"/>
  <c r="D22" i="41"/>
  <c r="C22" i="41" s="1"/>
  <c r="D18" i="41"/>
  <c r="C18" i="41" s="1"/>
  <c r="D14" i="41"/>
  <c r="C14" i="41" s="1"/>
  <c r="D10" i="41"/>
  <c r="C10" i="41" s="1"/>
  <c r="D6" i="41"/>
  <c r="C6" i="41" s="1"/>
  <c r="D33" i="41"/>
  <c r="C33" i="41" s="1"/>
  <c r="D29" i="41"/>
  <c r="C29" i="41" s="1"/>
  <c r="D25" i="41"/>
  <c r="C25" i="41" s="1"/>
  <c r="D21" i="41"/>
  <c r="C21" i="41" s="1"/>
  <c r="D17" i="41"/>
  <c r="C17" i="41" s="1"/>
  <c r="D13" i="41"/>
  <c r="C13" i="41" s="1"/>
  <c r="D9" i="41"/>
  <c r="C9" i="41" s="1"/>
  <c r="G17" i="42"/>
  <c r="D32" i="41"/>
  <c r="C32" i="41" s="1"/>
  <c r="D28" i="41"/>
  <c r="C28" i="41" s="1"/>
  <c r="D24" i="41"/>
  <c r="C24" i="41" s="1"/>
  <c r="D20" i="41"/>
  <c r="C20" i="41" s="1"/>
  <c r="D16" i="41"/>
  <c r="C16" i="41" s="1"/>
  <c r="D12" i="41"/>
  <c r="C12" i="41" s="1"/>
  <c r="D8" i="41"/>
  <c r="C8" i="41" s="1"/>
  <c r="G8" i="31"/>
  <c r="G15" i="42"/>
  <c r="G16" i="36" l="1"/>
  <c r="G11" i="36" s="1"/>
  <c r="G6" i="36" s="1"/>
  <c r="B21" i="30" s="1"/>
  <c r="G16" i="42"/>
  <c r="G13" i="42"/>
  <c r="G11" i="42" l="1"/>
  <c r="G6" i="42" s="1"/>
  <c r="D21" i="40" s="1"/>
</calcChain>
</file>

<file path=xl/sharedStrings.xml><?xml version="1.0" encoding="utf-8"?>
<sst xmlns="http://schemas.openxmlformats.org/spreadsheetml/2006/main" count="549" uniqueCount="169">
  <si>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</si>
  <si>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</si>
  <si>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</si>
  <si>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</si>
  <si>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</si>
  <si>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</si>
  <si>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</si>
  <si>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</si>
  <si>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</si>
  <si>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</si>
  <si>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</si>
  <si>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</si>
  <si>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</si>
  <si>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</si>
  <si>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</si>
  <si>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</si>
  <si>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</si>
  <si>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</si>
  <si>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</si>
  <si>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</si>
  <si>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</si>
  <si>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</si>
  <si>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</si>
  <si>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</si>
  <si>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</si>
  <si>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</si>
  <si>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</si>
  <si>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</si>
  <si>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</si>
  <si>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</si>
  <si>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</si>
  <si>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</si>
  <si>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</si>
  <si>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</si>
  <si>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</si>
  <si>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</si>
  <si>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n/a</t>
  </si>
  <si>
    <t>MWh</t>
    <phoneticPr fontId="2"/>
  </si>
  <si>
    <t>MWh</t>
    <phoneticPr fontId="2"/>
  </si>
  <si>
    <t>Option C</t>
    <phoneticPr fontId="2"/>
  </si>
  <si>
    <t>Monitored data</t>
    <phoneticPr fontId="2"/>
  </si>
  <si>
    <t>Kerosene</t>
    <phoneticPr fontId="10"/>
  </si>
  <si>
    <t>n/a</t>
    <phoneticPr fontId="2"/>
  </si>
  <si>
    <t>Electricity</t>
    <phoneticPr fontId="2"/>
  </si>
  <si>
    <t>-</t>
    <phoneticPr fontId="2"/>
  </si>
  <si>
    <t>i</t>
    <phoneticPr fontId="2"/>
  </si>
  <si>
    <t>Option C</t>
    <phoneticPr fontId="2"/>
  </si>
  <si>
    <t>(1)</t>
    <phoneticPr fontId="2"/>
  </si>
  <si>
    <t>n/a</t>
    <phoneticPr fontId="10"/>
  </si>
  <si>
    <t>n/a</t>
    <phoneticPr fontId="2"/>
  </si>
  <si>
    <t>MWh</t>
    <phoneticPr fontId="2"/>
  </si>
  <si>
    <t>Kerosene</t>
    <phoneticPr fontId="10"/>
  </si>
  <si>
    <t>Continuously</t>
    <phoneticPr fontId="10"/>
  </si>
  <si>
    <t>MWh/p</t>
    <phoneticPr fontId="2"/>
  </si>
  <si>
    <t>day</t>
    <phoneticPr fontId="2"/>
  </si>
  <si>
    <t>kW</t>
    <phoneticPr fontId="10"/>
  </si>
  <si>
    <t>The total capacity of the project generation systems [kW]</t>
    <phoneticPr fontId="10"/>
  </si>
  <si>
    <t>(2)</t>
  </si>
  <si>
    <t>MWh</t>
    <phoneticPr fontId="10"/>
  </si>
  <si>
    <t>The minimum electricity consumption for lighting per recipient per year (kWh)
(Two 15W CFLs which are equivalent to  kerosene lamp run for 5 hrs/day for 365 days consuming 0.055 MWh)</t>
    <phoneticPr fontId="10"/>
  </si>
  <si>
    <t>MWh</t>
    <phoneticPr fontId="10"/>
  </si>
  <si>
    <t>Recipient number</t>
    <phoneticPr fontId="2"/>
  </si>
  <si>
    <t>Refer to the available value of the CDM Methodology, AMS-I.L. “Electrification of rural communities using renewable energy”.
This parameter is determined at the time of validation in accordance with the latest version of the above source.</t>
    <phoneticPr fontId="2"/>
  </si>
  <si>
    <t>The total capacity of the project generation systems.
In the case of the projects which newly install PVs together with the “micro hydropower generation unit” as defined by the latest version of ET_AM001, “Electrification of communities using Micro hydropower generation”, the total capacity of the project is determined as the sum of the capacity of the units installed under this methodology and “micro hydropower generation unit” as defined in ET_AM001.</t>
    <phoneticPr fontId="10"/>
  </si>
  <si>
    <t>Monitoring Plan Sheet (Calculation Process Sheet) [Attachment to Project Design Document]</t>
    <phoneticPr fontId="2"/>
  </si>
  <si>
    <t>Monitoring Plan Sheet (Calculation Process Sheet) [Attachment to Project Design Document]</t>
    <phoneticPr fontId="2"/>
  </si>
  <si>
    <t xml:space="preserve">Monitoring Plan Sheet (Input Sheet) [Attachment to Project Design Document]  </t>
    <phoneticPr fontId="2"/>
  </si>
  <si>
    <r>
      <t xml:space="preserve">Table 1: Parameters to be monitored </t>
    </r>
    <r>
      <rPr>
        <b/>
        <i/>
        <sz val="11"/>
        <color indexed="8"/>
        <rFont val="Arial"/>
        <family val="2"/>
      </rPr>
      <t>ex post</t>
    </r>
    <phoneticPr fontId="2"/>
  </si>
  <si>
    <r>
      <t>EC</t>
    </r>
    <r>
      <rPr>
        <vertAlign val="subscript"/>
        <sz val="11"/>
        <rFont val="Arial"/>
        <family val="2"/>
      </rPr>
      <t>total,p</t>
    </r>
    <phoneticPr fontId="10"/>
  </si>
  <si>
    <r>
      <t xml:space="preserve">Total electricity consumption by all the recipients during the period </t>
    </r>
    <r>
      <rPr>
        <i/>
        <sz val="11"/>
        <rFont val="Arial"/>
        <family val="2"/>
      </rPr>
      <t>p</t>
    </r>
    <phoneticPr fontId="2"/>
  </si>
  <si>
    <r>
      <t xml:space="preserve">Total electricity consumption by all the recipients during the period </t>
    </r>
    <r>
      <rPr>
        <i/>
        <sz val="11"/>
        <rFont val="Arial"/>
        <family val="2"/>
      </rPr>
      <t>p</t>
    </r>
    <r>
      <rPr>
        <sz val="11"/>
        <rFont val="Arial"/>
        <family val="2"/>
      </rPr>
      <t>.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r>
    <phoneticPr fontId="10"/>
  </si>
  <si>
    <r>
      <t xml:space="preserve">Table 2: Project-specific parameters to be fixed </t>
    </r>
    <r>
      <rPr>
        <b/>
        <i/>
        <sz val="11"/>
        <color indexed="8"/>
        <rFont val="Arial"/>
        <family val="2"/>
      </rPr>
      <t>ex ante</t>
    </r>
    <phoneticPr fontId="2"/>
  </si>
  <si>
    <r>
      <t>EF</t>
    </r>
    <r>
      <rPr>
        <vertAlign val="subscript"/>
        <sz val="11"/>
        <rFont val="Arial"/>
        <family val="2"/>
      </rPr>
      <t>CO2</t>
    </r>
    <phoneticPr fontId="10"/>
  </si>
  <si>
    <r>
      <t>CO</t>
    </r>
    <r>
      <rPr>
        <vertAlign val="subscript"/>
        <sz val="11"/>
        <rFont val="Arial"/>
        <family val="2"/>
      </rPr>
      <t>2</t>
    </r>
    <r>
      <rPr>
        <sz val="11"/>
        <rFont val="Arial"/>
        <family val="2"/>
      </rPr>
      <t xml:space="preserve"> emission factor of the diesel generation unit </t>
    </r>
    <phoneticPr fontId="10"/>
  </si>
  <si>
    <r>
      <t>tCO</t>
    </r>
    <r>
      <rPr>
        <vertAlign val="subscript"/>
        <sz val="11"/>
        <rFont val="Arial"/>
        <family val="2"/>
      </rPr>
      <t>2</t>
    </r>
    <r>
      <rPr>
        <sz val="11"/>
        <rFont val="Arial"/>
        <family val="2"/>
      </rPr>
      <t>/MWh</t>
    </r>
    <phoneticPr fontId="10"/>
  </si>
  <si>
    <r>
      <t>Refer to the available value in “Table 2. Emission factors for diesel generator systems (in kg CO</t>
    </r>
    <r>
      <rPr>
        <vertAlign val="subscript"/>
        <sz val="11"/>
        <rFont val="Arial"/>
        <family val="2"/>
      </rPr>
      <t>2</t>
    </r>
    <r>
      <rPr>
        <sz val="11"/>
        <rFont val="Arial"/>
        <family val="2"/>
      </rPr>
      <t>e/kWh) for three different levels of load factors” of CDM approved small scale methodology AMS-I.F.
This parameter is determined at the time of validation in accordance with the latest version of the above source.</t>
    </r>
    <phoneticPr fontId="2"/>
  </si>
  <si>
    <r>
      <t>x</t>
    </r>
    <r>
      <rPr>
        <vertAlign val="subscript"/>
        <sz val="11"/>
        <rFont val="Arial"/>
        <family val="2"/>
      </rPr>
      <t>p</t>
    </r>
    <phoneticPr fontId="10"/>
  </si>
  <si>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</si>
  <si>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</si>
  <si>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</si>
  <si>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Emission reductions during the period </t>
    </r>
    <r>
      <rPr>
        <i/>
        <sz val="11"/>
        <rFont val="Arial"/>
        <family val="2"/>
      </rPr>
      <t>p</t>
    </r>
    <phoneticPr fontId="2"/>
  </si>
  <si>
    <r>
      <t>tCO</t>
    </r>
    <r>
      <rPr>
        <vertAlign val="subscript"/>
        <sz val="11"/>
        <color indexed="8"/>
        <rFont val="Arial"/>
        <family val="2"/>
      </rPr>
      <t>2</t>
    </r>
    <r>
      <rPr>
        <sz val="11"/>
        <color indexed="8"/>
        <rFont val="Arial"/>
        <family val="2"/>
      </rPr>
      <t>/p</t>
    </r>
    <phoneticPr fontId="2"/>
  </si>
  <si>
    <r>
      <t>CO</t>
    </r>
    <r>
      <rPr>
        <vertAlign val="subscript"/>
        <sz val="11"/>
        <rFont val="Arial"/>
        <family val="2"/>
      </rPr>
      <t>2</t>
    </r>
    <r>
      <rPr>
        <sz val="11"/>
        <rFont val="Arial"/>
        <family val="2"/>
      </rPr>
      <t xml:space="preserve"> emission factor of the diesel generation unit</t>
    </r>
    <phoneticPr fontId="2"/>
  </si>
  <si>
    <r>
      <t>tCO</t>
    </r>
    <r>
      <rPr>
        <vertAlign val="subscript"/>
        <sz val="11"/>
        <color indexed="8"/>
        <rFont val="Arial"/>
        <family val="2"/>
      </rPr>
      <t>2</t>
    </r>
    <r>
      <rPr>
        <sz val="11"/>
        <color indexed="8"/>
        <rFont val="Arial"/>
        <family val="2"/>
      </rPr>
      <t>/MWh</t>
    </r>
    <phoneticPr fontId="2"/>
  </si>
  <si>
    <r>
      <t xml:space="preserve">Reference emissions during the period </t>
    </r>
    <r>
      <rPr>
        <i/>
        <sz val="11"/>
        <rFont val="Arial"/>
        <family val="2"/>
      </rPr>
      <t>p</t>
    </r>
    <phoneticPr fontId="2"/>
  </si>
  <si>
    <r>
      <t xml:space="preserve">Total electricity consumption by all the recipients during the period </t>
    </r>
    <r>
      <rPr>
        <i/>
        <sz val="11"/>
        <rFont val="Arial"/>
        <family val="2"/>
      </rPr>
      <t>p</t>
    </r>
    <phoneticPr fontId="2"/>
  </si>
  <si>
    <r>
      <t>CO</t>
    </r>
    <r>
      <rPr>
        <vertAlign val="subscript"/>
        <sz val="11"/>
        <rFont val="Arial"/>
        <family val="2"/>
      </rPr>
      <t>2</t>
    </r>
    <r>
      <rPr>
        <sz val="11"/>
        <rFont val="Arial"/>
        <family val="2"/>
      </rPr>
      <t xml:space="preserve"> emission factor of the diesel generation unit</t>
    </r>
    <phoneticPr fontId="2"/>
  </si>
  <si>
    <r>
      <t>tCO</t>
    </r>
    <r>
      <rPr>
        <vertAlign val="subscript"/>
        <sz val="11"/>
        <color indexed="8"/>
        <rFont val="Arial"/>
        <family val="2"/>
      </rPr>
      <t>2</t>
    </r>
    <r>
      <rPr>
        <sz val="11"/>
        <color indexed="8"/>
        <rFont val="Arial"/>
        <family val="2"/>
      </rPr>
      <t>/MWh</t>
    </r>
    <phoneticPr fontId="2"/>
  </si>
  <si>
    <r>
      <t xml:space="preserve">Project emissions during the period </t>
    </r>
    <r>
      <rPr>
        <i/>
        <sz val="11"/>
        <rFont val="Arial"/>
        <family val="2"/>
      </rPr>
      <t>p</t>
    </r>
    <phoneticPr fontId="2"/>
  </si>
  <si>
    <r>
      <t>EC</t>
    </r>
    <r>
      <rPr>
        <vertAlign val="subscript"/>
        <sz val="11"/>
        <rFont val="Arial"/>
        <family val="2"/>
      </rPr>
      <t>i,p</t>
    </r>
    <phoneticPr fontId="2"/>
  </si>
  <si>
    <r>
      <t xml:space="preserve">Electricity consumption of the recipient </t>
    </r>
    <r>
      <rPr>
        <i/>
        <sz val="11"/>
        <rFont val="Arial"/>
        <family val="2"/>
      </rPr>
      <t>i</t>
    </r>
    <r>
      <rPr>
        <sz val="11"/>
        <rFont val="Arial"/>
        <family val="2"/>
      </rPr>
      <t xml:space="preserve"> during the monitoring period </t>
    </r>
    <r>
      <rPr>
        <i/>
        <sz val="11"/>
        <rFont val="Arial"/>
        <family val="2"/>
      </rPr>
      <t>p</t>
    </r>
    <phoneticPr fontId="2"/>
  </si>
  <si>
    <r>
      <t xml:space="preserve">Aggregate electricity consumption by the recipient </t>
    </r>
    <r>
      <rPr>
        <i/>
        <sz val="11"/>
        <rFont val="Arial"/>
        <family val="2"/>
      </rPr>
      <t>i</t>
    </r>
    <r>
      <rPr>
        <sz val="11"/>
        <rFont val="Arial"/>
        <family val="2"/>
      </rPr>
      <t xml:space="preserve"> during the monitoring period </t>
    </r>
    <r>
      <rPr>
        <i/>
        <sz val="11"/>
        <rFont val="Arial"/>
        <family val="2"/>
      </rPr>
      <t xml:space="preserve">p.
</t>
    </r>
    <r>
      <rPr>
        <sz val="11"/>
        <rFont val="Arial"/>
        <family val="2"/>
      </rPr>
      <t xml:space="preserve">
The electricity meter is replaced or calibrated at an interval following the regulations in the country in which the electricity meter is commonly used or according to the manufacturer’s recommendation, a type approval, manufacturer’s specification, or certification issued by an entity accredited under international/national standards for the electricity meter has been prepared by the time of installation.</t>
    </r>
    <phoneticPr fontId="10"/>
  </si>
  <si>
    <r>
      <t xml:space="preserve">The number of all the recipients in the project activity during the period </t>
    </r>
    <r>
      <rPr>
        <i/>
        <sz val="11"/>
        <rFont val="Arial"/>
        <family val="2"/>
      </rPr>
      <t>p</t>
    </r>
    <phoneticPr fontId="2"/>
  </si>
  <si>
    <r>
      <t>The number of recipients of individual monitoring in the project activity is done together with EC</t>
    </r>
    <r>
      <rPr>
        <vertAlign val="subscript"/>
        <sz val="11"/>
        <rFont val="Arial"/>
        <family val="2"/>
      </rPr>
      <t>i,p</t>
    </r>
    <phoneticPr fontId="2"/>
  </si>
  <si>
    <r>
      <t>tCO</t>
    </r>
    <r>
      <rPr>
        <vertAlign val="subscript"/>
        <sz val="11"/>
        <rFont val="Arial"/>
        <family val="2"/>
      </rPr>
      <t>2</t>
    </r>
    <r>
      <rPr>
        <sz val="11"/>
        <rFont val="Arial"/>
        <family val="2"/>
      </rPr>
      <t>/MWh</t>
    </r>
    <phoneticPr fontId="2"/>
  </si>
  <si>
    <r>
      <t>Refer to the available value in “Table 2. Emission factors for diesel generator systems (in kg CO</t>
    </r>
    <r>
      <rPr>
        <vertAlign val="subscript"/>
        <sz val="11"/>
        <rFont val="Arial"/>
        <family val="2"/>
      </rPr>
      <t>2</t>
    </r>
    <r>
      <rPr>
        <sz val="11"/>
        <rFont val="Arial"/>
        <family val="2"/>
      </rPr>
      <t>e/kWh) for three different levels of load factors” of CDM approved small scale methodology AMS-I.F.
This parameter is determined at the time of validation in accordance with the latest version of the above source.</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</si>
  <si>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</si>
  <si>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</si>
  <si>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CO</t>
    </r>
    <r>
      <rPr>
        <vertAlign val="subscript"/>
        <sz val="11"/>
        <rFont val="Arial"/>
        <family val="2"/>
      </rPr>
      <t>2</t>
    </r>
    <r>
      <rPr>
        <sz val="11"/>
        <rFont val="Arial"/>
        <family val="2"/>
      </rPr>
      <t xml:space="preserve"> emission factor of the lighting from kerosene lamps</t>
    </r>
    <phoneticPr fontId="2"/>
  </si>
  <si>
    <r>
      <t xml:space="preserve">The threshold of the electricity consumption for the recipient </t>
    </r>
    <r>
      <rPr>
        <i/>
        <sz val="11"/>
        <rFont val="Arial"/>
        <family val="2"/>
      </rPr>
      <t>i</t>
    </r>
    <r>
      <rPr>
        <sz val="11"/>
        <rFont val="Arial"/>
        <family val="2"/>
      </rPr>
      <t xml:space="preserve"> during the monitoring period </t>
    </r>
    <r>
      <rPr>
        <i/>
        <sz val="11"/>
        <rFont val="Arial"/>
        <family val="2"/>
      </rPr>
      <t>p</t>
    </r>
    <phoneticPr fontId="10"/>
  </si>
  <si>
    <r>
      <t>Aggregate reference emissions for the recipients 
(In case of EC</t>
    </r>
    <r>
      <rPr>
        <vertAlign val="subscript"/>
        <sz val="11"/>
        <rFont val="Arial"/>
        <family val="2"/>
      </rPr>
      <t>i,p</t>
    </r>
    <r>
      <rPr>
        <sz val="11"/>
        <rFont val="Arial"/>
        <family val="2"/>
      </rPr>
      <t xml:space="preserve"> </t>
    </r>
    <r>
      <rPr>
        <sz val="11"/>
        <rFont val="ＭＳ Ｐゴシック"/>
        <family val="3"/>
        <charset val="128"/>
      </rPr>
      <t>≤</t>
    </r>
    <r>
      <rPr>
        <sz val="11"/>
        <rFont val="Arial"/>
        <family val="2"/>
      </rPr>
      <t xml:space="preserve"> v</t>
    </r>
    <r>
      <rPr>
        <vertAlign val="subscript"/>
        <sz val="11"/>
        <rFont val="Arial"/>
        <family val="2"/>
      </rPr>
      <t>b</t>
    </r>
    <r>
      <rPr>
        <sz val="11"/>
        <rFont val="Arial"/>
        <family val="2"/>
      </rPr>
      <t>)</t>
    </r>
    <phoneticPr fontId="2"/>
  </si>
  <si>
    <r>
      <t>RE</t>
    </r>
    <r>
      <rPr>
        <vertAlign val="subscript"/>
        <sz val="11"/>
        <rFont val="Arial"/>
        <family val="2"/>
      </rPr>
      <t>p</t>
    </r>
    <phoneticPr fontId="2"/>
  </si>
  <si>
    <r>
      <t xml:space="preserve">The total electricity consumption of the recipient </t>
    </r>
    <r>
      <rPr>
        <i/>
        <sz val="11"/>
        <rFont val="Arial"/>
        <family val="2"/>
      </rPr>
      <t>i</t>
    </r>
    <r>
      <rPr>
        <sz val="11"/>
        <rFont val="Arial"/>
        <family val="2"/>
      </rPr>
      <t xml:space="preserve">
(In case of EC</t>
    </r>
    <r>
      <rPr>
        <vertAlign val="subscript"/>
        <sz val="11"/>
        <rFont val="Arial"/>
        <family val="2"/>
      </rPr>
      <t>i,p</t>
    </r>
    <r>
      <rPr>
        <sz val="11"/>
        <rFont val="Arial"/>
        <family val="2"/>
      </rPr>
      <t xml:space="preserve"> </t>
    </r>
    <r>
      <rPr>
        <sz val="11"/>
        <rFont val="ＭＳ Ｐゴシック"/>
        <family val="3"/>
        <charset val="128"/>
      </rPr>
      <t>≤</t>
    </r>
    <r>
      <rPr>
        <sz val="11"/>
        <rFont val="Arial"/>
        <family val="2"/>
      </rPr>
      <t xml:space="preserve"> v</t>
    </r>
    <r>
      <rPr>
        <vertAlign val="subscript"/>
        <sz val="11"/>
        <rFont val="Arial"/>
        <family val="2"/>
      </rPr>
      <t>b</t>
    </r>
    <r>
      <rPr>
        <sz val="11"/>
        <rFont val="Arial"/>
        <family val="2"/>
      </rPr>
      <t>)</t>
    </r>
    <phoneticPr fontId="10"/>
  </si>
  <si>
    <r>
      <t>Aggregate reference emissions for the recipients 
(In case of EC</t>
    </r>
    <r>
      <rPr>
        <vertAlign val="subscript"/>
        <sz val="11"/>
        <rFont val="Arial"/>
        <family val="2"/>
      </rPr>
      <t>i,p</t>
    </r>
    <r>
      <rPr>
        <sz val="11"/>
        <rFont val="Arial"/>
        <family val="2"/>
      </rPr>
      <t xml:space="preserve"> &gt; v</t>
    </r>
    <r>
      <rPr>
        <vertAlign val="subscript"/>
        <sz val="11"/>
        <rFont val="Arial"/>
        <family val="2"/>
      </rPr>
      <t>b</t>
    </r>
    <r>
      <rPr>
        <sz val="11"/>
        <rFont val="Arial"/>
        <family val="2"/>
      </rPr>
      <t>)</t>
    </r>
    <phoneticPr fontId="2"/>
  </si>
  <si>
    <r>
      <t>The total electricity consumption , which is applied to the CO</t>
    </r>
    <r>
      <rPr>
        <vertAlign val="subscript"/>
        <sz val="11"/>
        <rFont val="Arial"/>
        <family val="2"/>
      </rPr>
      <t>2</t>
    </r>
    <r>
      <rPr>
        <sz val="11"/>
        <rFont val="Arial"/>
        <family val="2"/>
      </rPr>
      <t xml:space="preserve"> emission factor of the diesel generation unit (In case of EC</t>
    </r>
    <r>
      <rPr>
        <vertAlign val="subscript"/>
        <sz val="11"/>
        <rFont val="Arial"/>
        <family val="2"/>
      </rPr>
      <t>i,p</t>
    </r>
    <r>
      <rPr>
        <sz val="11"/>
        <rFont val="Arial"/>
        <family val="2"/>
      </rPr>
      <t xml:space="preserve"> &gt; v</t>
    </r>
    <r>
      <rPr>
        <vertAlign val="subscript"/>
        <sz val="11"/>
        <rFont val="Arial"/>
        <family val="2"/>
      </rPr>
      <t>b</t>
    </r>
    <r>
      <rPr>
        <sz val="11"/>
        <rFont val="Arial"/>
        <family val="2"/>
      </rPr>
      <t>)</t>
    </r>
    <phoneticPr fontId="10"/>
  </si>
  <si>
    <r>
      <t>The total electricity consumption, which is applied to the CO</t>
    </r>
    <r>
      <rPr>
        <vertAlign val="subscript"/>
        <sz val="11"/>
        <rFont val="Arial"/>
        <family val="2"/>
      </rPr>
      <t>2</t>
    </r>
    <r>
      <rPr>
        <sz val="11"/>
        <rFont val="Arial"/>
        <family val="2"/>
      </rPr>
      <t xml:space="preserve"> emission factor of the lighting from kerosene lamps (In case of EC</t>
    </r>
    <r>
      <rPr>
        <vertAlign val="subscript"/>
        <sz val="11"/>
        <rFont val="Arial"/>
        <family val="2"/>
      </rPr>
      <t>i,p</t>
    </r>
    <r>
      <rPr>
        <sz val="11"/>
        <rFont val="Arial"/>
        <family val="2"/>
      </rPr>
      <t xml:space="preserve"> &gt; v</t>
    </r>
    <r>
      <rPr>
        <vertAlign val="subscript"/>
        <sz val="11"/>
        <rFont val="Arial"/>
        <family val="2"/>
      </rPr>
      <t>b</t>
    </r>
    <r>
      <rPr>
        <sz val="11"/>
        <rFont val="Arial"/>
        <family val="2"/>
      </rPr>
      <t>)</t>
    </r>
    <phoneticPr fontId="10"/>
  </si>
  <si>
    <r>
      <t xml:space="preserve">Project emissions during the period </t>
    </r>
    <r>
      <rPr>
        <i/>
        <sz val="11"/>
        <rFont val="Arial"/>
        <family val="2"/>
      </rPr>
      <t>p</t>
    </r>
    <phoneticPr fontId="2"/>
  </si>
  <si>
    <r>
      <t>CO</t>
    </r>
    <r>
      <rPr>
        <vertAlign val="subscript"/>
        <sz val="11"/>
        <rFont val="Arial"/>
        <family val="2"/>
      </rPr>
      <t>2</t>
    </r>
    <r>
      <rPr>
        <sz val="11"/>
        <rFont val="Arial"/>
        <family val="2"/>
      </rPr>
      <t xml:space="preserve"> emission factor of the diesel generation unit in the case of x</t>
    </r>
    <r>
      <rPr>
        <vertAlign val="subscript"/>
        <sz val="11"/>
        <rFont val="Arial"/>
        <family val="2"/>
      </rPr>
      <t>p</t>
    </r>
    <r>
      <rPr>
        <sz val="11"/>
        <rFont val="Arial"/>
        <family val="2"/>
      </rPr>
      <t>&lt; 35 (x</t>
    </r>
    <r>
      <rPr>
        <vertAlign val="subscript"/>
        <sz val="11"/>
        <rFont val="Arial"/>
        <family val="2"/>
      </rPr>
      <t>p</t>
    </r>
    <r>
      <rPr>
        <sz val="11"/>
        <rFont val="Arial"/>
        <family val="2"/>
      </rPr>
      <t>: the total capacity of the project generation systems [kW])
(Emission factor for electricity consumption exceed v</t>
    </r>
    <r>
      <rPr>
        <vertAlign val="subscript"/>
        <sz val="11"/>
        <rFont val="Arial"/>
        <family val="2"/>
      </rPr>
      <t>b</t>
    </r>
    <r>
      <rPr>
        <sz val="11"/>
        <rFont val="Arial"/>
        <family val="2"/>
      </rPr>
      <t>)</t>
    </r>
    <phoneticPr fontId="2"/>
  </si>
  <si>
    <r>
      <t>CO</t>
    </r>
    <r>
      <rPr>
        <vertAlign val="subscript"/>
        <sz val="11"/>
        <rFont val="Arial"/>
        <family val="2"/>
      </rPr>
      <t>2</t>
    </r>
    <r>
      <rPr>
        <sz val="11"/>
        <rFont val="Arial"/>
        <family val="2"/>
      </rPr>
      <t xml:space="preserve"> emission factor of the diesel generation unit in the case of 35 </t>
    </r>
    <r>
      <rPr>
        <sz val="11"/>
        <rFont val="ＭＳ Ｐゴシック"/>
        <family val="3"/>
        <charset val="128"/>
      </rPr>
      <t>≤</t>
    </r>
    <r>
      <rPr>
        <sz val="11"/>
        <rFont val="Arial"/>
        <family val="2"/>
      </rPr>
      <t>x</t>
    </r>
    <r>
      <rPr>
        <vertAlign val="subscript"/>
        <sz val="11"/>
        <rFont val="Arial"/>
        <family val="2"/>
      </rPr>
      <t>p</t>
    </r>
    <r>
      <rPr>
        <sz val="11"/>
        <rFont val="Arial"/>
        <family val="2"/>
      </rPr>
      <t>&lt;135
(Emission factor for electricity consumption exceed v</t>
    </r>
    <r>
      <rPr>
        <vertAlign val="subscript"/>
        <sz val="11"/>
        <rFont val="Arial"/>
        <family val="2"/>
      </rPr>
      <t>b</t>
    </r>
    <r>
      <rPr>
        <sz val="11"/>
        <rFont val="Arial"/>
        <family val="2"/>
      </rPr>
      <t>)</t>
    </r>
    <phoneticPr fontId="2"/>
  </si>
  <si>
    <r>
      <t>CO</t>
    </r>
    <r>
      <rPr>
        <vertAlign val="subscript"/>
        <sz val="11"/>
        <rFont val="Arial"/>
        <family val="2"/>
      </rPr>
      <t>2</t>
    </r>
    <r>
      <rPr>
        <sz val="11"/>
        <rFont val="Arial"/>
        <family val="2"/>
      </rPr>
      <t xml:space="preserve"> emission factor of the lighting by kerosene lamps
(Emission factor for electricity consumption equal to or less than v</t>
    </r>
    <r>
      <rPr>
        <vertAlign val="subscript"/>
        <sz val="11"/>
        <rFont val="Arial"/>
        <family val="2"/>
      </rPr>
      <t>b</t>
    </r>
    <r>
      <rPr>
        <sz val="11"/>
        <rFont val="Arial"/>
        <family val="2"/>
      </rPr>
      <t>)</t>
    </r>
    <phoneticPr fontId="10"/>
  </si>
  <si>
    <r>
      <t>EC</t>
    </r>
    <r>
      <rPr>
        <b/>
        <vertAlign val="subscript"/>
        <sz val="11"/>
        <color theme="0"/>
        <rFont val="Arial"/>
        <family val="2"/>
      </rPr>
      <t>i,p</t>
    </r>
    <phoneticPr fontId="10"/>
  </si>
  <si>
    <r>
      <t>EC</t>
    </r>
    <r>
      <rPr>
        <b/>
        <vertAlign val="subscript"/>
        <sz val="11"/>
        <color theme="0"/>
        <rFont val="Arial"/>
        <family val="2"/>
      </rPr>
      <t>i,p_ex</t>
    </r>
    <phoneticPr fontId="2"/>
  </si>
  <si>
    <r>
      <t>EC</t>
    </r>
    <r>
      <rPr>
        <b/>
        <vertAlign val="subscript"/>
        <sz val="11"/>
        <color theme="0"/>
        <rFont val="Arial"/>
        <family val="2"/>
      </rPr>
      <t>i,p_less</t>
    </r>
    <phoneticPr fontId="2"/>
  </si>
  <si>
    <r>
      <t xml:space="preserve">Electricity consumption of the recipient </t>
    </r>
    <r>
      <rPr>
        <b/>
        <i/>
        <sz val="11"/>
        <color theme="0"/>
        <rFont val="Arial"/>
        <family val="2"/>
      </rPr>
      <t>i</t>
    </r>
    <r>
      <rPr>
        <b/>
        <sz val="11"/>
        <color theme="0"/>
        <rFont val="Arial"/>
        <family val="2"/>
      </rPr>
      <t xml:space="preserve"> during the monitoring period </t>
    </r>
    <r>
      <rPr>
        <b/>
        <i/>
        <sz val="11"/>
        <color theme="0"/>
        <rFont val="Arial"/>
        <family val="2"/>
      </rPr>
      <t>p</t>
    </r>
    <r>
      <rPr>
        <b/>
        <sz val="11"/>
        <color theme="0"/>
        <rFont val="Arial"/>
        <family val="2"/>
      </rPr>
      <t xml:space="preserve"> </t>
    </r>
    <phoneticPr fontId="10"/>
  </si>
  <si>
    <r>
      <t xml:space="preserve">Electricity consumption of the recipient </t>
    </r>
    <r>
      <rPr>
        <b/>
        <i/>
        <sz val="11"/>
        <color theme="0"/>
        <rFont val="Arial"/>
        <family val="2"/>
      </rPr>
      <t>i</t>
    </r>
    <r>
      <rPr>
        <b/>
        <sz val="11"/>
        <color theme="0"/>
        <rFont val="Arial"/>
        <family val="2"/>
      </rPr>
      <t xml:space="preserve"> exceeding v</t>
    </r>
    <r>
      <rPr>
        <b/>
        <vertAlign val="subscript"/>
        <sz val="11"/>
        <color theme="0"/>
        <rFont val="Arial"/>
        <family val="2"/>
      </rPr>
      <t>b</t>
    </r>
    <r>
      <rPr>
        <b/>
        <sz val="11"/>
        <color theme="0"/>
        <rFont val="Arial"/>
        <family val="2"/>
      </rPr>
      <t xml:space="preserve"> kWh during the period </t>
    </r>
    <r>
      <rPr>
        <b/>
        <i/>
        <sz val="11"/>
        <color theme="0"/>
        <rFont val="Arial"/>
        <family val="2"/>
      </rPr>
      <t>p</t>
    </r>
    <phoneticPr fontId="2"/>
  </si>
  <si>
    <r>
      <t xml:space="preserve">Electricity consumption of the recipient </t>
    </r>
    <r>
      <rPr>
        <b/>
        <i/>
        <sz val="11"/>
        <color theme="0"/>
        <rFont val="Arial"/>
        <family val="2"/>
      </rPr>
      <t>i</t>
    </r>
    <r>
      <rPr>
        <b/>
        <sz val="11"/>
        <color theme="0"/>
        <rFont val="Arial"/>
        <family val="2"/>
      </rPr>
      <t xml:space="preserve"> equal to or less than v</t>
    </r>
    <r>
      <rPr>
        <b/>
        <vertAlign val="subscript"/>
        <sz val="11"/>
        <color theme="0"/>
        <rFont val="Arial"/>
        <family val="2"/>
      </rPr>
      <t>b</t>
    </r>
    <r>
      <rPr>
        <b/>
        <sz val="11"/>
        <color theme="0"/>
        <rFont val="Arial"/>
        <family val="2"/>
      </rPr>
      <t xml:space="preserve"> kWh during the period p</t>
    </r>
    <phoneticPr fontId="2"/>
  </si>
  <si>
    <r>
      <t>ER</t>
    </r>
    <r>
      <rPr>
        <vertAlign val="subscript"/>
        <sz val="11"/>
        <color indexed="8"/>
        <rFont val="Arial"/>
        <family val="2"/>
      </rPr>
      <t>p</t>
    </r>
    <phoneticPr fontId="2"/>
  </si>
  <si>
    <r>
      <t>EF</t>
    </r>
    <r>
      <rPr>
        <vertAlign val="subscript"/>
        <sz val="11"/>
        <color indexed="8"/>
        <rFont val="Arial"/>
        <family val="2"/>
      </rPr>
      <t>CO2</t>
    </r>
    <phoneticPr fontId="2"/>
  </si>
  <si>
    <r>
      <t>EC</t>
    </r>
    <r>
      <rPr>
        <vertAlign val="subscript"/>
        <sz val="11"/>
        <color indexed="8"/>
        <rFont val="Arial"/>
        <family val="2"/>
      </rPr>
      <t>total,p</t>
    </r>
    <phoneticPr fontId="2"/>
  </si>
  <si>
    <r>
      <t>EF</t>
    </r>
    <r>
      <rPr>
        <vertAlign val="subscript"/>
        <sz val="11"/>
        <color indexed="8"/>
        <rFont val="Arial"/>
        <family val="2"/>
      </rPr>
      <t>CO2</t>
    </r>
    <phoneticPr fontId="2"/>
  </si>
  <si>
    <r>
      <t>RE</t>
    </r>
    <r>
      <rPr>
        <vertAlign val="subscript"/>
        <sz val="11"/>
        <rFont val="Arial"/>
        <family val="2"/>
      </rPr>
      <t>p</t>
    </r>
    <phoneticPr fontId="2"/>
  </si>
  <si>
    <r>
      <t>PE</t>
    </r>
    <r>
      <rPr>
        <vertAlign val="subscript"/>
        <sz val="11"/>
        <color indexed="8"/>
        <rFont val="Arial"/>
        <family val="2"/>
      </rPr>
      <t>p</t>
    </r>
    <phoneticPr fontId="2"/>
  </si>
  <si>
    <r>
      <t>CO</t>
    </r>
    <r>
      <rPr>
        <vertAlign val="subscript"/>
        <sz val="11"/>
        <rFont val="Arial"/>
        <family val="2"/>
      </rPr>
      <t>2</t>
    </r>
    <r>
      <rPr>
        <sz val="11"/>
        <rFont val="Arial"/>
        <family val="2"/>
      </rPr>
      <t xml:space="preserve"> emission factor of the diesel generation unit in the case of 35 </t>
    </r>
    <r>
      <rPr>
        <sz val="11"/>
        <rFont val="ＭＳ Ｐゴシック"/>
        <family val="3"/>
        <charset val="128"/>
      </rPr>
      <t>≤</t>
    </r>
    <r>
      <rPr>
        <sz val="11"/>
        <rFont val="Arial"/>
        <family val="2"/>
      </rPr>
      <t>x</t>
    </r>
    <r>
      <rPr>
        <vertAlign val="subscript"/>
        <sz val="11"/>
        <rFont val="Arial"/>
        <family val="2"/>
      </rPr>
      <t>p</t>
    </r>
    <r>
      <rPr>
        <sz val="11"/>
        <rFont val="Arial"/>
        <family val="2"/>
      </rPr>
      <t>&lt;135</t>
    </r>
    <phoneticPr fontId="2"/>
  </si>
  <si>
    <r>
      <t>CO</t>
    </r>
    <r>
      <rPr>
        <vertAlign val="subscript"/>
        <sz val="11"/>
        <rFont val="Arial"/>
        <family val="2"/>
      </rPr>
      <t>2</t>
    </r>
    <r>
      <rPr>
        <sz val="11"/>
        <rFont val="Arial"/>
        <family val="2"/>
      </rPr>
      <t xml:space="preserve"> emission factor of the diesel generation unit in the case of x</t>
    </r>
    <r>
      <rPr>
        <vertAlign val="subscript"/>
        <sz val="11"/>
        <rFont val="Arial"/>
        <family val="2"/>
      </rPr>
      <t>p</t>
    </r>
    <r>
      <rPr>
        <sz val="11"/>
        <rFont val="Arial"/>
        <family val="2"/>
      </rPr>
      <t>&lt; 35 (x</t>
    </r>
    <r>
      <rPr>
        <vertAlign val="subscript"/>
        <sz val="11"/>
        <rFont val="Arial"/>
        <family val="2"/>
      </rPr>
      <t>p</t>
    </r>
    <r>
      <rPr>
        <sz val="11"/>
        <rFont val="Arial"/>
        <family val="2"/>
      </rPr>
      <t>: the total capacity of the project generation systems [kW])</t>
    </r>
    <phoneticPr fontId="2"/>
  </si>
  <si>
    <r>
      <t>EF</t>
    </r>
    <r>
      <rPr>
        <vertAlign val="subscript"/>
        <sz val="11"/>
        <rFont val="Arial"/>
        <family val="2"/>
      </rPr>
      <t>CO2,FUEL</t>
    </r>
    <phoneticPr fontId="2"/>
  </si>
  <si>
    <r>
      <t>EF</t>
    </r>
    <r>
      <rPr>
        <vertAlign val="subscript"/>
        <sz val="11"/>
        <rFont val="Arial"/>
        <family val="2"/>
      </rPr>
      <t>CO2</t>
    </r>
    <phoneticPr fontId="2"/>
  </si>
  <si>
    <r>
      <t>The total capacity of the project generation systems.
In the case of the projects which newly install PVs together with the “micro hydropower generation unit” as defined by the latest version of ET_AM001, “Electrification of communities using M</t>
    </r>
    <r>
      <rPr>
        <sz val="11"/>
        <rFont val="Arial"/>
        <family val="2"/>
      </rPr>
      <t>icro hydropower generation”, the total capacity of the project is determined as the sum of the capacity of the units installed under this methodology and “micro hydropower generation unit” as defined in ET_AM001.</t>
    </r>
    <phoneticPr fontId="10"/>
  </si>
  <si>
    <r>
      <t>x</t>
    </r>
    <r>
      <rPr>
        <vertAlign val="subscript"/>
        <sz val="11"/>
        <rFont val="Arial"/>
        <family val="2"/>
      </rPr>
      <t>p</t>
    </r>
    <phoneticPr fontId="10"/>
  </si>
  <si>
    <r>
      <t>EF</t>
    </r>
    <r>
      <rPr>
        <vertAlign val="subscript"/>
        <sz val="11"/>
        <color indexed="8"/>
        <rFont val="Arial"/>
        <family val="2"/>
      </rPr>
      <t>CO2</t>
    </r>
    <phoneticPr fontId="2"/>
  </si>
  <si>
    <r>
      <t>ER</t>
    </r>
    <r>
      <rPr>
        <vertAlign val="subscript"/>
        <sz val="11"/>
        <color indexed="8"/>
        <rFont val="Arial"/>
        <family val="2"/>
      </rPr>
      <t>p</t>
    </r>
    <phoneticPr fontId="2"/>
  </si>
  <si>
    <r>
      <t>EF</t>
    </r>
    <r>
      <rPr>
        <vertAlign val="subscript"/>
        <sz val="11"/>
        <color indexed="8"/>
        <rFont val="Arial"/>
        <family val="2"/>
      </rPr>
      <t>CO2,FUEL</t>
    </r>
    <phoneticPr fontId="2"/>
  </si>
  <si>
    <r>
      <t>v</t>
    </r>
    <r>
      <rPr>
        <vertAlign val="subscript"/>
        <sz val="11"/>
        <rFont val="Arial"/>
        <family val="2"/>
      </rPr>
      <t>b</t>
    </r>
    <phoneticPr fontId="10"/>
  </si>
  <si>
    <r>
      <t>EC</t>
    </r>
    <r>
      <rPr>
        <vertAlign val="subscript"/>
        <sz val="11"/>
        <rFont val="Arial"/>
        <family val="2"/>
      </rPr>
      <t>p</t>
    </r>
    <phoneticPr fontId="10"/>
  </si>
  <si>
    <r>
      <t>EF</t>
    </r>
    <r>
      <rPr>
        <vertAlign val="subscript"/>
        <sz val="11"/>
        <rFont val="Arial"/>
        <family val="2"/>
      </rPr>
      <t>CO2,FUEL</t>
    </r>
    <phoneticPr fontId="2"/>
  </si>
  <si>
    <r>
      <t>EC</t>
    </r>
    <r>
      <rPr>
        <vertAlign val="subscript"/>
        <sz val="11"/>
        <rFont val="Arial"/>
        <family val="2"/>
      </rPr>
      <t>p-vb</t>
    </r>
    <phoneticPr fontId="10"/>
  </si>
  <si>
    <r>
      <t>PE</t>
    </r>
    <r>
      <rPr>
        <vertAlign val="subscript"/>
        <sz val="11"/>
        <color indexed="8"/>
        <rFont val="Arial"/>
        <family val="2"/>
      </rPr>
      <t>p</t>
    </r>
    <phoneticPr fontId="2"/>
  </si>
  <si>
    <r>
      <t>M</t>
    </r>
    <r>
      <rPr>
        <vertAlign val="subscript"/>
        <sz val="11"/>
        <rFont val="Arial"/>
        <family val="2"/>
      </rPr>
      <t>p</t>
    </r>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</si>
  <si>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</si>
  <si>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</si>
  <si>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</si>
  <si>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</si>
  <si>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</si>
  <si>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</si>
  <si>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</si>
  <si>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</si>
  <si>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</si>
  <si>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</si>
  <si>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</si>
  <si>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</si>
  <si>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</si>
  <si>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</si>
  <si>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</si>
  <si>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</si>
  <si>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</si>
  <si>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</si>
  <si>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</si>
  <si>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</si>
  <si>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Monitoring Period</t>
    <phoneticPr fontId="22"/>
  </si>
  <si>
    <t>Monitoring Period</t>
    <phoneticPr fontId="22"/>
  </si>
  <si>
    <t>Monitoring period</t>
    <phoneticPr fontId="2"/>
  </si>
  <si>
    <t>Monitored Values</t>
    <phoneticPr fontId="2"/>
  </si>
  <si>
    <t>Monitored option</t>
    <phoneticPr fontId="2"/>
  </si>
  <si>
    <t>p</t>
    <phoneticPr fontId="2"/>
  </si>
  <si>
    <r>
      <t>CO</t>
    </r>
    <r>
      <rPr>
        <vertAlign val="subscript"/>
        <sz val="11"/>
        <rFont val="Arial"/>
        <family val="2"/>
      </rPr>
      <t>2</t>
    </r>
    <r>
      <rPr>
        <sz val="11"/>
        <rFont val="Arial"/>
        <family val="2"/>
      </rPr>
      <t xml:space="preserve"> emission factor of the lighting by kerosene lamps
(Emission factor for electricity consumption equal to or less than  v</t>
    </r>
    <r>
      <rPr>
        <vertAlign val="subscript"/>
        <sz val="11"/>
        <rFont val="Arial"/>
        <family val="2"/>
      </rPr>
      <t>b</t>
    </r>
    <r>
      <rPr>
        <sz val="11"/>
        <rFont val="Arial"/>
        <family val="2"/>
      </rPr>
      <t xml:space="preserve"> kWh )</t>
    </r>
    <phoneticPr fontId="2"/>
  </si>
  <si>
    <r>
      <t>CO</t>
    </r>
    <r>
      <rPr>
        <vertAlign val="subscript"/>
        <sz val="11"/>
        <rFont val="Arial"/>
        <family val="2"/>
      </rPr>
      <t>2</t>
    </r>
    <r>
      <rPr>
        <sz val="11"/>
        <rFont val="Arial"/>
        <family val="2"/>
      </rPr>
      <t xml:space="preserve"> emission factor of the diesel generation unit
(Emission factor for electricity consumption exceed v</t>
    </r>
    <r>
      <rPr>
        <vertAlign val="subscript"/>
        <sz val="11"/>
        <rFont val="Arial"/>
        <family val="2"/>
      </rPr>
      <t>b</t>
    </r>
    <r>
      <rPr>
        <sz val="11"/>
        <rFont val="Arial"/>
        <family val="2"/>
      </rPr>
      <t xml:space="preserve"> kWh )</t>
    </r>
    <phoneticPr fontId="2"/>
  </si>
  <si>
    <t xml:space="preserve">The period of the project </t>
    <phoneticPr fontId="2"/>
  </si>
  <si>
    <t>Reference Number:</t>
    <phoneticPr fontId="2"/>
  </si>
  <si>
    <t>Monitored Values</t>
    <phoneticPr fontId="2"/>
  </si>
  <si>
    <t>Monitoring Spreadsheet: JCM_ET_AM002_ver01.0</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</si>
</sst>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0_ "/>
    <numFmt numFmtId="177" formatCode="#,##0.0_ "/>
    <numFmt numFmtId="178" formatCode="#,##0_ ;[Red]\-#,##0\ "/>
    <numFmt numFmtId="179" formatCode="#,##0_ "/>
    <numFmt numFmtId="180" formatCode="#,##0_);[Red]\(#,##0\)"/>
    <numFmt numFmtId="181" formatCode="#,##0.0_);[Red]\(#,##0.0\)"/>
    <numFmt numFmtId="182" formatCode="0.0_);[Red]\(0.0\)"/>
    <numFmt numFmtId="183" formatCode="0.000_ "/>
    <numFmt numFmtId="184" formatCode="#,##0.000_ "/>
    <numFmt numFmtId="185" formatCode="#,##0.000_);[Red]\(#,##0.000\)"/>
  </numFmts>
  <fonts count="2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6"/>
      <name val="ＭＳ Ｐゴシック"/>
      <family val="3"/>
      <charset val="128"/>
      <scheme val="minor"/>
    </font>
    <font>
      <sz val="11"/>
      <color theme="1"/>
      <name val="Arial"/>
      <family val="2"/>
    </font>
    <font>
      <b/>
      <sz val="11"/>
      <color theme="0"/>
      <name val="Arial"/>
      <family val="2"/>
    </font>
    <font>
      <i/>
      <sz val="11"/>
      <name val="Arial"/>
      <family val="2"/>
    </font>
    <font>
      <vertAlign val="subscript"/>
      <sz val="11"/>
      <name val="Arial"/>
      <family val="2"/>
    </font>
    <font>
      <sz val="11"/>
      <name val="ＭＳ Ｐゴシック"/>
      <family val="3"/>
      <charset val="128"/>
    </font>
    <font>
      <b/>
      <i/>
      <sz val="11"/>
      <color theme="0"/>
      <name val="Arial"/>
      <family val="2"/>
    </font>
    <font>
      <b/>
      <vertAlign val="subscript"/>
      <sz val="11"/>
      <color theme="0"/>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2"/>
      <charset val="128"/>
      <scheme val="minor"/>
    </font>
  </fonts>
  <fills count="14">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0"/>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59996337778862885"/>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rgb="FFC5D9F1"/>
        <bgColor indexed="64"/>
      </patternFill>
    </fill>
  </fills>
  <borders count="17">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bottom/>
      <diagonal/>
    </border>
    <border>
      <left style="thin">
        <color theme="1" tint="0.34998626667073579"/>
      </left>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9" fillId="0" borderId="0">
      <alignment vertical="center"/>
    </xf>
  </cellStyleXfs>
  <cellXfs count="15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0" fillId="0" borderId="0" xfId="0" applyFont="1" applyAlignment="1">
      <alignment horizontal="center" vertical="center" wrapText="1"/>
    </xf>
    <xf numFmtId="0" fontId="11" fillId="0" borderId="0" xfId="0" applyFont="1" applyAlignment="1">
      <alignment horizontal="right" vertical="center"/>
    </xf>
    <xf numFmtId="0" fontId="7" fillId="0" borderId="0" xfId="0" applyFont="1" applyAlignment="1">
      <alignment horizontal="right" vertical="center"/>
    </xf>
    <xf numFmtId="0" fontId="3" fillId="0" borderId="1" xfId="0" applyFont="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176" fontId="3" fillId="0" borderId="1" xfId="0" applyNumberFormat="1" applyFont="1" applyFill="1" applyBorder="1">
      <alignment vertical="center"/>
    </xf>
    <xf numFmtId="0" fontId="3" fillId="0" borderId="1" xfId="1" applyFont="1" applyFill="1" applyBorder="1">
      <alignment vertical="center"/>
    </xf>
    <xf numFmtId="0" fontId="3" fillId="2" borderId="1" xfId="0" applyFont="1" applyFill="1" applyBorder="1" applyAlignment="1">
      <alignment horizontal="center" vertical="center"/>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left" vertical="center"/>
    </xf>
    <xf numFmtId="0" fontId="3" fillId="0" borderId="3" xfId="0" applyFont="1" applyBorder="1">
      <alignment vertical="center"/>
    </xf>
    <xf numFmtId="0" fontId="7" fillId="0" borderId="1" xfId="0" applyFont="1" applyFill="1" applyBorder="1" applyAlignment="1">
      <alignment horizontal="left" vertical="center"/>
    </xf>
    <xf numFmtId="0" fontId="3" fillId="0" borderId="1" xfId="0" applyFont="1" applyFill="1" applyBorder="1">
      <alignment vertical="center"/>
    </xf>
    <xf numFmtId="0" fontId="5" fillId="0" borderId="0" xfId="0" applyFont="1">
      <alignment vertical="center"/>
    </xf>
    <xf numFmtId="0" fontId="0" fillId="0" borderId="0" xfId="0" applyFont="1">
      <alignment vertical="center"/>
    </xf>
    <xf numFmtId="0" fontId="5" fillId="6" borderId="1" xfId="0" applyFont="1" applyFill="1" applyBorder="1" applyAlignment="1">
      <alignment horizontal="center" vertical="center"/>
    </xf>
    <xf numFmtId="0" fontId="3" fillId="7" borderId="3" xfId="0" applyFont="1" applyFill="1" applyBorder="1">
      <alignment vertical="center"/>
    </xf>
    <xf numFmtId="0" fontId="7" fillId="7" borderId="1" xfId="0" applyFont="1" applyFill="1" applyBorder="1">
      <alignment vertical="center"/>
    </xf>
    <xf numFmtId="0" fontId="5" fillId="6" borderId="1" xfId="0" applyFont="1" applyFill="1" applyBorder="1" applyAlignment="1">
      <alignment horizontal="center" vertical="center" wrapText="1"/>
    </xf>
    <xf numFmtId="49" fontId="7" fillId="7" borderId="1" xfId="0" applyNumberFormat="1" applyFont="1" applyFill="1" applyBorder="1" applyAlignment="1">
      <alignment horizontal="center" vertical="center"/>
    </xf>
    <xf numFmtId="0" fontId="7" fillId="7" borderId="1" xfId="0" applyFont="1" applyFill="1" applyBorder="1" applyAlignment="1">
      <alignment vertical="center" wrapText="1"/>
    </xf>
    <xf numFmtId="0" fontId="8" fillId="5" borderId="0" xfId="0" applyFont="1" applyFill="1" applyAlignment="1">
      <alignment vertical="center"/>
    </xf>
    <xf numFmtId="0" fontId="5" fillId="5" borderId="0" xfId="0" applyFont="1" applyFill="1" applyAlignment="1">
      <alignment vertical="center"/>
    </xf>
    <xf numFmtId="0" fontId="5" fillId="5" borderId="0" xfId="0" applyFont="1" applyFill="1" applyAlignment="1">
      <alignment horizontal="right" vertical="center"/>
    </xf>
    <xf numFmtId="177" fontId="3" fillId="0" borderId="2" xfId="0" applyNumberFormat="1" applyFont="1" applyBorder="1">
      <alignment vertical="center"/>
    </xf>
    <xf numFmtId="0" fontId="12" fillId="6" borderId="1" xfId="0" applyFont="1" applyFill="1" applyBorder="1" applyAlignment="1">
      <alignment horizontal="center" vertical="center" wrapText="1"/>
    </xf>
    <xf numFmtId="0" fontId="5" fillId="6" borderId="1" xfId="0" applyFont="1" applyFill="1" applyBorder="1" applyAlignment="1">
      <alignment horizontal="left" vertical="center" wrapText="1"/>
    </xf>
    <xf numFmtId="0" fontId="12" fillId="6" borderId="1" xfId="0" applyFont="1" applyFill="1" applyBorder="1" applyAlignment="1">
      <alignment horizontal="left" vertical="center" wrapText="1"/>
    </xf>
    <xf numFmtId="181" fontId="3" fillId="0" borderId="2" xfId="0" applyNumberFormat="1" applyFont="1" applyBorder="1">
      <alignment vertical="center"/>
    </xf>
    <xf numFmtId="181" fontId="3" fillId="0" borderId="1" xfId="0" applyNumberFormat="1" applyFont="1" applyFill="1" applyBorder="1">
      <alignment vertical="center"/>
    </xf>
    <xf numFmtId="181" fontId="7" fillId="0" borderId="1" xfId="0" applyNumberFormat="1" applyFont="1" applyFill="1" applyBorder="1">
      <alignment vertical="center"/>
    </xf>
    <xf numFmtId="178" fontId="7" fillId="2" borderId="1" xfId="2" applyNumberFormat="1" applyFont="1" applyFill="1" applyBorder="1" applyProtection="1">
      <alignment vertical="center"/>
      <protection locked="0"/>
    </xf>
    <xf numFmtId="0" fontId="7" fillId="0" borderId="1" xfId="0" applyFont="1" applyFill="1" applyBorder="1" applyAlignment="1" applyProtection="1">
      <alignment vertical="center" wrapText="1"/>
      <protection locked="0"/>
    </xf>
    <xf numFmtId="0" fontId="7" fillId="4"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7" fillId="0" borderId="1" xfId="0" applyFont="1" applyBorder="1" applyAlignment="1" applyProtection="1">
      <alignment horizontal="right" vertical="center"/>
      <protection locked="0"/>
    </xf>
    <xf numFmtId="179" fontId="7" fillId="0" borderId="1" xfId="0" applyNumberFormat="1" applyFont="1" applyBorder="1" applyAlignment="1" applyProtection="1">
      <alignment horizontal="right" vertical="center"/>
      <protection locked="0"/>
    </xf>
    <xf numFmtId="176" fontId="7" fillId="0" borderId="1" xfId="0" applyNumberFormat="1" applyFont="1" applyBorder="1" applyProtection="1">
      <alignment vertical="center"/>
      <protection locked="0"/>
    </xf>
    <xf numFmtId="180" fontId="7" fillId="0" borderId="1" xfId="0" applyNumberFormat="1" applyFont="1" applyBorder="1" applyAlignment="1" applyProtection="1">
      <alignment horizontal="right" vertical="center"/>
      <protection locked="0"/>
    </xf>
    <xf numFmtId="185" fontId="7" fillId="2" borderId="1" xfId="2" applyNumberFormat="1" applyFont="1" applyFill="1" applyBorder="1" applyAlignment="1" applyProtection="1">
      <alignment horizontal="right" vertical="center" wrapText="1"/>
      <protection locked="0"/>
    </xf>
    <xf numFmtId="178" fontId="7" fillId="0" borderId="1" xfId="2" applyNumberFormat="1" applyFont="1" applyFill="1" applyBorder="1" applyAlignment="1" applyProtection="1">
      <alignment horizontal="center" vertical="center" wrapText="1"/>
      <protection locked="0"/>
    </xf>
    <xf numFmtId="178" fontId="7" fillId="7" borderId="1" xfId="2" applyNumberFormat="1" applyFont="1" applyFill="1" applyBorder="1" applyProtection="1">
      <alignment vertical="center"/>
    </xf>
    <xf numFmtId="0" fontId="3" fillId="2" borderId="1"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176" fontId="7" fillId="9" borderId="1" xfId="0" applyNumberFormat="1" applyFont="1" applyFill="1" applyBorder="1">
      <alignment vertical="center"/>
    </xf>
    <xf numFmtId="0" fontId="3" fillId="9" borderId="1" xfId="1" applyFont="1" applyFill="1" applyBorder="1">
      <alignment vertical="center"/>
    </xf>
    <xf numFmtId="184" fontId="3" fillId="7" borderId="1" xfId="0" applyNumberFormat="1" applyFont="1" applyFill="1" applyBorder="1">
      <alignment vertical="center"/>
    </xf>
    <xf numFmtId="178" fontId="3" fillId="7" borderId="7" xfId="0" applyNumberFormat="1" applyFont="1" applyFill="1" applyBorder="1">
      <alignment vertical="center"/>
    </xf>
    <xf numFmtId="184" fontId="3" fillId="0" borderId="7" xfId="0" applyNumberFormat="1" applyFont="1" applyFill="1" applyBorder="1">
      <alignment vertical="center"/>
    </xf>
    <xf numFmtId="177" fontId="3" fillId="0" borderId="1" xfId="0" applyNumberFormat="1" applyFont="1" applyFill="1" applyBorder="1">
      <alignment vertical="center"/>
    </xf>
    <xf numFmtId="176" fontId="3" fillId="8" borderId="1" xfId="1" applyNumberFormat="1" applyFont="1" applyFill="1" applyBorder="1">
      <alignment vertical="center"/>
    </xf>
    <xf numFmtId="0" fontId="3" fillId="8" borderId="1" xfId="1" applyFont="1" applyFill="1" applyBorder="1">
      <alignment vertical="center"/>
    </xf>
    <xf numFmtId="0" fontId="5" fillId="6" borderId="1" xfId="0" applyFont="1" applyFill="1" applyBorder="1" applyAlignment="1">
      <alignment horizontal="center" vertical="center" wrapText="1"/>
    </xf>
    <xf numFmtId="0" fontId="7" fillId="7" borderId="1" xfId="0" applyFont="1" applyFill="1" applyBorder="1" applyAlignment="1">
      <alignment vertical="center" wrapText="1"/>
    </xf>
    <xf numFmtId="0" fontId="5" fillId="6" borderId="1" xfId="0" applyFont="1" applyFill="1" applyBorder="1" applyAlignment="1">
      <alignment horizontal="center" vertical="center" wrapText="1"/>
    </xf>
    <xf numFmtId="0" fontId="5" fillId="6" borderId="4" xfId="0" applyFont="1" applyFill="1" applyBorder="1" applyAlignment="1">
      <alignment horizontal="center" vertical="center"/>
    </xf>
    <xf numFmtId="0" fontId="8" fillId="5" borderId="0" xfId="0" applyFont="1" applyFill="1" applyAlignment="1">
      <alignment vertical="center"/>
    </xf>
    <xf numFmtId="178" fontId="7" fillId="0" borderId="1" xfId="2" applyNumberFormat="1" applyFont="1" applyFill="1" applyBorder="1" applyProtection="1">
      <alignment vertical="center"/>
      <protection locked="0"/>
    </xf>
    <xf numFmtId="0" fontId="9" fillId="0" borderId="0" xfId="3" applyFont="1">
      <alignment vertical="center"/>
    </xf>
    <xf numFmtId="0" fontId="3" fillId="0" borderId="0" xfId="3" applyFont="1" applyAlignment="1">
      <alignment horizontal="right" vertical="center"/>
    </xf>
    <xf numFmtId="0" fontId="5" fillId="6" borderId="1" xfId="3" applyFont="1" applyFill="1" applyBorder="1" applyAlignment="1">
      <alignment horizontal="center" vertical="center" wrapText="1"/>
    </xf>
    <xf numFmtId="0" fontId="7" fillId="0" borderId="1" xfId="3" applyFont="1" applyFill="1" applyBorder="1" applyAlignment="1" applyProtection="1">
      <alignment vertical="center" wrapText="1"/>
      <protection locked="0"/>
    </xf>
    <xf numFmtId="185" fontId="7" fillId="7" borderId="1" xfId="2" applyNumberFormat="1" applyFont="1" applyFill="1" applyBorder="1" applyAlignment="1" applyProtection="1">
      <alignment vertical="center" wrapText="1"/>
    </xf>
    <xf numFmtId="185" fontId="7" fillId="7" borderId="1" xfId="2" applyNumberFormat="1" applyFont="1" applyFill="1" applyBorder="1" applyAlignment="1" applyProtection="1">
      <alignment horizontal="right" vertical="center"/>
    </xf>
    <xf numFmtId="0" fontId="3" fillId="0" borderId="1" xfId="0" applyFont="1" applyBorder="1" applyAlignment="1" applyProtection="1">
      <alignment vertical="center" wrapText="1"/>
      <protection locked="0"/>
    </xf>
    <xf numFmtId="0" fontId="7" fillId="7" borderId="1" xfId="0" applyFont="1" applyFill="1" applyBorder="1" applyAlignment="1" applyProtection="1">
      <alignment horizontal="right" vertical="center"/>
    </xf>
    <xf numFmtId="179" fontId="7" fillId="7" borderId="1" xfId="0" applyNumberFormat="1" applyFont="1" applyFill="1" applyBorder="1" applyAlignment="1" applyProtection="1">
      <alignment horizontal="right" vertical="center"/>
    </xf>
    <xf numFmtId="176" fontId="7" fillId="7" borderId="1" xfId="0" applyNumberFormat="1" applyFont="1" applyFill="1" applyBorder="1" applyProtection="1">
      <alignment vertical="center"/>
    </xf>
    <xf numFmtId="0" fontId="5" fillId="6" borderId="4" xfId="0" applyFont="1" applyFill="1" applyBorder="1">
      <alignment vertical="center"/>
    </xf>
    <xf numFmtId="0" fontId="3" fillId="6" borderId="1" xfId="0" applyFont="1" applyFill="1" applyBorder="1">
      <alignment vertical="center"/>
    </xf>
    <xf numFmtId="0" fontId="5" fillId="6" borderId="1" xfId="0" applyFont="1" applyFill="1" applyBorder="1">
      <alignment vertical="center"/>
    </xf>
    <xf numFmtId="0" fontId="5" fillId="6" borderId="1" xfId="0" applyFont="1" applyFill="1" applyBorder="1" applyAlignment="1">
      <alignment horizontal="center" vertical="center" shrinkToFit="1"/>
    </xf>
    <xf numFmtId="0" fontId="5" fillId="6" borderId="7" xfId="0" applyFont="1" applyFill="1" applyBorder="1">
      <alignment vertical="center"/>
    </xf>
    <xf numFmtId="0" fontId="3" fillId="6" borderId="7" xfId="0" applyFont="1" applyFill="1" applyBorder="1">
      <alignment vertical="center"/>
    </xf>
    <xf numFmtId="0" fontId="3" fillId="6" borderId="8" xfId="0" applyFont="1" applyFill="1" applyBorder="1">
      <alignment vertical="center"/>
    </xf>
    <xf numFmtId="0" fontId="7" fillId="10" borderId="1" xfId="0" applyFont="1" applyFill="1" applyBorder="1">
      <alignment vertical="center"/>
    </xf>
    <xf numFmtId="0" fontId="3" fillId="10" borderId="1" xfId="0" applyFont="1" applyFill="1" applyBorder="1">
      <alignment vertical="center"/>
    </xf>
    <xf numFmtId="0" fontId="7" fillId="10" borderId="4" xfId="0" applyFont="1" applyFill="1" applyBorder="1">
      <alignment vertical="center"/>
    </xf>
    <xf numFmtId="0" fontId="7" fillId="10" borderId="8" xfId="0" applyFont="1" applyFill="1" applyBorder="1">
      <alignment vertical="center"/>
    </xf>
    <xf numFmtId="0" fontId="7" fillId="10" borderId="7" xfId="0" applyFont="1" applyFill="1" applyBorder="1">
      <alignment vertical="center"/>
    </xf>
    <xf numFmtId="0" fontId="7" fillId="10" borderId="1" xfId="0" applyFont="1" applyFill="1" applyBorder="1" applyAlignment="1">
      <alignment vertical="center"/>
    </xf>
    <xf numFmtId="0" fontId="3" fillId="10" borderId="1" xfId="0" applyFont="1" applyFill="1" applyBorder="1" applyAlignment="1">
      <alignment vertical="center"/>
    </xf>
    <xf numFmtId="0" fontId="7" fillId="9" borderId="1" xfId="0" applyFont="1" applyFill="1" applyBorder="1" applyAlignment="1">
      <alignment vertical="center" wrapText="1"/>
    </xf>
    <xf numFmtId="176" fontId="3" fillId="9" borderId="1" xfId="0" applyNumberFormat="1" applyFont="1" applyFill="1" applyBorder="1">
      <alignment vertical="center"/>
    </xf>
    <xf numFmtId="0" fontId="3" fillId="9" borderId="1" xfId="0" applyFont="1" applyFill="1" applyBorder="1">
      <alignment vertical="center"/>
    </xf>
    <xf numFmtId="0" fontId="5" fillId="11" borderId="4" xfId="0" applyFont="1" applyFill="1" applyBorder="1">
      <alignment vertical="center"/>
    </xf>
    <xf numFmtId="0" fontId="3" fillId="11" borderId="1" xfId="0" applyFont="1" applyFill="1" applyBorder="1">
      <alignment vertical="center"/>
    </xf>
    <xf numFmtId="0" fontId="5" fillId="11" borderId="1" xfId="0" applyFont="1" applyFill="1" applyBorder="1">
      <alignment vertical="center"/>
    </xf>
    <xf numFmtId="0" fontId="5" fillId="11" borderId="1" xfId="0" applyFont="1" applyFill="1" applyBorder="1" applyAlignment="1">
      <alignment horizontal="center" vertical="center"/>
    </xf>
    <xf numFmtId="0" fontId="5" fillId="11" borderId="4" xfId="0" applyFont="1" applyFill="1" applyBorder="1" applyAlignment="1">
      <alignment horizontal="center" vertical="center"/>
    </xf>
    <xf numFmtId="0" fontId="5" fillId="11" borderId="1" xfId="0" applyFont="1" applyFill="1" applyBorder="1" applyAlignment="1">
      <alignment horizontal="center" vertical="center" shrinkToFit="1"/>
    </xf>
    <xf numFmtId="0" fontId="3" fillId="11" borderId="7" xfId="0" applyFont="1" applyFill="1" applyBorder="1">
      <alignment vertical="center"/>
    </xf>
    <xf numFmtId="0" fontId="5" fillId="11" borderId="7" xfId="0" applyFont="1" applyFill="1" applyBorder="1">
      <alignment vertical="center"/>
    </xf>
    <xf numFmtId="0" fontId="3" fillId="11" borderId="8" xfId="0" applyFont="1" applyFill="1" applyBorder="1">
      <alignment vertical="center"/>
    </xf>
    <xf numFmtId="0" fontId="5" fillId="11" borderId="8" xfId="0" applyFont="1" applyFill="1" applyBorder="1">
      <alignment vertical="center"/>
    </xf>
    <xf numFmtId="0" fontId="7" fillId="12" borderId="1" xfId="0" applyFont="1" applyFill="1" applyBorder="1">
      <alignment vertical="center"/>
    </xf>
    <xf numFmtId="0" fontId="7" fillId="12" borderId="8" xfId="0" applyFont="1" applyFill="1" applyBorder="1">
      <alignment vertical="center"/>
    </xf>
    <xf numFmtId="0" fontId="7" fillId="12" borderId="7" xfId="0" applyFont="1" applyFill="1" applyBorder="1">
      <alignment vertical="center"/>
    </xf>
    <xf numFmtId="0" fontId="7" fillId="12" borderId="1" xfId="0" applyFont="1" applyFill="1" applyBorder="1" applyAlignment="1">
      <alignment vertical="center"/>
    </xf>
    <xf numFmtId="0" fontId="3" fillId="12" borderId="1" xfId="0" applyFont="1" applyFill="1" applyBorder="1" applyAlignment="1">
      <alignment vertical="center"/>
    </xf>
    <xf numFmtId="0" fontId="3" fillId="12" borderId="1" xfId="0" applyFont="1" applyFill="1" applyBorder="1">
      <alignment vertical="center"/>
    </xf>
    <xf numFmtId="182" fontId="3" fillId="9" borderId="1" xfId="0" applyNumberFormat="1" applyFont="1" applyFill="1" applyBorder="1">
      <alignment vertical="center"/>
    </xf>
    <xf numFmtId="183" fontId="3" fillId="9" borderId="1" xfId="0" applyNumberFormat="1" applyFont="1" applyFill="1" applyBorder="1">
      <alignment vertical="center"/>
    </xf>
    <xf numFmtId="0" fontId="7" fillId="12" borderId="4" xfId="0" applyFont="1" applyFill="1" applyBorder="1">
      <alignment vertical="center"/>
    </xf>
    <xf numFmtId="176" fontId="7" fillId="7" borderId="7" xfId="0" applyNumberFormat="1" applyFont="1" applyFill="1" applyBorder="1" applyProtection="1">
      <alignment vertical="center"/>
    </xf>
    <xf numFmtId="0" fontId="7" fillId="7" borderId="7" xfId="0" applyFont="1" applyFill="1" applyBorder="1">
      <alignment vertical="center"/>
    </xf>
    <xf numFmtId="0" fontId="7" fillId="13" borderId="1" xfId="0" applyFont="1" applyFill="1" applyBorder="1">
      <alignment vertical="center"/>
    </xf>
    <xf numFmtId="0" fontId="7" fillId="7" borderId="1" xfId="0" applyFont="1" applyFill="1" applyBorder="1" applyAlignment="1">
      <alignment vertical="center" wrapText="1"/>
    </xf>
    <xf numFmtId="176" fontId="7" fillId="7" borderId="1" xfId="0" applyNumberFormat="1" applyFont="1" applyFill="1" applyBorder="1" applyAlignment="1" applyProtection="1">
      <alignment horizontal="right" vertical="center"/>
    </xf>
    <xf numFmtId="0" fontId="3" fillId="0" borderId="1" xfId="0" applyFont="1" applyFill="1" applyBorder="1" applyAlignment="1">
      <alignment vertical="center" wrapText="1"/>
    </xf>
    <xf numFmtId="0" fontId="5" fillId="6" borderId="1" xfId="0" applyFont="1" applyFill="1" applyBorder="1" applyAlignment="1">
      <alignment horizontal="center" vertical="center" wrapText="1"/>
    </xf>
    <xf numFmtId="0" fontId="7" fillId="7" borderId="1" xfId="0" applyFont="1" applyFill="1" applyBorder="1" applyAlignment="1">
      <alignment vertical="center" wrapText="1"/>
    </xf>
    <xf numFmtId="0" fontId="7" fillId="0" borderId="1" xfId="0" applyFont="1" applyBorder="1" applyAlignment="1" applyProtection="1">
      <alignment vertical="center" wrapText="1"/>
      <protection locked="0"/>
    </xf>
    <xf numFmtId="0" fontId="5" fillId="6" borderId="4" xfId="0" applyFont="1" applyFill="1" applyBorder="1" applyAlignment="1">
      <alignment horizontal="center" vertical="center"/>
    </xf>
    <xf numFmtId="178" fontId="21" fillId="2" borderId="5" xfId="2" applyNumberFormat="1" applyFont="1" applyFill="1" applyBorder="1" applyAlignment="1">
      <alignment horizontal="right" vertical="center"/>
    </xf>
    <xf numFmtId="178" fontId="21" fillId="2" borderId="6" xfId="2" applyNumberFormat="1" applyFont="1" applyFill="1" applyBorder="1" applyAlignment="1">
      <alignment horizontal="right" vertical="center"/>
    </xf>
    <xf numFmtId="0" fontId="8" fillId="5" borderId="0" xfId="0" applyFont="1" applyFill="1" applyAlignment="1">
      <alignment vertical="center"/>
    </xf>
    <xf numFmtId="0" fontId="7" fillId="7" borderId="1" xfId="0" applyFont="1" applyFill="1" applyBorder="1" applyAlignment="1">
      <alignment horizontal="left" vertical="center" wrapText="1"/>
    </xf>
    <xf numFmtId="0" fontId="7" fillId="12" borderId="4" xfId="0" applyFont="1" applyFill="1" applyBorder="1" applyAlignment="1">
      <alignment horizontal="left" vertical="center" wrapText="1"/>
    </xf>
    <xf numFmtId="0" fontId="7" fillId="12" borderId="1" xfId="0" applyFont="1" applyFill="1" applyBorder="1" applyAlignment="1">
      <alignment horizontal="left" vertical="center" wrapText="1"/>
    </xf>
    <xf numFmtId="0" fontId="8" fillId="5" borderId="0" xfId="3" applyFont="1" applyFill="1" applyAlignment="1">
      <alignment horizontal="left" vertical="center"/>
    </xf>
    <xf numFmtId="178" fontId="21" fillId="2" borderId="12" xfId="2" applyNumberFormat="1" applyFont="1" applyFill="1" applyBorder="1" applyAlignment="1">
      <alignment vertical="center"/>
    </xf>
    <xf numFmtId="178" fontId="21" fillId="2" borderId="13" xfId="2" applyNumberFormat="1" applyFont="1" applyFill="1" applyBorder="1" applyAlignment="1">
      <alignment vertical="center"/>
    </xf>
    <xf numFmtId="49" fontId="7" fillId="0" borderId="1" xfId="0" applyNumberFormat="1" applyFont="1" applyBorder="1" applyAlignment="1" applyProtection="1">
      <alignment horizontal="center" vertical="center" shrinkToFit="1"/>
      <protection locked="0"/>
    </xf>
    <xf numFmtId="49" fontId="7" fillId="0" borderId="9" xfId="0" applyNumberFormat="1" applyFont="1" applyBorder="1" applyAlignment="1" applyProtection="1">
      <alignment horizontal="center" vertical="center" shrinkToFit="1"/>
      <protection locked="0"/>
    </xf>
    <xf numFmtId="0" fontId="3" fillId="0" borderId="9" xfId="0" applyFont="1" applyFill="1" applyBorder="1" applyAlignment="1">
      <alignment vertical="center" wrapText="1"/>
    </xf>
    <xf numFmtId="0" fontId="3" fillId="0" borderId="14" xfId="0" applyFont="1" applyFill="1" applyBorder="1" applyAlignment="1">
      <alignment vertical="center" wrapText="1"/>
    </xf>
    <xf numFmtId="0" fontId="3" fillId="0" borderId="3" xfId="0" applyFont="1" applyFill="1" applyBorder="1" applyAlignment="1">
      <alignment vertical="center" wrapText="1"/>
    </xf>
    <xf numFmtId="0" fontId="7" fillId="7" borderId="1" xfId="0" applyFont="1" applyFill="1" applyBorder="1" applyAlignment="1" applyProtection="1">
      <alignment vertical="center" wrapText="1"/>
    </xf>
    <xf numFmtId="0" fontId="5" fillId="6" borderId="9"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7" fillId="7" borderId="9" xfId="0" applyFont="1" applyFill="1" applyBorder="1" applyAlignment="1">
      <alignment vertical="center"/>
    </xf>
    <xf numFmtId="0" fontId="7" fillId="7" borderId="3" xfId="0" applyFont="1" applyFill="1" applyBorder="1" applyAlignment="1">
      <alignment vertical="center"/>
    </xf>
    <xf numFmtId="0" fontId="5" fillId="6" borderId="11" xfId="0" applyFont="1" applyFill="1" applyBorder="1" applyAlignment="1">
      <alignment horizontal="center" vertical="center"/>
    </xf>
    <xf numFmtId="0" fontId="5" fillId="6" borderId="10" xfId="0" applyFont="1" applyFill="1" applyBorder="1" applyAlignment="1">
      <alignment horizontal="center" vertical="center"/>
    </xf>
    <xf numFmtId="0" fontId="12" fillId="6" borderId="1" xfId="0" applyFont="1" applyFill="1" applyBorder="1" applyAlignment="1">
      <alignment horizontal="center" vertical="center"/>
    </xf>
    <xf numFmtId="0" fontId="7" fillId="7" borderId="7" xfId="0" applyFont="1" applyFill="1" applyBorder="1" applyAlignment="1">
      <alignment vertical="center" wrapText="1"/>
    </xf>
    <xf numFmtId="0" fontId="7" fillId="7" borderId="7" xfId="0" applyFont="1" applyFill="1" applyBorder="1" applyAlignment="1" applyProtection="1">
      <alignment vertical="center" wrapText="1"/>
    </xf>
    <xf numFmtId="0" fontId="7" fillId="7" borderId="15" xfId="0" applyFont="1" applyFill="1" applyBorder="1" applyAlignment="1">
      <alignment vertical="center"/>
    </xf>
    <xf numFmtId="0" fontId="7" fillId="7" borderId="16" xfId="0" applyFont="1" applyFill="1" applyBorder="1" applyAlignment="1">
      <alignment vertical="center"/>
    </xf>
  </cellXfs>
  <cellStyles count="4">
    <cellStyle name="40% - アクセント 6" xfId="1" builtinId="51"/>
    <cellStyle name="桁区切り" xfId="2" builtinId="6"/>
    <cellStyle name="標準" xfId="0" builtinId="0"/>
    <cellStyle name="標準 2" xfId="3"/>
  </cellStyles>
  <dxfs count="0"/>
  <tableStyles count="0" defaultTableStyle="TableStyleMedium9" defaultPivotStyle="PivotStyleLight16"/>
  <colors>
    <mruColors>
      <color rgb="FFF2DCDB"/>
      <color rgb="FF8DB4E2"/>
      <color rgb="FFC5D9F1"/>
      <color rgb="FF16365C"/>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3"/>
  <sheetViews>
    <sheetView showGridLines="0" tabSelected="1" view="pageBreakPreview" zoomScale="70" zoomScaleNormal="50" zoomScaleSheetLayoutView="70" zoomScalePageLayoutView="85" workbookViewId="0"/>
  </sheetViews>
  <sheetFormatPr defaultColWidth="9" defaultRowHeight="14.25"/>
  <cols>
    <col min="1" max="1" width="2.625" style="1" customWidth="1"/>
    <col min="2" max="2" width="11.625" style="1" customWidth="1"/>
    <col min="3" max="3" width="12.375" style="1" customWidth="1"/>
    <col min="4" max="4" width="26.625" style="1" customWidth="1"/>
    <col min="5" max="6" width="10.625" style="1" customWidth="1"/>
    <col min="7" max="7" width="11.625" style="1" customWidth="1"/>
    <col min="8" max="8" width="11.5" style="1" customWidth="1"/>
    <col min="9" max="9" width="59" style="1" customWidth="1"/>
    <col min="10" max="10" width="13.25" style="1" customWidth="1"/>
    <col min="11" max="11" width="11.5" style="1" customWidth="1"/>
    <col min="12" max="16384" width="9" style="1"/>
  </cols>
  <sheetData>
    <row r="1" spans="1:11" ht="18" customHeight="1">
      <c r="K1" s="16" t="s">
        <v>168</v>
      </c>
    </row>
    <row r="2" spans="1:11" ht="18" customHeight="1">
      <c r="K2" s="16" t="s">
        <v>166</v>
      </c>
    </row>
    <row r="3" spans="1:11" ht="27.75" customHeight="1">
      <c r="A3" s="37" t="s">
        <v>66</v>
      </c>
      <c r="B3" s="38"/>
      <c r="C3" s="38"/>
      <c r="D3" s="38"/>
      <c r="E3" s="38"/>
      <c r="F3" s="38"/>
      <c r="G3" s="38"/>
      <c r="H3" s="38"/>
      <c r="I3" s="38"/>
      <c r="J3" s="38"/>
      <c r="K3" s="39"/>
    </row>
    <row r="5" spans="1:11" ht="15.75" customHeight="1">
      <c r="A5" s="6" t="s">
        <v>67</v>
      </c>
      <c r="B5" s="6"/>
    </row>
    <row r="6" spans="1:11" ht="15.75" customHeight="1">
      <c r="A6" s="6"/>
      <c r="B6" s="34" t="s">
        <v>10</v>
      </c>
      <c r="C6" s="34" t="s">
        <v>11</v>
      </c>
      <c r="D6" s="34" t="s">
        <v>12</v>
      </c>
      <c r="E6" s="34" t="s">
        <v>13</v>
      </c>
      <c r="F6" s="34" t="s">
        <v>14</v>
      </c>
      <c r="G6" s="34" t="s">
        <v>15</v>
      </c>
      <c r="H6" s="34" t="s">
        <v>16</v>
      </c>
      <c r="I6" s="34" t="s">
        <v>17</v>
      </c>
      <c r="J6" s="34" t="s">
        <v>18</v>
      </c>
      <c r="K6" s="34" t="s">
        <v>19</v>
      </c>
    </row>
    <row r="7" spans="1:11" s="10" customFormat="1" ht="34.5" customHeight="1">
      <c r="B7" s="34" t="s">
        <v>20</v>
      </c>
      <c r="C7" s="34" t="s">
        <v>21</v>
      </c>
      <c r="D7" s="34" t="s">
        <v>22</v>
      </c>
      <c r="E7" s="34" t="s">
        <v>23</v>
      </c>
      <c r="F7" s="34" t="s">
        <v>1</v>
      </c>
      <c r="G7" s="34" t="s">
        <v>25</v>
      </c>
      <c r="H7" s="34" t="s">
        <v>26</v>
      </c>
      <c r="I7" s="34" t="s">
        <v>27</v>
      </c>
      <c r="J7" s="34" t="s">
        <v>28</v>
      </c>
      <c r="K7" s="34" t="s">
        <v>29</v>
      </c>
    </row>
    <row r="8" spans="1:11" ht="162.75" customHeight="1">
      <c r="B8" s="35" t="s">
        <v>47</v>
      </c>
      <c r="C8" s="33" t="s">
        <v>68</v>
      </c>
      <c r="D8" s="36" t="s">
        <v>69</v>
      </c>
      <c r="E8" s="47"/>
      <c r="F8" s="33" t="s">
        <v>53</v>
      </c>
      <c r="G8" s="48" t="s">
        <v>46</v>
      </c>
      <c r="H8" s="48" t="s">
        <v>40</v>
      </c>
      <c r="I8" s="49" t="s">
        <v>70</v>
      </c>
      <c r="J8" s="50" t="s">
        <v>52</v>
      </c>
      <c r="K8" s="50" t="s">
        <v>42</v>
      </c>
    </row>
    <row r="9" spans="1:11" ht="8.25" customHeight="1"/>
    <row r="10" spans="1:11" ht="15.75" customHeight="1">
      <c r="A10" s="6" t="s">
        <v>71</v>
      </c>
    </row>
    <row r="11" spans="1:11" ht="15.75" customHeight="1">
      <c r="B11" s="34" t="s">
        <v>10</v>
      </c>
      <c r="C11" s="126" t="s">
        <v>11</v>
      </c>
      <c r="D11" s="126"/>
      <c r="E11" s="34" t="s">
        <v>12</v>
      </c>
      <c r="F11" s="34" t="s">
        <v>13</v>
      </c>
      <c r="G11" s="126" t="s">
        <v>14</v>
      </c>
      <c r="H11" s="126"/>
      <c r="I11" s="126"/>
      <c r="J11" s="126" t="s">
        <v>15</v>
      </c>
      <c r="K11" s="126"/>
    </row>
    <row r="12" spans="1:11" ht="39" customHeight="1">
      <c r="B12" s="34" t="s">
        <v>21</v>
      </c>
      <c r="C12" s="126" t="s">
        <v>22</v>
      </c>
      <c r="D12" s="126"/>
      <c r="E12" s="34" t="s">
        <v>23</v>
      </c>
      <c r="F12" s="34" t="s">
        <v>1</v>
      </c>
      <c r="G12" s="126" t="s">
        <v>26</v>
      </c>
      <c r="H12" s="126"/>
      <c r="I12" s="126"/>
      <c r="J12" s="126" t="s">
        <v>29</v>
      </c>
      <c r="K12" s="126"/>
    </row>
    <row r="13" spans="1:11" ht="84.75" customHeight="1">
      <c r="B13" s="33" t="s">
        <v>72</v>
      </c>
      <c r="C13" s="127" t="s">
        <v>73</v>
      </c>
      <c r="D13" s="127"/>
      <c r="E13" s="51"/>
      <c r="F13" s="33" t="s">
        <v>74</v>
      </c>
      <c r="G13" s="128" t="s">
        <v>75</v>
      </c>
      <c r="H13" s="128"/>
      <c r="I13" s="128"/>
      <c r="J13" s="128" t="s">
        <v>48</v>
      </c>
      <c r="K13" s="128"/>
    </row>
    <row r="14" spans="1:11" ht="110.25" customHeight="1">
      <c r="B14" s="33" t="s">
        <v>76</v>
      </c>
      <c r="C14" s="127" t="s">
        <v>56</v>
      </c>
      <c r="D14" s="127"/>
      <c r="E14" s="52"/>
      <c r="F14" s="33" t="s">
        <v>55</v>
      </c>
      <c r="G14" s="128" t="s">
        <v>63</v>
      </c>
      <c r="H14" s="128"/>
      <c r="I14" s="128"/>
      <c r="J14" s="128" t="s">
        <v>48</v>
      </c>
      <c r="K14" s="128"/>
    </row>
    <row r="15" spans="1:11" ht="8.25" customHeight="1"/>
    <row r="16" spans="1:11" ht="15.75" customHeight="1">
      <c r="A16" s="4" t="s">
        <v>77</v>
      </c>
      <c r="B16" s="4"/>
    </row>
    <row r="17" spans="1:10" ht="17.25" customHeight="1" thickBot="1">
      <c r="B17" s="129" t="s">
        <v>78</v>
      </c>
      <c r="C17" s="129"/>
      <c r="D17" s="31" t="s">
        <v>1</v>
      </c>
    </row>
    <row r="18" spans="1:10" ht="19.5" thickBot="1">
      <c r="B18" s="130">
        <f>ROUNDDOWN('MPS(calc_process,method 1)'!G6, 0)</f>
        <v>0</v>
      </c>
      <c r="C18" s="131"/>
      <c r="D18" s="32" t="s">
        <v>79</v>
      </c>
    </row>
    <row r="19" spans="1:10" ht="20.100000000000001" customHeight="1">
      <c r="B19" s="5"/>
      <c r="C19" s="5"/>
      <c r="F19" s="11"/>
      <c r="G19" s="11"/>
    </row>
    <row r="20" spans="1:10" ht="14.25" customHeight="1">
      <c r="A20" s="6" t="s">
        <v>9</v>
      </c>
    </row>
    <row r="21" spans="1:10" ht="14.25" customHeight="1">
      <c r="B21" s="28" t="s">
        <v>31</v>
      </c>
      <c r="C21" s="125" t="s">
        <v>32</v>
      </c>
      <c r="D21" s="125"/>
      <c r="E21" s="125"/>
      <c r="F21" s="125"/>
      <c r="G21" s="125"/>
      <c r="H21" s="125"/>
      <c r="I21" s="125"/>
      <c r="J21" s="12"/>
    </row>
    <row r="22" spans="1:10" ht="14.25" customHeight="1">
      <c r="B22" s="28" t="s">
        <v>30</v>
      </c>
      <c r="C22" s="125" t="s">
        <v>33</v>
      </c>
      <c r="D22" s="125"/>
      <c r="E22" s="125"/>
      <c r="F22" s="125"/>
      <c r="G22" s="125"/>
      <c r="H22" s="125"/>
      <c r="I22" s="125"/>
      <c r="J22" s="12"/>
    </row>
    <row r="23" spans="1:10" ht="14.25" customHeight="1">
      <c r="B23" s="28" t="s">
        <v>34</v>
      </c>
      <c r="C23" s="125" t="s">
        <v>35</v>
      </c>
      <c r="D23" s="125"/>
      <c r="E23" s="125"/>
      <c r="F23" s="125"/>
      <c r="G23" s="125"/>
      <c r="H23" s="125"/>
      <c r="I23" s="125"/>
      <c r="J23" s="12"/>
    </row>
  </sheetData>
  <sheetProtection password="C243" sheet="1" objects="1" scenarios="1" formatCells="0" formatRows="0"/>
  <mergeCells count="17">
    <mergeCell ref="J11:K11"/>
    <mergeCell ref="C12:D12"/>
    <mergeCell ref="G12:I12"/>
    <mergeCell ref="J12:K12"/>
    <mergeCell ref="C21:I21"/>
    <mergeCell ref="J13:K13"/>
    <mergeCell ref="J14:K14"/>
    <mergeCell ref="C22:I22"/>
    <mergeCell ref="C23:I23"/>
    <mergeCell ref="C11:D11"/>
    <mergeCell ref="G11:I11"/>
    <mergeCell ref="C13:D13"/>
    <mergeCell ref="G13:I13"/>
    <mergeCell ref="B17:C17"/>
    <mergeCell ref="B18:C18"/>
    <mergeCell ref="C14:D14"/>
    <mergeCell ref="G14:I14"/>
  </mergeCells>
  <phoneticPr fontId="10"/>
  <pageMargins left="0.70866141732283472" right="0.70866141732283472" top="0.74803149606299213" bottom="0.74803149606299213" header="0.31496062992125984" footer="0.31496062992125984"/>
  <pageSetup paperSize="9" scale="72" orientation="landscape" r:id="rId1"/>
  <ignoredErrors>
    <ignoredError sqref="B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D35"/>
  <sheetViews>
    <sheetView showGridLines="0" view="pageBreakPreview" zoomScale="80" zoomScaleNormal="80" zoomScaleSheetLayoutView="80" workbookViewId="0"/>
  </sheetViews>
  <sheetFormatPr defaultRowHeight="13.5"/>
  <cols>
    <col min="1" max="4" width="25.375" style="30" customWidth="1"/>
    <col min="5" max="16384" width="9" style="30"/>
  </cols>
  <sheetData>
    <row r="1" spans="1:4" ht="15" customHeight="1">
      <c r="A1" s="14"/>
      <c r="B1" s="14"/>
      <c r="C1" s="14"/>
      <c r="D1" s="15" t="str">
        <f>'MPS(input,method 1)'!K1</f>
        <v>Monitoring Spreadsheet: JCM_ET_AM002_ver01.0</v>
      </c>
    </row>
    <row r="2" spans="1:4" ht="15" customHeight="1">
      <c r="A2" s="14"/>
      <c r="B2" s="14"/>
      <c r="C2" s="14"/>
      <c r="D2" s="15" t="str">
        <f>'MPS(input,method 1)'!K2</f>
        <v>Reference Number:</v>
      </c>
    </row>
    <row r="3" spans="1:4" ht="16.5">
      <c r="A3" s="68" t="s">
        <v>45</v>
      </c>
      <c r="B3" s="41" t="s">
        <v>110</v>
      </c>
      <c r="C3" s="41" t="s">
        <v>111</v>
      </c>
      <c r="D3" s="41" t="s">
        <v>112</v>
      </c>
    </row>
    <row r="4" spans="1:4" ht="61.5">
      <c r="A4" s="42" t="s">
        <v>61</v>
      </c>
      <c r="B4" s="43" t="s">
        <v>113</v>
      </c>
      <c r="C4" s="43" t="s">
        <v>114</v>
      </c>
      <c r="D4" s="43" t="s">
        <v>115</v>
      </c>
    </row>
    <row r="5" spans="1:4" ht="15">
      <c r="A5" s="68"/>
      <c r="B5" s="68" t="s">
        <v>53</v>
      </c>
      <c r="C5" s="68" t="s">
        <v>53</v>
      </c>
      <c r="D5" s="68" t="s">
        <v>53</v>
      </c>
    </row>
    <row r="6" spans="1:4" ht="14.25">
      <c r="A6" s="56"/>
      <c r="B6" s="55"/>
      <c r="C6" s="78">
        <f>B6-D6</f>
        <v>0</v>
      </c>
      <c r="D6" s="79">
        <f>IF(B6&gt;='MRS(calc_process,method 2)'!$G$12,'MRS(calc_process,method 2)'!$G$12,B6)</f>
        <v>0</v>
      </c>
    </row>
    <row r="7" spans="1:4" ht="14.25">
      <c r="A7" s="56"/>
      <c r="B7" s="55"/>
      <c r="C7" s="78">
        <f t="shared" ref="C7:C35" si="0">B7-D7</f>
        <v>0</v>
      </c>
      <c r="D7" s="79">
        <f>IF(B7&gt;='MRS(calc_process,method 2)'!$G$12,'MRS(calc_process,method 2)'!$G$12,B7)</f>
        <v>0</v>
      </c>
    </row>
    <row r="8" spans="1:4" ht="14.25">
      <c r="A8" s="56"/>
      <c r="B8" s="55"/>
      <c r="C8" s="78">
        <f t="shared" si="0"/>
        <v>0</v>
      </c>
      <c r="D8" s="79">
        <f>IF(B8&gt;='MRS(calc_process,method 2)'!$G$12,'MRS(calc_process,method 2)'!$G$12,B8)</f>
        <v>0</v>
      </c>
    </row>
    <row r="9" spans="1:4" ht="14.25">
      <c r="A9" s="56"/>
      <c r="B9" s="55"/>
      <c r="C9" s="78">
        <f t="shared" si="0"/>
        <v>0</v>
      </c>
      <c r="D9" s="79">
        <f>IF(B9&gt;='MRS(calc_process,method 2)'!$G$12,'MRS(calc_process,method 2)'!$G$12,B9)</f>
        <v>0</v>
      </c>
    </row>
    <row r="10" spans="1:4" ht="14.25">
      <c r="A10" s="56"/>
      <c r="B10" s="55"/>
      <c r="C10" s="78">
        <f t="shared" si="0"/>
        <v>0</v>
      </c>
      <c r="D10" s="79">
        <f>IF(B10&gt;='MRS(calc_process,method 2)'!$G$12,'MRS(calc_process,method 2)'!$G$12,B10)</f>
        <v>0</v>
      </c>
    </row>
    <row r="11" spans="1:4" ht="14.25">
      <c r="A11" s="56"/>
      <c r="B11" s="55"/>
      <c r="C11" s="78">
        <f t="shared" si="0"/>
        <v>0</v>
      </c>
      <c r="D11" s="79">
        <f>IF(B11&gt;='MRS(calc_process,method 2)'!$G$12,'MRS(calc_process,method 2)'!$G$12,B11)</f>
        <v>0</v>
      </c>
    </row>
    <row r="12" spans="1:4" ht="14.25">
      <c r="A12" s="56"/>
      <c r="B12" s="55"/>
      <c r="C12" s="78">
        <f t="shared" si="0"/>
        <v>0</v>
      </c>
      <c r="D12" s="79">
        <f>IF(B12&gt;='MRS(calc_process,method 2)'!$G$12,'MRS(calc_process,method 2)'!$G$12,B12)</f>
        <v>0</v>
      </c>
    </row>
    <row r="13" spans="1:4" ht="14.25">
      <c r="A13" s="56"/>
      <c r="B13" s="55"/>
      <c r="C13" s="78">
        <f t="shared" si="0"/>
        <v>0</v>
      </c>
      <c r="D13" s="79">
        <f>IF(B13&gt;='MRS(calc_process,method 2)'!$G$12,'MRS(calc_process,method 2)'!$G$12,B13)</f>
        <v>0</v>
      </c>
    </row>
    <row r="14" spans="1:4" ht="14.25">
      <c r="A14" s="56"/>
      <c r="B14" s="55"/>
      <c r="C14" s="78">
        <f t="shared" si="0"/>
        <v>0</v>
      </c>
      <c r="D14" s="79">
        <f>IF(B14&gt;='MRS(calc_process,method 2)'!$G$12,'MRS(calc_process,method 2)'!$G$12,B14)</f>
        <v>0</v>
      </c>
    </row>
    <row r="15" spans="1:4" ht="14.25">
      <c r="A15" s="56"/>
      <c r="B15" s="55"/>
      <c r="C15" s="78">
        <f t="shared" si="0"/>
        <v>0</v>
      </c>
      <c r="D15" s="79">
        <f>IF(B15&gt;='MRS(calc_process,method 2)'!$G$12,'MRS(calc_process,method 2)'!$G$12,B15)</f>
        <v>0</v>
      </c>
    </row>
    <row r="16" spans="1:4" ht="14.25">
      <c r="A16" s="56"/>
      <c r="B16" s="55"/>
      <c r="C16" s="78">
        <f t="shared" si="0"/>
        <v>0</v>
      </c>
      <c r="D16" s="79">
        <f>IF(B16&gt;='MRS(calc_process,method 2)'!$G$12,'MRS(calc_process,method 2)'!$G$12,B16)</f>
        <v>0</v>
      </c>
    </row>
    <row r="17" spans="1:4" ht="14.25">
      <c r="A17" s="56"/>
      <c r="B17" s="55"/>
      <c r="C17" s="78">
        <f t="shared" si="0"/>
        <v>0</v>
      </c>
      <c r="D17" s="79">
        <f>IF(B17&gt;='MRS(calc_process,method 2)'!$G$12,'MRS(calc_process,method 2)'!$G$12,B17)</f>
        <v>0</v>
      </c>
    </row>
    <row r="18" spans="1:4" ht="14.25">
      <c r="A18" s="56"/>
      <c r="B18" s="55"/>
      <c r="C18" s="78">
        <f t="shared" si="0"/>
        <v>0</v>
      </c>
      <c r="D18" s="79">
        <f>IF(B18&gt;='MRS(calc_process,method 2)'!$G$12,'MRS(calc_process,method 2)'!$G$12,B18)</f>
        <v>0</v>
      </c>
    </row>
    <row r="19" spans="1:4" ht="14.25">
      <c r="A19" s="56"/>
      <c r="B19" s="55"/>
      <c r="C19" s="78">
        <f t="shared" si="0"/>
        <v>0</v>
      </c>
      <c r="D19" s="79">
        <f>IF(B19&gt;='MRS(calc_process,method 2)'!$G$12,'MRS(calc_process,method 2)'!$G$12,B19)</f>
        <v>0</v>
      </c>
    </row>
    <row r="20" spans="1:4" ht="14.25">
      <c r="A20" s="56"/>
      <c r="B20" s="55"/>
      <c r="C20" s="78">
        <f t="shared" si="0"/>
        <v>0</v>
      </c>
      <c r="D20" s="79">
        <f>IF(B20&gt;='MRS(calc_process,method 2)'!$G$12,'MRS(calc_process,method 2)'!$G$12,B20)</f>
        <v>0</v>
      </c>
    </row>
    <row r="21" spans="1:4" ht="14.25">
      <c r="A21" s="56"/>
      <c r="B21" s="55"/>
      <c r="C21" s="78">
        <f t="shared" si="0"/>
        <v>0</v>
      </c>
      <c r="D21" s="79">
        <f>IF(B21&gt;='MRS(calc_process,method 2)'!$G$12,'MRS(calc_process,method 2)'!$G$12,B21)</f>
        <v>0</v>
      </c>
    </row>
    <row r="22" spans="1:4" ht="14.25">
      <c r="A22" s="56"/>
      <c r="B22" s="55"/>
      <c r="C22" s="78">
        <f t="shared" si="0"/>
        <v>0</v>
      </c>
      <c r="D22" s="79">
        <f>IF(B22&gt;='MRS(calc_process,method 2)'!$G$12,'MRS(calc_process,method 2)'!$G$12,B22)</f>
        <v>0</v>
      </c>
    </row>
    <row r="23" spans="1:4" ht="14.25">
      <c r="A23" s="56"/>
      <c r="B23" s="55"/>
      <c r="C23" s="78">
        <f t="shared" si="0"/>
        <v>0</v>
      </c>
      <c r="D23" s="79">
        <f>IF(B23&gt;='MRS(calc_process,method 2)'!$G$12,'MRS(calc_process,method 2)'!$G$12,B23)</f>
        <v>0</v>
      </c>
    </row>
    <row r="24" spans="1:4" ht="14.25">
      <c r="A24" s="56"/>
      <c r="B24" s="55"/>
      <c r="C24" s="78">
        <f t="shared" si="0"/>
        <v>0</v>
      </c>
      <c r="D24" s="79">
        <f>IF(B24&gt;='MRS(calc_process,method 2)'!$G$12,'MRS(calc_process,method 2)'!$G$12,B24)</f>
        <v>0</v>
      </c>
    </row>
    <row r="25" spans="1:4" ht="14.25">
      <c r="A25" s="56"/>
      <c r="B25" s="55"/>
      <c r="C25" s="78">
        <f t="shared" si="0"/>
        <v>0</v>
      </c>
      <c r="D25" s="79">
        <f>IF(B25&gt;='MRS(calc_process,method 2)'!$G$12,'MRS(calc_process,method 2)'!$G$12,B25)</f>
        <v>0</v>
      </c>
    </row>
    <row r="26" spans="1:4" ht="14.25">
      <c r="A26" s="56"/>
      <c r="B26" s="55"/>
      <c r="C26" s="78">
        <f t="shared" si="0"/>
        <v>0</v>
      </c>
      <c r="D26" s="79">
        <f>IF(B26&gt;='MRS(calc_process,method 2)'!$G$12,'MRS(calc_process,method 2)'!$G$12,B26)</f>
        <v>0</v>
      </c>
    </row>
    <row r="27" spans="1:4" ht="14.25">
      <c r="A27" s="56"/>
      <c r="B27" s="55"/>
      <c r="C27" s="78">
        <f t="shared" si="0"/>
        <v>0</v>
      </c>
      <c r="D27" s="79">
        <f>IF(B27&gt;='MRS(calc_process,method 2)'!$G$12,'MRS(calc_process,method 2)'!$G$12,B27)</f>
        <v>0</v>
      </c>
    </row>
    <row r="28" spans="1:4" ht="14.25">
      <c r="A28" s="56"/>
      <c r="B28" s="55"/>
      <c r="C28" s="78">
        <f t="shared" si="0"/>
        <v>0</v>
      </c>
      <c r="D28" s="79">
        <f>IF(B28&gt;='MRS(calc_process,method 2)'!$G$12,'MRS(calc_process,method 2)'!$G$12,B28)</f>
        <v>0</v>
      </c>
    </row>
    <row r="29" spans="1:4" ht="14.25">
      <c r="A29" s="56"/>
      <c r="B29" s="55"/>
      <c r="C29" s="78">
        <f t="shared" si="0"/>
        <v>0</v>
      </c>
      <c r="D29" s="79">
        <f>IF(B29&gt;='MRS(calc_process,method 2)'!$G$12,'MRS(calc_process,method 2)'!$G$12,B29)</f>
        <v>0</v>
      </c>
    </row>
    <row r="30" spans="1:4" ht="14.25">
      <c r="A30" s="56"/>
      <c r="B30" s="55"/>
      <c r="C30" s="78">
        <f t="shared" si="0"/>
        <v>0</v>
      </c>
      <c r="D30" s="79">
        <f>IF(B30&gt;='MRS(calc_process,method 2)'!$G$12,'MRS(calc_process,method 2)'!$G$12,B30)</f>
        <v>0</v>
      </c>
    </row>
    <row r="31" spans="1:4" ht="14.25">
      <c r="A31" s="56"/>
      <c r="B31" s="55"/>
      <c r="C31" s="78">
        <f t="shared" si="0"/>
        <v>0</v>
      </c>
      <c r="D31" s="79">
        <f>IF(B31&gt;='MRS(calc_process,method 2)'!$G$12,'MRS(calc_process,method 2)'!$G$12,B31)</f>
        <v>0</v>
      </c>
    </row>
    <row r="32" spans="1:4" ht="14.25">
      <c r="A32" s="56"/>
      <c r="B32" s="55"/>
      <c r="C32" s="78">
        <f t="shared" si="0"/>
        <v>0</v>
      </c>
      <c r="D32" s="79">
        <f>IF(B32&gt;='MRS(calc_process,method 2)'!$G$12,'MRS(calc_process,method 2)'!$G$12,B32)</f>
        <v>0</v>
      </c>
    </row>
    <row r="33" spans="1:4" ht="14.25">
      <c r="A33" s="56"/>
      <c r="B33" s="55"/>
      <c r="C33" s="78">
        <f t="shared" si="0"/>
        <v>0</v>
      </c>
      <c r="D33" s="79">
        <f>IF(B33&gt;='MRS(calc_process,method 2)'!$G$12,'MRS(calc_process,method 2)'!$G$12,B33)</f>
        <v>0</v>
      </c>
    </row>
    <row r="34" spans="1:4" ht="14.25">
      <c r="A34" s="56"/>
      <c r="B34" s="55"/>
      <c r="C34" s="78">
        <f t="shared" si="0"/>
        <v>0</v>
      </c>
      <c r="D34" s="79">
        <f>IF(B34&gt;='MRS(calc_process,method 2)'!$G$12,'MRS(calc_process,method 2)'!$G$12,B34)</f>
        <v>0</v>
      </c>
    </row>
    <row r="35" spans="1:4" ht="14.25">
      <c r="A35" s="56"/>
      <c r="B35" s="55"/>
      <c r="C35" s="78">
        <f t="shared" si="0"/>
        <v>0</v>
      </c>
      <c r="D35" s="79">
        <f>IF(B35&gt;='MRS(calc_process,method 2)'!$G$12,'MRS(calc_process,method 2)'!$G$12,B35)</f>
        <v>0</v>
      </c>
    </row>
  </sheetData>
  <sheetProtection password="C243" sheet="1" objects="1" scenarios="1" formatCells="0" formatRows="0" insertRows="0"/>
  <phoneticPr fontId="10"/>
  <pageMargins left="0.7" right="0.7" top="0.75" bottom="0.75" header="0.3" footer="0.3"/>
  <pageSetup paperSize="9" scale="87" orientation="portrait" r:id="rId1"/>
  <ignoredErrors>
    <ignoredError sqref="D6:D35"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28"/>
  <sheetViews>
    <sheetView showGridLines="0" view="pageBreakPreview" zoomScale="80" zoomScaleNormal="100" zoomScaleSheetLayoutView="80" workbookViewId="0"/>
  </sheetViews>
  <sheetFormatPr defaultColWidth="9" defaultRowHeight="14.25"/>
  <cols>
    <col min="1" max="4" width="3.625" style="1" customWidth="1"/>
    <col min="5" max="5" width="47.125" style="1" customWidth="1"/>
    <col min="6" max="7" width="12.625" style="1" customWidth="1"/>
    <col min="8" max="8" width="11.5" style="1" customWidth="1"/>
    <col min="9" max="9" width="11.5" style="7" customWidth="1"/>
    <col min="10" max="16384" width="9" style="1"/>
  </cols>
  <sheetData>
    <row r="1" spans="1:11" ht="18" customHeight="1">
      <c r="I1" s="13" t="str">
        <f>'MPS(input,method 1)'!K1</f>
        <v>Monitoring Spreadsheet: JCM_ET_AM002_ver01.0</v>
      </c>
    </row>
    <row r="2" spans="1:11" ht="18" customHeight="1">
      <c r="I2" s="13" t="str">
        <f>'MPS(input,method 1)'!K2</f>
        <v>Reference Number:</v>
      </c>
    </row>
    <row r="3" spans="1:11" ht="27.75" customHeight="1">
      <c r="A3" s="132" t="s">
        <v>141</v>
      </c>
      <c r="B3" s="132"/>
      <c r="C3" s="132"/>
      <c r="D3" s="132"/>
      <c r="E3" s="132"/>
      <c r="F3" s="132"/>
      <c r="G3" s="132"/>
      <c r="H3" s="132"/>
      <c r="I3" s="132"/>
    </row>
    <row r="4" spans="1:11" ht="11.25" customHeight="1"/>
    <row r="5" spans="1:11" ht="18.75" customHeight="1" thickBot="1">
      <c r="A5" s="101" t="s">
        <v>2</v>
      </c>
      <c r="B5" s="102"/>
      <c r="C5" s="102"/>
      <c r="D5" s="102"/>
      <c r="E5" s="103"/>
      <c r="F5" s="104" t="s">
        <v>6</v>
      </c>
      <c r="G5" s="105" t="s">
        <v>0</v>
      </c>
      <c r="H5" s="104" t="s">
        <v>1</v>
      </c>
      <c r="I5" s="106" t="s">
        <v>7</v>
      </c>
    </row>
    <row r="6" spans="1:11" ht="18.75" customHeight="1" thickBot="1">
      <c r="A6" s="107"/>
      <c r="B6" s="111" t="s">
        <v>80</v>
      </c>
      <c r="C6" s="116"/>
      <c r="D6" s="116"/>
      <c r="E6" s="116"/>
      <c r="F6" s="25" t="s">
        <v>42</v>
      </c>
      <c r="G6" s="44">
        <f>G11-G22</f>
        <v>0</v>
      </c>
      <c r="H6" s="26" t="s">
        <v>79</v>
      </c>
      <c r="I6" s="18" t="s">
        <v>129</v>
      </c>
    </row>
    <row r="7" spans="1:11" ht="18.75" customHeight="1">
      <c r="A7" s="101" t="s">
        <v>3</v>
      </c>
      <c r="B7" s="102"/>
      <c r="C7" s="102"/>
      <c r="D7" s="102"/>
      <c r="E7" s="103"/>
      <c r="F7" s="103"/>
      <c r="G7" s="108"/>
      <c r="H7" s="103"/>
      <c r="I7" s="104"/>
      <c r="J7" s="29"/>
      <c r="K7" s="29"/>
    </row>
    <row r="8" spans="1:11" ht="18.75" customHeight="1">
      <c r="A8" s="109"/>
      <c r="B8" s="111" t="s">
        <v>82</v>
      </c>
      <c r="C8" s="116"/>
      <c r="D8" s="116"/>
      <c r="E8" s="116"/>
      <c r="F8" s="19" t="s">
        <v>43</v>
      </c>
      <c r="G8" s="45">
        <f>IF('MRS(input,method 2)'!F17&lt;35,'MRS(calc_process,method 2)'!F25,'MRS(calc_process,method 2)'!F26)</f>
        <v>1</v>
      </c>
      <c r="H8" s="21" t="s">
        <v>83</v>
      </c>
      <c r="I8" s="22" t="s">
        <v>128</v>
      </c>
    </row>
    <row r="9" spans="1:11" ht="18.75" customHeight="1">
      <c r="A9" s="107"/>
      <c r="B9" s="111" t="s">
        <v>98</v>
      </c>
      <c r="C9" s="116"/>
      <c r="D9" s="116"/>
      <c r="E9" s="116"/>
      <c r="F9" s="27" t="s">
        <v>41</v>
      </c>
      <c r="G9" s="46">
        <f>F27</f>
        <v>6.8</v>
      </c>
      <c r="H9" s="21" t="s">
        <v>83</v>
      </c>
      <c r="I9" s="58" t="s">
        <v>130</v>
      </c>
    </row>
    <row r="10" spans="1:11" ht="18.75" customHeight="1" thickBot="1">
      <c r="A10" s="101" t="s">
        <v>4</v>
      </c>
      <c r="B10" s="103"/>
      <c r="C10" s="102"/>
      <c r="D10" s="104"/>
      <c r="E10" s="104"/>
      <c r="F10" s="104"/>
      <c r="G10" s="101"/>
      <c r="H10" s="103"/>
      <c r="I10" s="104"/>
    </row>
    <row r="11" spans="1:11" ht="18.75" customHeight="1" thickBot="1">
      <c r="A11" s="110"/>
      <c r="B11" s="111" t="s">
        <v>84</v>
      </c>
      <c r="C11" s="111"/>
      <c r="D11" s="111"/>
      <c r="E11" s="111"/>
      <c r="F11" s="25" t="s">
        <v>42</v>
      </c>
      <c r="G11" s="44">
        <f>SUM(G13,G16)</f>
        <v>0</v>
      </c>
      <c r="H11" s="26" t="s">
        <v>79</v>
      </c>
      <c r="I11" s="23" t="s">
        <v>120</v>
      </c>
    </row>
    <row r="12" spans="1:11" ht="34.15" customHeight="1">
      <c r="A12" s="110"/>
      <c r="B12" s="135" t="s">
        <v>99</v>
      </c>
      <c r="C12" s="135"/>
      <c r="D12" s="135"/>
      <c r="E12" s="135"/>
      <c r="F12" s="17" t="s">
        <v>42</v>
      </c>
      <c r="G12" s="64">
        <f>F28*'MRS(input,method 2)'!F10/365</f>
        <v>0</v>
      </c>
      <c r="H12" s="28" t="s">
        <v>58</v>
      </c>
      <c r="I12" s="23" t="s">
        <v>131</v>
      </c>
    </row>
    <row r="13" spans="1:11" ht="40.5" customHeight="1">
      <c r="A13" s="109"/>
      <c r="B13" s="134" t="s">
        <v>100</v>
      </c>
      <c r="C13" s="135"/>
      <c r="D13" s="135"/>
      <c r="E13" s="135"/>
      <c r="F13" s="17" t="s">
        <v>42</v>
      </c>
      <c r="G13" s="65">
        <f>G14*G15</f>
        <v>0</v>
      </c>
      <c r="H13" s="28" t="s">
        <v>79</v>
      </c>
      <c r="I13" s="23" t="s">
        <v>101</v>
      </c>
    </row>
    <row r="14" spans="1:11" ht="43.15" customHeight="1">
      <c r="A14" s="109"/>
      <c r="B14" s="112"/>
      <c r="C14" s="133" t="s">
        <v>102</v>
      </c>
      <c r="D14" s="133"/>
      <c r="E14" s="133"/>
      <c r="F14" s="17" t="s">
        <v>43</v>
      </c>
      <c r="G14" s="62">
        <f>SUMIF('MRS(input_separate,method 2)'!B:B,"&lt;="&amp;'MRS(calc_process,method 2)'!$G$12,'MRS(input_separate,method 2)'!D:D)</f>
        <v>0</v>
      </c>
      <c r="H14" s="33" t="s">
        <v>37</v>
      </c>
      <c r="I14" s="23" t="s">
        <v>132</v>
      </c>
    </row>
    <row r="15" spans="1:11" ht="18.75" customHeight="1">
      <c r="A15" s="109"/>
      <c r="B15" s="113"/>
      <c r="C15" s="33" t="s">
        <v>98</v>
      </c>
      <c r="D15" s="33"/>
      <c r="E15" s="33"/>
      <c r="F15" s="27" t="s">
        <v>41</v>
      </c>
      <c r="G15" s="60">
        <f>G9</f>
        <v>6.8</v>
      </c>
      <c r="H15" s="61" t="s">
        <v>83</v>
      </c>
      <c r="I15" s="59" t="s">
        <v>133</v>
      </c>
    </row>
    <row r="16" spans="1:11" ht="40.5" customHeight="1">
      <c r="A16" s="109"/>
      <c r="B16" s="134" t="s">
        <v>103</v>
      </c>
      <c r="C16" s="135"/>
      <c r="D16" s="135"/>
      <c r="E16" s="135"/>
      <c r="F16" s="17" t="s">
        <v>42</v>
      </c>
      <c r="G16" s="65">
        <f>G17*G18+G19*G20</f>
        <v>0</v>
      </c>
      <c r="H16" s="28" t="s">
        <v>79</v>
      </c>
      <c r="I16" s="23" t="s">
        <v>101</v>
      </c>
    </row>
    <row r="17" spans="1:9" ht="51" customHeight="1">
      <c r="A17" s="109"/>
      <c r="B17" s="112"/>
      <c r="C17" s="133" t="s">
        <v>104</v>
      </c>
      <c r="D17" s="133"/>
      <c r="E17" s="133"/>
      <c r="F17" s="17" t="s">
        <v>43</v>
      </c>
      <c r="G17" s="62">
        <f>SUMIF('MRS(input_separate,method 2)'!B:B,"&gt;"&amp;'MRS(calc_process,method 2)'!$G$12,'MRS(input_separate,method 2)'!C:C)</f>
        <v>0</v>
      </c>
      <c r="H17" s="33" t="s">
        <v>37</v>
      </c>
      <c r="I17" s="23" t="s">
        <v>134</v>
      </c>
    </row>
    <row r="18" spans="1:9" ht="60.6" customHeight="1">
      <c r="A18" s="109"/>
      <c r="B18" s="112"/>
      <c r="C18" s="133" t="s">
        <v>82</v>
      </c>
      <c r="D18" s="133"/>
      <c r="E18" s="133"/>
      <c r="F18" s="19" t="s">
        <v>43</v>
      </c>
      <c r="G18" s="66">
        <f>G8</f>
        <v>1</v>
      </c>
      <c r="H18" s="67" t="s">
        <v>83</v>
      </c>
      <c r="I18" s="22" t="s">
        <v>128</v>
      </c>
    </row>
    <row r="19" spans="1:9" ht="51" customHeight="1">
      <c r="A19" s="109"/>
      <c r="B19" s="112"/>
      <c r="C19" s="133" t="s">
        <v>105</v>
      </c>
      <c r="D19" s="133"/>
      <c r="E19" s="133"/>
      <c r="F19" s="17" t="s">
        <v>43</v>
      </c>
      <c r="G19" s="62">
        <f>SUMIF('MRS(input_separate,method 2)'!B:B,"&gt;"&amp;'MRS(calc_process,method 2)'!$G$12,'MRS(input_separate,method 2)'!D:D)</f>
        <v>0</v>
      </c>
      <c r="H19" s="33" t="s">
        <v>37</v>
      </c>
      <c r="I19" s="23" t="s">
        <v>131</v>
      </c>
    </row>
    <row r="20" spans="1:9" ht="18.75" customHeight="1">
      <c r="A20" s="107"/>
      <c r="B20" s="113"/>
      <c r="C20" s="33" t="s">
        <v>98</v>
      </c>
      <c r="D20" s="33"/>
      <c r="E20" s="33"/>
      <c r="F20" s="27" t="s">
        <v>41</v>
      </c>
      <c r="G20" s="60">
        <f>G9</f>
        <v>6.8</v>
      </c>
      <c r="H20" s="61" t="s">
        <v>83</v>
      </c>
      <c r="I20" s="58" t="s">
        <v>130</v>
      </c>
    </row>
    <row r="21" spans="1:9" ht="18.75" customHeight="1" thickBot="1">
      <c r="A21" s="101" t="s">
        <v>5</v>
      </c>
      <c r="B21" s="102"/>
      <c r="C21" s="102"/>
      <c r="D21" s="102"/>
      <c r="E21" s="103"/>
      <c r="F21" s="104"/>
      <c r="G21" s="101"/>
      <c r="H21" s="103"/>
      <c r="I21" s="104"/>
    </row>
    <row r="22" spans="1:9" ht="18.75" customHeight="1" thickBot="1">
      <c r="A22" s="107"/>
      <c r="B22" s="114" t="s">
        <v>88</v>
      </c>
      <c r="C22" s="115"/>
      <c r="D22" s="115"/>
      <c r="E22" s="115"/>
      <c r="F22" s="25" t="s">
        <v>36</v>
      </c>
      <c r="G22" s="40">
        <v>0</v>
      </c>
      <c r="H22" s="26" t="s">
        <v>79</v>
      </c>
      <c r="I22" s="24" t="s">
        <v>135</v>
      </c>
    </row>
    <row r="23" spans="1:9" ht="14.25" customHeight="1">
      <c r="A23" s="2"/>
      <c r="B23" s="2"/>
      <c r="C23" s="2"/>
      <c r="D23" s="2"/>
      <c r="E23" s="2"/>
      <c r="F23" s="9"/>
      <c r="G23" s="8"/>
      <c r="H23" s="8"/>
      <c r="I23" s="3"/>
    </row>
    <row r="24" spans="1:9" ht="21.75" customHeight="1">
      <c r="E24" s="2" t="s">
        <v>8</v>
      </c>
      <c r="F24" s="5"/>
    </row>
    <row r="25" spans="1:9" ht="93" customHeight="1">
      <c r="E25" s="98" t="s">
        <v>107</v>
      </c>
      <c r="F25" s="117">
        <v>1</v>
      </c>
      <c r="G25" s="100" t="s">
        <v>83</v>
      </c>
      <c r="H25" s="3"/>
    </row>
    <row r="26" spans="1:9" ht="69" customHeight="1">
      <c r="E26" s="98" t="s">
        <v>108</v>
      </c>
      <c r="F26" s="117">
        <v>0.8</v>
      </c>
      <c r="G26" s="100" t="s">
        <v>83</v>
      </c>
      <c r="H26" s="3"/>
    </row>
    <row r="27" spans="1:9" ht="69" customHeight="1">
      <c r="E27" s="98" t="s">
        <v>109</v>
      </c>
      <c r="F27" s="117">
        <v>6.8</v>
      </c>
      <c r="G27" s="100" t="s">
        <v>83</v>
      </c>
      <c r="H27" s="2"/>
    </row>
    <row r="28" spans="1:9" s="7" customFormat="1" ht="84.75" customHeight="1">
      <c r="E28" s="98" t="s">
        <v>59</v>
      </c>
      <c r="F28" s="118">
        <v>5.5E-2</v>
      </c>
      <c r="G28" s="100" t="s">
        <v>58</v>
      </c>
      <c r="H28" s="2"/>
    </row>
  </sheetData>
  <sheetProtection password="C243" sheet="1" objects="1" scenarios="1"/>
  <mergeCells count="8">
    <mergeCell ref="C18:E18"/>
    <mergeCell ref="C19:E19"/>
    <mergeCell ref="A3:I3"/>
    <mergeCell ref="B12:E12"/>
    <mergeCell ref="B13:E13"/>
    <mergeCell ref="C14:E14"/>
    <mergeCell ref="B16:E16"/>
    <mergeCell ref="C17:E17"/>
  </mergeCells>
  <phoneticPr fontId="10"/>
  <pageMargins left="0.70866141732283472" right="0.70866141732283472" top="0.74803149606299213" bottom="0.74803149606299213" header="0.31496062992125984" footer="0.31496062992125984"/>
  <pageSetup paperSize="9" scale="74" fitToHeight="2" orientation="portrait" r:id="rId1"/>
  <rowBreaks count="1" manualBreakCount="1">
    <brk id="2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9"/>
  <sheetViews>
    <sheetView showGridLines="0" view="pageBreakPreview" zoomScale="80" zoomScaleNormal="100" zoomScaleSheetLayoutView="80" workbookViewId="0"/>
  </sheetViews>
  <sheetFormatPr defaultColWidth="9" defaultRowHeight="14.25"/>
  <cols>
    <col min="1" max="4" width="3.625" style="1" customWidth="1"/>
    <col min="5" max="5" width="47.125" style="1" customWidth="1"/>
    <col min="6" max="7" width="12.625" style="1" customWidth="1"/>
    <col min="8" max="8" width="11.5" style="1" customWidth="1"/>
    <col min="9" max="9" width="11.625" style="7" customWidth="1"/>
    <col min="10" max="16384" width="9" style="1"/>
  </cols>
  <sheetData>
    <row r="1" spans="1:11" ht="18" customHeight="1">
      <c r="I1" s="13" t="str">
        <f>'MPS(input,method 1)'!K1</f>
        <v>Monitoring Spreadsheet: JCM_ET_AM002_ver01.0</v>
      </c>
    </row>
    <row r="2" spans="1:11" ht="18" customHeight="1">
      <c r="I2" s="13" t="str">
        <f>'MPS(input,method 1)'!K2</f>
        <v>Reference Number:</v>
      </c>
    </row>
    <row r="3" spans="1:11" ht="27.75" customHeight="1">
      <c r="A3" s="132" t="s">
        <v>64</v>
      </c>
      <c r="B3" s="132"/>
      <c r="C3" s="132"/>
      <c r="D3" s="132"/>
      <c r="E3" s="132"/>
      <c r="F3" s="132"/>
      <c r="G3" s="132"/>
      <c r="H3" s="132"/>
      <c r="I3" s="132"/>
    </row>
    <row r="4" spans="1:11" ht="11.25" customHeight="1"/>
    <row r="5" spans="1:11" ht="18.75" customHeight="1" thickBot="1">
      <c r="A5" s="84" t="s">
        <v>2</v>
      </c>
      <c r="B5" s="85"/>
      <c r="C5" s="85"/>
      <c r="D5" s="85"/>
      <c r="E5" s="86"/>
      <c r="F5" s="31" t="s">
        <v>6</v>
      </c>
      <c r="G5" s="71" t="s">
        <v>0</v>
      </c>
      <c r="H5" s="31" t="s">
        <v>1</v>
      </c>
      <c r="I5" s="87" t="s">
        <v>7</v>
      </c>
    </row>
    <row r="6" spans="1:11" ht="18.75" customHeight="1" thickBot="1">
      <c r="A6" s="89"/>
      <c r="B6" s="91" t="s">
        <v>80</v>
      </c>
      <c r="C6" s="92"/>
      <c r="D6" s="92"/>
      <c r="E6" s="92"/>
      <c r="F6" s="25" t="s">
        <v>42</v>
      </c>
      <c r="G6" s="40">
        <f>G10-G14</f>
        <v>0</v>
      </c>
      <c r="H6" s="26" t="s">
        <v>81</v>
      </c>
      <c r="I6" s="18" t="s">
        <v>116</v>
      </c>
    </row>
    <row r="7" spans="1:11" ht="18.75" customHeight="1">
      <c r="A7" s="84" t="s">
        <v>3</v>
      </c>
      <c r="B7" s="85"/>
      <c r="C7" s="85"/>
      <c r="D7" s="85"/>
      <c r="E7" s="86"/>
      <c r="F7" s="86"/>
      <c r="G7" s="88"/>
      <c r="H7" s="86"/>
      <c r="I7" s="31"/>
      <c r="J7" s="29"/>
      <c r="K7" s="29"/>
    </row>
    <row r="8" spans="1:11" ht="18.75" customHeight="1">
      <c r="A8" s="89"/>
      <c r="B8" s="91" t="s">
        <v>82</v>
      </c>
      <c r="C8" s="92"/>
      <c r="D8" s="92"/>
      <c r="E8" s="92"/>
      <c r="F8" s="19" t="s">
        <v>43</v>
      </c>
      <c r="G8" s="20">
        <f>G12</f>
        <v>1</v>
      </c>
      <c r="H8" s="21" t="s">
        <v>83</v>
      </c>
      <c r="I8" s="22" t="s">
        <v>117</v>
      </c>
    </row>
    <row r="9" spans="1:11" ht="18.75" customHeight="1" thickBot="1">
      <c r="A9" s="84" t="s">
        <v>4</v>
      </c>
      <c r="B9" s="86"/>
      <c r="C9" s="85"/>
      <c r="D9" s="31"/>
      <c r="E9" s="31"/>
      <c r="F9" s="31"/>
      <c r="G9" s="84"/>
      <c r="H9" s="86"/>
      <c r="I9" s="31"/>
    </row>
    <row r="10" spans="1:11" ht="18.75" customHeight="1" thickBot="1">
      <c r="A10" s="90"/>
      <c r="B10" s="93" t="s">
        <v>84</v>
      </c>
      <c r="C10" s="91"/>
      <c r="D10" s="91"/>
      <c r="E10" s="91"/>
      <c r="F10" s="25" t="s">
        <v>42</v>
      </c>
      <c r="G10" s="40">
        <f>G11*G12</f>
        <v>0</v>
      </c>
      <c r="H10" s="26" t="s">
        <v>81</v>
      </c>
      <c r="I10" s="23" t="s">
        <v>120</v>
      </c>
    </row>
    <row r="11" spans="1:11" ht="36.75" customHeight="1">
      <c r="A11" s="90"/>
      <c r="B11" s="94"/>
      <c r="C11" s="133" t="s">
        <v>85</v>
      </c>
      <c r="D11" s="133"/>
      <c r="E11" s="133"/>
      <c r="F11" s="17" t="s">
        <v>43</v>
      </c>
      <c r="G11" s="63">
        <f>'MPS(input,method 1)'!E8</f>
        <v>0</v>
      </c>
      <c r="H11" s="33" t="s">
        <v>38</v>
      </c>
      <c r="I11" s="18" t="s">
        <v>118</v>
      </c>
    </row>
    <row r="12" spans="1:11" ht="18.75" customHeight="1">
      <c r="A12" s="89"/>
      <c r="B12" s="95"/>
      <c r="C12" s="33" t="s">
        <v>86</v>
      </c>
      <c r="D12" s="33"/>
      <c r="E12" s="33"/>
      <c r="F12" s="17" t="s">
        <v>43</v>
      </c>
      <c r="G12" s="66">
        <f>IF('MPS(input,method 1)'!E14&lt;35,'MPS(calc_process,method 1)'!F17,'MPS(calc_process,method 1)'!F18)</f>
        <v>1</v>
      </c>
      <c r="H12" s="67" t="s">
        <v>87</v>
      </c>
      <c r="I12" s="22" t="s">
        <v>119</v>
      </c>
    </row>
    <row r="13" spans="1:11" ht="18.75" customHeight="1" thickBot="1">
      <c r="A13" s="84" t="s">
        <v>5</v>
      </c>
      <c r="B13" s="85"/>
      <c r="C13" s="85"/>
      <c r="D13" s="85"/>
      <c r="E13" s="86"/>
      <c r="F13" s="31"/>
      <c r="G13" s="84"/>
      <c r="H13" s="86"/>
      <c r="I13" s="31"/>
    </row>
    <row r="14" spans="1:11" ht="18.75" customHeight="1" thickBot="1">
      <c r="A14" s="89"/>
      <c r="B14" s="96" t="s">
        <v>88</v>
      </c>
      <c r="C14" s="97"/>
      <c r="D14" s="97"/>
      <c r="E14" s="97"/>
      <c r="F14" s="25" t="s">
        <v>36</v>
      </c>
      <c r="G14" s="40">
        <v>0</v>
      </c>
      <c r="H14" s="26" t="s">
        <v>79</v>
      </c>
      <c r="I14" s="24" t="s">
        <v>121</v>
      </c>
    </row>
    <row r="15" spans="1:11">
      <c r="A15" s="2"/>
      <c r="B15" s="2"/>
      <c r="C15" s="2"/>
      <c r="D15" s="2"/>
      <c r="E15" s="2"/>
      <c r="F15" s="9"/>
      <c r="G15" s="8"/>
      <c r="H15" s="8"/>
      <c r="I15" s="3"/>
    </row>
    <row r="16" spans="1:11" ht="21.75" customHeight="1">
      <c r="E16" s="2" t="s">
        <v>8</v>
      </c>
      <c r="F16" s="5"/>
    </row>
    <row r="17" spans="5:8" ht="57" customHeight="1">
      <c r="E17" s="98" t="s">
        <v>123</v>
      </c>
      <c r="F17" s="99">
        <v>1</v>
      </c>
      <c r="G17" s="100" t="s">
        <v>87</v>
      </c>
      <c r="H17" s="3"/>
    </row>
    <row r="18" spans="5:8" ht="57" customHeight="1">
      <c r="E18" s="98" t="s">
        <v>122</v>
      </c>
      <c r="F18" s="99">
        <v>0.8</v>
      </c>
      <c r="G18" s="100" t="s">
        <v>87</v>
      </c>
      <c r="H18" s="3"/>
    </row>
    <row r="19" spans="5:8" s="7" customFormat="1">
      <c r="E19" s="2"/>
      <c r="F19" s="2"/>
      <c r="G19" s="2"/>
      <c r="H19" s="2"/>
    </row>
  </sheetData>
  <sheetProtection password="C243" sheet="1" objects="1" scenarios="1"/>
  <mergeCells count="2">
    <mergeCell ref="A3:I3"/>
    <mergeCell ref="C11:E11"/>
  </mergeCells>
  <phoneticPr fontId="2"/>
  <pageMargins left="0.70866141732283472" right="0.70866141732283472" top="0.74803149606299213" bottom="0.74803149606299213" header="0.31496062992125984" footer="0.31496062992125984"/>
  <pageSetup paperSize="9" scale="80" fitToHeight="2" orientation="portrait" r:id="rId1"/>
  <rowBreaks count="1" manualBreakCount="1">
    <brk id="1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6"/>
  <sheetViews>
    <sheetView showGridLines="0" view="pageBreakPreview" zoomScale="70" zoomScaleNormal="60" zoomScaleSheetLayoutView="70" workbookViewId="0"/>
  </sheetViews>
  <sheetFormatPr defaultColWidth="9" defaultRowHeight="14.25"/>
  <cols>
    <col min="1" max="1" width="2.625" style="1" customWidth="1"/>
    <col min="2" max="2" width="11.625" style="1" customWidth="1"/>
    <col min="3" max="3" width="12.375" style="1" customWidth="1"/>
    <col min="4" max="4" width="26.625" style="1" customWidth="1"/>
    <col min="5" max="7" width="10.625" style="1" customWidth="1"/>
    <col min="8" max="8" width="11.5" style="1" customWidth="1"/>
    <col min="9" max="9" width="59" style="1" customWidth="1"/>
    <col min="10" max="10" width="13.25" style="1" customWidth="1"/>
    <col min="11" max="11" width="11.5" style="1" customWidth="1"/>
    <col min="12" max="16384" width="9" style="1"/>
  </cols>
  <sheetData>
    <row r="1" spans="1:11" ht="18" customHeight="1">
      <c r="K1" s="13" t="str">
        <f>'MPS(input,method 1)'!K1</f>
        <v>Monitoring Spreadsheet: JCM_ET_AM002_ver01.0</v>
      </c>
    </row>
    <row r="2" spans="1:11" ht="18" customHeight="1">
      <c r="K2" s="13" t="str">
        <f>'MPS(input,method 1)'!K2</f>
        <v>Reference Number:</v>
      </c>
    </row>
    <row r="3" spans="1:11" ht="27.75" customHeight="1">
      <c r="A3" s="72" t="s">
        <v>66</v>
      </c>
      <c r="B3" s="38"/>
      <c r="C3" s="38"/>
      <c r="D3" s="38"/>
      <c r="E3" s="38"/>
      <c r="F3" s="38"/>
      <c r="G3" s="38"/>
      <c r="H3" s="38"/>
      <c r="I3" s="38"/>
      <c r="J3" s="38"/>
      <c r="K3" s="39"/>
    </row>
    <row r="5" spans="1:11" ht="15.75" customHeight="1">
      <c r="A5" s="6" t="s">
        <v>67</v>
      </c>
      <c r="B5" s="6"/>
    </row>
    <row r="6" spans="1:11" ht="15.75" customHeight="1">
      <c r="A6" s="6"/>
      <c r="B6" s="70" t="s">
        <v>10</v>
      </c>
      <c r="C6" s="70" t="s">
        <v>11</v>
      </c>
      <c r="D6" s="70" t="s">
        <v>12</v>
      </c>
      <c r="E6" s="70" t="s">
        <v>13</v>
      </c>
      <c r="F6" s="70" t="s">
        <v>14</v>
      </c>
      <c r="G6" s="70" t="s">
        <v>15</v>
      </c>
      <c r="H6" s="70" t="s">
        <v>16</v>
      </c>
      <c r="I6" s="70" t="s">
        <v>17</v>
      </c>
      <c r="J6" s="70" t="s">
        <v>18</v>
      </c>
      <c r="K6" s="70" t="s">
        <v>19</v>
      </c>
    </row>
    <row r="7" spans="1:11" s="10" customFormat="1" ht="34.5" customHeight="1">
      <c r="B7" s="70" t="s">
        <v>20</v>
      </c>
      <c r="C7" s="70" t="s">
        <v>21</v>
      </c>
      <c r="D7" s="70" t="s">
        <v>22</v>
      </c>
      <c r="E7" s="70" t="s">
        <v>23</v>
      </c>
      <c r="F7" s="70" t="s">
        <v>24</v>
      </c>
      <c r="G7" s="70" t="s">
        <v>25</v>
      </c>
      <c r="H7" s="70" t="s">
        <v>26</v>
      </c>
      <c r="I7" s="70" t="s">
        <v>27</v>
      </c>
      <c r="J7" s="70" t="s">
        <v>28</v>
      </c>
      <c r="K7" s="70" t="s">
        <v>29</v>
      </c>
    </row>
    <row r="8" spans="1:11" ht="156" customHeight="1">
      <c r="B8" s="35" t="s">
        <v>47</v>
      </c>
      <c r="C8" s="33" t="s">
        <v>89</v>
      </c>
      <c r="D8" s="36" t="s">
        <v>90</v>
      </c>
      <c r="E8" s="73"/>
      <c r="F8" s="33" t="s">
        <v>53</v>
      </c>
      <c r="G8" s="48" t="s">
        <v>39</v>
      </c>
      <c r="H8" s="48" t="s">
        <v>40</v>
      </c>
      <c r="I8" s="49" t="s">
        <v>91</v>
      </c>
      <c r="J8" s="50" t="s">
        <v>52</v>
      </c>
      <c r="K8" s="50" t="s">
        <v>42</v>
      </c>
    </row>
    <row r="9" spans="1:11" ht="45" customHeight="1">
      <c r="B9" s="35" t="s">
        <v>57</v>
      </c>
      <c r="C9" s="33" t="s">
        <v>136</v>
      </c>
      <c r="D9" s="36" t="s">
        <v>92</v>
      </c>
      <c r="E9" s="57">
        <f>COUNT('MPS(input_separate,method 2)'!A:A)</f>
        <v>0</v>
      </c>
      <c r="F9" s="33" t="s">
        <v>44</v>
      </c>
      <c r="G9" s="48" t="s">
        <v>39</v>
      </c>
      <c r="H9" s="48" t="s">
        <v>40</v>
      </c>
      <c r="I9" s="50" t="s">
        <v>93</v>
      </c>
      <c r="J9" s="50" t="s">
        <v>52</v>
      </c>
      <c r="K9" s="50" t="s">
        <v>42</v>
      </c>
    </row>
    <row r="10" spans="1:11" ht="36" customHeight="1">
      <c r="B10" s="35" t="s">
        <v>36</v>
      </c>
      <c r="C10" s="122" t="s">
        <v>162</v>
      </c>
      <c r="D10" s="123" t="s">
        <v>165</v>
      </c>
      <c r="E10" s="73"/>
      <c r="F10" s="122" t="s">
        <v>54</v>
      </c>
      <c r="G10" s="48" t="s">
        <v>34</v>
      </c>
      <c r="H10" s="48" t="s">
        <v>40</v>
      </c>
      <c r="I10" s="49"/>
      <c r="J10" s="50"/>
      <c r="K10" s="50" t="s">
        <v>42</v>
      </c>
    </row>
    <row r="11" spans="1:11" ht="8.25" customHeight="1"/>
    <row r="12" spans="1:11" ht="15.75" customHeight="1">
      <c r="A12" s="6" t="s">
        <v>71</v>
      </c>
    </row>
    <row r="13" spans="1:11" ht="15.75" customHeight="1">
      <c r="B13" s="34" t="s">
        <v>10</v>
      </c>
      <c r="C13" s="126" t="s">
        <v>11</v>
      </c>
      <c r="D13" s="126"/>
      <c r="E13" s="34" t="s">
        <v>12</v>
      </c>
      <c r="F13" s="34" t="s">
        <v>13</v>
      </c>
      <c r="G13" s="126" t="s">
        <v>14</v>
      </c>
      <c r="H13" s="126"/>
      <c r="I13" s="126"/>
      <c r="J13" s="126" t="s">
        <v>15</v>
      </c>
      <c r="K13" s="126"/>
    </row>
    <row r="14" spans="1:11" ht="39" customHeight="1">
      <c r="B14" s="34" t="s">
        <v>21</v>
      </c>
      <c r="C14" s="126" t="s">
        <v>22</v>
      </c>
      <c r="D14" s="126"/>
      <c r="E14" s="34" t="s">
        <v>23</v>
      </c>
      <c r="F14" s="34" t="s">
        <v>24</v>
      </c>
      <c r="G14" s="126" t="s">
        <v>26</v>
      </c>
      <c r="H14" s="126"/>
      <c r="I14" s="126"/>
      <c r="J14" s="126" t="s">
        <v>29</v>
      </c>
      <c r="K14" s="126"/>
    </row>
    <row r="15" spans="1:11" ht="72" customHeight="1">
      <c r="B15" s="33" t="s">
        <v>124</v>
      </c>
      <c r="C15" s="127" t="s">
        <v>163</v>
      </c>
      <c r="D15" s="127"/>
      <c r="E15" s="53"/>
      <c r="F15" s="33" t="s">
        <v>94</v>
      </c>
      <c r="G15" s="128" t="s">
        <v>62</v>
      </c>
      <c r="H15" s="128"/>
      <c r="I15" s="128"/>
      <c r="J15" s="128" t="s">
        <v>36</v>
      </c>
      <c r="K15" s="128"/>
    </row>
    <row r="16" spans="1:11" ht="90" customHeight="1">
      <c r="B16" s="33" t="s">
        <v>125</v>
      </c>
      <c r="C16" s="127" t="s">
        <v>164</v>
      </c>
      <c r="D16" s="127"/>
      <c r="E16" s="51"/>
      <c r="F16" s="33" t="s">
        <v>94</v>
      </c>
      <c r="G16" s="128" t="s">
        <v>95</v>
      </c>
      <c r="H16" s="128"/>
      <c r="I16" s="128"/>
      <c r="J16" s="128" t="s">
        <v>49</v>
      </c>
      <c r="K16" s="128"/>
    </row>
    <row r="17" spans="1:11" ht="112.5" customHeight="1">
      <c r="B17" s="33" t="s">
        <v>127</v>
      </c>
      <c r="C17" s="127" t="s">
        <v>56</v>
      </c>
      <c r="D17" s="127"/>
      <c r="E17" s="54"/>
      <c r="F17" s="33" t="s">
        <v>55</v>
      </c>
      <c r="G17" s="128" t="s">
        <v>126</v>
      </c>
      <c r="H17" s="128"/>
      <c r="I17" s="128"/>
      <c r="J17" s="128" t="s">
        <v>48</v>
      </c>
      <c r="K17" s="128"/>
    </row>
    <row r="18" spans="1:11" ht="6.75" customHeight="1"/>
    <row r="19" spans="1:11" ht="15.75" customHeight="1">
      <c r="A19" s="4" t="s">
        <v>96</v>
      </c>
      <c r="B19" s="4"/>
    </row>
    <row r="20" spans="1:11" ht="15.75" customHeight="1" thickBot="1">
      <c r="B20" s="129" t="s">
        <v>97</v>
      </c>
      <c r="C20" s="129"/>
      <c r="D20" s="31" t="s">
        <v>24</v>
      </c>
    </row>
    <row r="21" spans="1:11" ht="19.5" thickBot="1">
      <c r="B21" s="130">
        <f>ROUNDDOWN('MPS(calc_process,method 2)'!G6, 0)</f>
        <v>0</v>
      </c>
      <c r="C21" s="131"/>
      <c r="D21" s="32" t="s">
        <v>81</v>
      </c>
    </row>
    <row r="22" spans="1:11" ht="20.100000000000001" customHeight="1">
      <c r="B22" s="5"/>
      <c r="C22" s="5"/>
      <c r="F22" s="11"/>
      <c r="G22" s="11"/>
    </row>
    <row r="23" spans="1:11" ht="14.25" customHeight="1">
      <c r="A23" s="6" t="s">
        <v>9</v>
      </c>
    </row>
    <row r="24" spans="1:11" ht="14.25" customHeight="1">
      <c r="B24" s="28" t="s">
        <v>31</v>
      </c>
      <c r="C24" s="125" t="s">
        <v>32</v>
      </c>
      <c r="D24" s="125"/>
      <c r="E24" s="125"/>
      <c r="F24" s="125"/>
      <c r="G24" s="125"/>
      <c r="H24" s="125"/>
      <c r="I24" s="125"/>
      <c r="J24" s="12"/>
    </row>
    <row r="25" spans="1:11" ht="14.25" customHeight="1">
      <c r="B25" s="28" t="s">
        <v>30</v>
      </c>
      <c r="C25" s="125" t="s">
        <v>33</v>
      </c>
      <c r="D25" s="125"/>
      <c r="E25" s="125"/>
      <c r="F25" s="125"/>
      <c r="G25" s="125"/>
      <c r="H25" s="125"/>
      <c r="I25" s="125"/>
      <c r="J25" s="12"/>
    </row>
    <row r="26" spans="1:11" ht="14.25" customHeight="1">
      <c r="B26" s="28" t="s">
        <v>34</v>
      </c>
      <c r="C26" s="125" t="s">
        <v>35</v>
      </c>
      <c r="D26" s="125"/>
      <c r="E26" s="125"/>
      <c r="F26" s="125"/>
      <c r="G26" s="125"/>
      <c r="H26" s="125"/>
      <c r="I26" s="125"/>
      <c r="J26" s="12"/>
    </row>
  </sheetData>
  <sheetProtection password="C243" sheet="1" objects="1" scenarios="1" formatCells="0" formatRows="0"/>
  <mergeCells count="20">
    <mergeCell ref="C26:I26"/>
    <mergeCell ref="C13:D13"/>
    <mergeCell ref="C14:D14"/>
    <mergeCell ref="B20:C20"/>
    <mergeCell ref="B21:C21"/>
    <mergeCell ref="C24:I24"/>
    <mergeCell ref="C25:I25"/>
    <mergeCell ref="C16:D16"/>
    <mergeCell ref="G16:I16"/>
    <mergeCell ref="C15:D15"/>
    <mergeCell ref="G15:I15"/>
    <mergeCell ref="C17:D17"/>
    <mergeCell ref="G17:I17"/>
    <mergeCell ref="J17:K17"/>
    <mergeCell ref="J13:K13"/>
    <mergeCell ref="J14:K14"/>
    <mergeCell ref="G13:I13"/>
    <mergeCell ref="G14:I14"/>
    <mergeCell ref="J16:K16"/>
    <mergeCell ref="J15:K15"/>
  </mergeCells>
  <phoneticPr fontId="2"/>
  <pageMargins left="0.70866141732283472" right="0.70866141732283472" top="0.74803149606299213" bottom="0.74803149606299213" header="0.31496062992125984" footer="0.31496062992125984"/>
  <pageSetup paperSize="9" scale="61" orientation="landscape" r:id="rId1"/>
  <ignoredErrors>
    <ignoredError sqref="B8:B9" numberStoredAsText="1"/>
    <ignoredError sqref="E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D35"/>
  <sheetViews>
    <sheetView showGridLines="0" view="pageBreakPreview" zoomScale="80" zoomScaleNormal="80" zoomScaleSheetLayoutView="80" workbookViewId="0"/>
  </sheetViews>
  <sheetFormatPr defaultRowHeight="13.5"/>
  <cols>
    <col min="1" max="4" width="25.375" style="30" customWidth="1"/>
    <col min="5" max="16384" width="9" style="30"/>
  </cols>
  <sheetData>
    <row r="1" spans="1:4" ht="15" customHeight="1">
      <c r="A1" s="14"/>
      <c r="B1" s="14"/>
      <c r="C1" s="14"/>
      <c r="D1" s="15" t="str">
        <f>'MPS(input,method 1)'!K1</f>
        <v>Monitoring Spreadsheet: JCM_ET_AM002_ver01.0</v>
      </c>
    </row>
    <row r="2" spans="1:4" ht="15" customHeight="1">
      <c r="A2" s="14"/>
      <c r="B2" s="14"/>
      <c r="C2" s="14"/>
      <c r="D2" s="15" t="str">
        <f>'MPS(input,method 1)'!K2</f>
        <v>Reference Number:</v>
      </c>
    </row>
    <row r="3" spans="1:4" ht="16.5">
      <c r="A3" s="34" t="s">
        <v>45</v>
      </c>
      <c r="B3" s="41" t="s">
        <v>110</v>
      </c>
      <c r="C3" s="41" t="s">
        <v>111</v>
      </c>
      <c r="D3" s="41" t="s">
        <v>112</v>
      </c>
    </row>
    <row r="4" spans="1:4" ht="61.5">
      <c r="A4" s="42" t="s">
        <v>61</v>
      </c>
      <c r="B4" s="43" t="s">
        <v>113</v>
      </c>
      <c r="C4" s="43" t="s">
        <v>114</v>
      </c>
      <c r="D4" s="43" t="s">
        <v>115</v>
      </c>
    </row>
    <row r="5" spans="1:4" ht="15">
      <c r="A5" s="34"/>
      <c r="B5" s="34" t="s">
        <v>53</v>
      </c>
      <c r="C5" s="34" t="s">
        <v>53</v>
      </c>
      <c r="D5" s="34" t="s">
        <v>53</v>
      </c>
    </row>
    <row r="6" spans="1:4" ht="14.25">
      <c r="A6" s="56"/>
      <c r="B6" s="55"/>
      <c r="C6" s="78">
        <f>B6-D6</f>
        <v>0</v>
      </c>
      <c r="D6" s="79">
        <f>IF(B6&gt;='MPS(calc_process,method 2)'!$G$12,'MPS(calc_process,method 2)'!$G$12,B6)</f>
        <v>0</v>
      </c>
    </row>
    <row r="7" spans="1:4" ht="14.25">
      <c r="A7" s="56"/>
      <c r="B7" s="55"/>
      <c r="C7" s="78">
        <f t="shared" ref="C7:C35" si="0">B7-D7</f>
        <v>0</v>
      </c>
      <c r="D7" s="79">
        <f>IF(B7&gt;='MPS(calc_process,method 2)'!$G$12,'MPS(calc_process,method 2)'!$G$12,B7)</f>
        <v>0</v>
      </c>
    </row>
    <row r="8" spans="1:4" ht="14.25">
      <c r="A8" s="56"/>
      <c r="B8" s="55"/>
      <c r="C8" s="78">
        <f t="shared" si="0"/>
        <v>0</v>
      </c>
      <c r="D8" s="79">
        <f>IF(B8&gt;='MPS(calc_process,method 2)'!$G$12,'MPS(calc_process,method 2)'!$G$12,B8)</f>
        <v>0</v>
      </c>
    </row>
    <row r="9" spans="1:4" ht="14.25">
      <c r="A9" s="56"/>
      <c r="B9" s="55"/>
      <c r="C9" s="78">
        <f t="shared" si="0"/>
        <v>0</v>
      </c>
      <c r="D9" s="79">
        <f>IF(B9&gt;='MPS(calc_process,method 2)'!$G$12,'MPS(calc_process,method 2)'!$G$12,B9)</f>
        <v>0</v>
      </c>
    </row>
    <row r="10" spans="1:4" ht="14.25">
      <c r="A10" s="56"/>
      <c r="B10" s="55"/>
      <c r="C10" s="78">
        <f t="shared" si="0"/>
        <v>0</v>
      </c>
      <c r="D10" s="79">
        <f>IF(B10&gt;='MPS(calc_process,method 2)'!$G$12,'MPS(calc_process,method 2)'!$G$12,B10)</f>
        <v>0</v>
      </c>
    </row>
    <row r="11" spans="1:4" ht="14.25">
      <c r="A11" s="56"/>
      <c r="B11" s="55"/>
      <c r="C11" s="78">
        <f t="shared" si="0"/>
        <v>0</v>
      </c>
      <c r="D11" s="79">
        <f>IF(B11&gt;='MPS(calc_process,method 2)'!$G$12,'MPS(calc_process,method 2)'!$G$12,B11)</f>
        <v>0</v>
      </c>
    </row>
    <row r="12" spans="1:4" ht="14.25">
      <c r="A12" s="56"/>
      <c r="B12" s="55"/>
      <c r="C12" s="78">
        <f t="shared" si="0"/>
        <v>0</v>
      </c>
      <c r="D12" s="79">
        <f>IF(B12&gt;='MPS(calc_process,method 2)'!$G$12,'MPS(calc_process,method 2)'!$G$12,B12)</f>
        <v>0</v>
      </c>
    </row>
    <row r="13" spans="1:4" ht="14.25">
      <c r="A13" s="56"/>
      <c r="B13" s="55"/>
      <c r="C13" s="78">
        <f t="shared" si="0"/>
        <v>0</v>
      </c>
      <c r="D13" s="79">
        <f>IF(B13&gt;='MPS(calc_process,method 2)'!$G$12,'MPS(calc_process,method 2)'!$G$12,B13)</f>
        <v>0</v>
      </c>
    </row>
    <row r="14" spans="1:4" ht="14.25">
      <c r="A14" s="56"/>
      <c r="B14" s="55"/>
      <c r="C14" s="78">
        <f t="shared" si="0"/>
        <v>0</v>
      </c>
      <c r="D14" s="79">
        <f>IF(B14&gt;='MPS(calc_process,method 2)'!$G$12,'MPS(calc_process,method 2)'!$G$12,B14)</f>
        <v>0</v>
      </c>
    </row>
    <row r="15" spans="1:4" ht="14.25">
      <c r="A15" s="56"/>
      <c r="B15" s="55"/>
      <c r="C15" s="78">
        <f t="shared" si="0"/>
        <v>0</v>
      </c>
      <c r="D15" s="79">
        <f>IF(B15&gt;='MPS(calc_process,method 2)'!$G$12,'MPS(calc_process,method 2)'!$G$12,B15)</f>
        <v>0</v>
      </c>
    </row>
    <row r="16" spans="1:4" ht="14.25">
      <c r="A16" s="56"/>
      <c r="B16" s="55"/>
      <c r="C16" s="78">
        <f t="shared" si="0"/>
        <v>0</v>
      </c>
      <c r="D16" s="79">
        <f>IF(B16&gt;='MPS(calc_process,method 2)'!$G$12,'MPS(calc_process,method 2)'!$G$12,B16)</f>
        <v>0</v>
      </c>
    </row>
    <row r="17" spans="1:4" ht="14.25">
      <c r="A17" s="56"/>
      <c r="B17" s="55"/>
      <c r="C17" s="78">
        <f t="shared" si="0"/>
        <v>0</v>
      </c>
      <c r="D17" s="79">
        <f>IF(B17&gt;='MPS(calc_process,method 2)'!$G$12,'MPS(calc_process,method 2)'!$G$12,B17)</f>
        <v>0</v>
      </c>
    </row>
    <row r="18" spans="1:4" ht="14.25">
      <c r="A18" s="56"/>
      <c r="B18" s="55"/>
      <c r="C18" s="78">
        <f t="shared" si="0"/>
        <v>0</v>
      </c>
      <c r="D18" s="79">
        <f>IF(B18&gt;='MPS(calc_process,method 2)'!$G$12,'MPS(calc_process,method 2)'!$G$12,B18)</f>
        <v>0</v>
      </c>
    </row>
    <row r="19" spans="1:4" ht="14.25">
      <c r="A19" s="56"/>
      <c r="B19" s="55"/>
      <c r="C19" s="78">
        <f t="shared" si="0"/>
        <v>0</v>
      </c>
      <c r="D19" s="79">
        <f>IF(B19&gt;='MPS(calc_process,method 2)'!$G$12,'MPS(calc_process,method 2)'!$G$12,B19)</f>
        <v>0</v>
      </c>
    </row>
    <row r="20" spans="1:4" ht="14.25">
      <c r="A20" s="56"/>
      <c r="B20" s="55"/>
      <c r="C20" s="78">
        <f t="shared" si="0"/>
        <v>0</v>
      </c>
      <c r="D20" s="79">
        <f>IF(B20&gt;='MPS(calc_process,method 2)'!$G$12,'MPS(calc_process,method 2)'!$G$12,B20)</f>
        <v>0</v>
      </c>
    </row>
    <row r="21" spans="1:4" ht="14.25">
      <c r="A21" s="56"/>
      <c r="B21" s="55"/>
      <c r="C21" s="78">
        <f t="shared" si="0"/>
        <v>0</v>
      </c>
      <c r="D21" s="79">
        <f>IF(B21&gt;='MPS(calc_process,method 2)'!$G$12,'MPS(calc_process,method 2)'!$G$12,B21)</f>
        <v>0</v>
      </c>
    </row>
    <row r="22" spans="1:4" ht="14.25">
      <c r="A22" s="56"/>
      <c r="B22" s="55"/>
      <c r="C22" s="78">
        <f t="shared" si="0"/>
        <v>0</v>
      </c>
      <c r="D22" s="79">
        <f>IF(B22&gt;='MPS(calc_process,method 2)'!$G$12,'MPS(calc_process,method 2)'!$G$12,B22)</f>
        <v>0</v>
      </c>
    </row>
    <row r="23" spans="1:4" ht="14.25">
      <c r="A23" s="56"/>
      <c r="B23" s="55"/>
      <c r="C23" s="78">
        <f t="shared" si="0"/>
        <v>0</v>
      </c>
      <c r="D23" s="79">
        <f>IF(B23&gt;='MPS(calc_process,method 2)'!$G$12,'MPS(calc_process,method 2)'!$G$12,B23)</f>
        <v>0</v>
      </c>
    </row>
    <row r="24" spans="1:4" ht="14.25">
      <c r="A24" s="56"/>
      <c r="B24" s="55"/>
      <c r="C24" s="78">
        <f t="shared" si="0"/>
        <v>0</v>
      </c>
      <c r="D24" s="79">
        <f>IF(B24&gt;='MPS(calc_process,method 2)'!$G$12,'MPS(calc_process,method 2)'!$G$12,B24)</f>
        <v>0</v>
      </c>
    </row>
    <row r="25" spans="1:4" ht="14.25">
      <c r="A25" s="56"/>
      <c r="B25" s="55"/>
      <c r="C25" s="78">
        <f t="shared" si="0"/>
        <v>0</v>
      </c>
      <c r="D25" s="79">
        <f>IF(B25&gt;='MPS(calc_process,method 2)'!$G$12,'MPS(calc_process,method 2)'!$G$12,B25)</f>
        <v>0</v>
      </c>
    </row>
    <row r="26" spans="1:4" ht="14.25">
      <c r="A26" s="56"/>
      <c r="B26" s="55"/>
      <c r="C26" s="78">
        <f t="shared" si="0"/>
        <v>0</v>
      </c>
      <c r="D26" s="79">
        <f>IF(B26&gt;='MPS(calc_process,method 2)'!$G$12,'MPS(calc_process,method 2)'!$G$12,B26)</f>
        <v>0</v>
      </c>
    </row>
    <row r="27" spans="1:4" ht="14.25">
      <c r="A27" s="56"/>
      <c r="B27" s="55"/>
      <c r="C27" s="78">
        <f t="shared" si="0"/>
        <v>0</v>
      </c>
      <c r="D27" s="79">
        <f>IF(B27&gt;='MPS(calc_process,method 2)'!$G$12,'MPS(calc_process,method 2)'!$G$12,B27)</f>
        <v>0</v>
      </c>
    </row>
    <row r="28" spans="1:4" ht="14.25">
      <c r="A28" s="56"/>
      <c r="B28" s="55"/>
      <c r="C28" s="78">
        <f t="shared" si="0"/>
        <v>0</v>
      </c>
      <c r="D28" s="79">
        <f>IF(B28&gt;='MPS(calc_process,method 2)'!$G$12,'MPS(calc_process,method 2)'!$G$12,B28)</f>
        <v>0</v>
      </c>
    </row>
    <row r="29" spans="1:4" ht="14.25">
      <c r="A29" s="56"/>
      <c r="B29" s="55"/>
      <c r="C29" s="78">
        <f t="shared" si="0"/>
        <v>0</v>
      </c>
      <c r="D29" s="79">
        <f>IF(B29&gt;='MPS(calc_process,method 2)'!$G$12,'MPS(calc_process,method 2)'!$G$12,B29)</f>
        <v>0</v>
      </c>
    </row>
    <row r="30" spans="1:4" ht="14.25">
      <c r="A30" s="56"/>
      <c r="B30" s="55"/>
      <c r="C30" s="78">
        <f t="shared" si="0"/>
        <v>0</v>
      </c>
      <c r="D30" s="79">
        <f>IF(B30&gt;='MPS(calc_process,method 2)'!$G$12,'MPS(calc_process,method 2)'!$G$12,B30)</f>
        <v>0</v>
      </c>
    </row>
    <row r="31" spans="1:4" ht="14.25">
      <c r="A31" s="56"/>
      <c r="B31" s="55"/>
      <c r="C31" s="78">
        <f t="shared" si="0"/>
        <v>0</v>
      </c>
      <c r="D31" s="79">
        <f>IF(B31&gt;='MPS(calc_process,method 2)'!$G$12,'MPS(calc_process,method 2)'!$G$12,B31)</f>
        <v>0</v>
      </c>
    </row>
    <row r="32" spans="1:4" ht="14.25">
      <c r="A32" s="56"/>
      <c r="B32" s="55"/>
      <c r="C32" s="78">
        <f t="shared" si="0"/>
        <v>0</v>
      </c>
      <c r="D32" s="79">
        <f>IF(B32&gt;='MPS(calc_process,method 2)'!$G$12,'MPS(calc_process,method 2)'!$G$12,B32)</f>
        <v>0</v>
      </c>
    </row>
    <row r="33" spans="1:4" ht="14.25">
      <c r="A33" s="56"/>
      <c r="B33" s="55"/>
      <c r="C33" s="78">
        <f t="shared" si="0"/>
        <v>0</v>
      </c>
      <c r="D33" s="79">
        <f>IF(B33&gt;='MPS(calc_process,method 2)'!$G$12,'MPS(calc_process,method 2)'!$G$12,B33)</f>
        <v>0</v>
      </c>
    </row>
    <row r="34" spans="1:4" ht="14.25">
      <c r="A34" s="56"/>
      <c r="B34" s="55"/>
      <c r="C34" s="78">
        <f t="shared" si="0"/>
        <v>0</v>
      </c>
      <c r="D34" s="79">
        <f>IF(B34&gt;='MPS(calc_process,method 2)'!$G$12,'MPS(calc_process,method 2)'!$G$12,B34)</f>
        <v>0</v>
      </c>
    </row>
    <row r="35" spans="1:4" ht="14.25">
      <c r="A35" s="56"/>
      <c r="B35" s="55"/>
      <c r="C35" s="78">
        <f t="shared" si="0"/>
        <v>0</v>
      </c>
      <c r="D35" s="79">
        <f>IF(B35&gt;='MPS(calc_process,method 2)'!$G$12,'MPS(calc_process,method 2)'!$G$12,B35)</f>
        <v>0</v>
      </c>
    </row>
  </sheetData>
  <sheetProtection password="C243" sheet="1" objects="1" scenarios="1" formatCells="0" formatRows="0" insertRows="0"/>
  <phoneticPr fontId="10"/>
  <pageMargins left="0.7" right="0.7" top="0.75" bottom="0.75" header="0.3" footer="0.3"/>
  <pageSetup paperSize="9" scale="87" orientation="portrait" r:id="rId1"/>
  <ignoredErrors>
    <ignoredError sqref="D6:D3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8"/>
  <sheetViews>
    <sheetView showGridLines="0" view="pageBreakPreview" zoomScale="80" zoomScaleNormal="100" zoomScaleSheetLayoutView="80" workbookViewId="0"/>
  </sheetViews>
  <sheetFormatPr defaultColWidth="9" defaultRowHeight="14.25"/>
  <cols>
    <col min="1" max="4" width="3.625" style="1" customWidth="1"/>
    <col min="5" max="5" width="47.125" style="1" customWidth="1"/>
    <col min="6" max="7" width="12.625" style="1" customWidth="1"/>
    <col min="8" max="8" width="11.5" style="1" customWidth="1"/>
    <col min="9" max="9" width="11.5" style="7" customWidth="1"/>
    <col min="10" max="16384" width="9" style="1"/>
  </cols>
  <sheetData>
    <row r="1" spans="1:11" ht="18" customHeight="1">
      <c r="I1" s="13" t="str">
        <f>'MPS(input,method 1)'!K1</f>
        <v>Monitoring Spreadsheet: JCM_ET_AM002_ver01.0</v>
      </c>
    </row>
    <row r="2" spans="1:11" ht="18" customHeight="1">
      <c r="I2" s="13" t="str">
        <f>'MPS(input,method 1)'!K2</f>
        <v>Reference Number:</v>
      </c>
    </row>
    <row r="3" spans="1:11" ht="27.75" customHeight="1">
      <c r="A3" s="132" t="s">
        <v>65</v>
      </c>
      <c r="B3" s="132"/>
      <c r="C3" s="132"/>
      <c r="D3" s="132"/>
      <c r="E3" s="132"/>
      <c r="F3" s="132"/>
      <c r="G3" s="132"/>
      <c r="H3" s="132"/>
      <c r="I3" s="132"/>
    </row>
    <row r="4" spans="1:11" ht="11.25" customHeight="1"/>
    <row r="5" spans="1:11" ht="18.75" customHeight="1" thickBot="1">
      <c r="A5" s="101" t="s">
        <v>2</v>
      </c>
      <c r="B5" s="102"/>
      <c r="C5" s="102"/>
      <c r="D5" s="102"/>
      <c r="E5" s="103"/>
      <c r="F5" s="104" t="s">
        <v>6</v>
      </c>
      <c r="G5" s="105" t="s">
        <v>0</v>
      </c>
      <c r="H5" s="104" t="s">
        <v>1</v>
      </c>
      <c r="I5" s="106" t="s">
        <v>7</v>
      </c>
    </row>
    <row r="6" spans="1:11" ht="18.75" customHeight="1" thickBot="1">
      <c r="A6" s="107"/>
      <c r="B6" s="111" t="s">
        <v>80</v>
      </c>
      <c r="C6" s="116"/>
      <c r="D6" s="116"/>
      <c r="E6" s="116"/>
      <c r="F6" s="25" t="s">
        <v>42</v>
      </c>
      <c r="G6" s="44">
        <f>G11-G22</f>
        <v>0</v>
      </c>
      <c r="H6" s="26" t="s">
        <v>81</v>
      </c>
      <c r="I6" s="18" t="s">
        <v>129</v>
      </c>
    </row>
    <row r="7" spans="1:11" ht="18.75" customHeight="1">
      <c r="A7" s="101" t="s">
        <v>3</v>
      </c>
      <c r="B7" s="102"/>
      <c r="C7" s="102"/>
      <c r="D7" s="102"/>
      <c r="E7" s="103"/>
      <c r="F7" s="103"/>
      <c r="G7" s="108"/>
      <c r="H7" s="103"/>
      <c r="I7" s="104"/>
      <c r="J7" s="29"/>
      <c r="K7" s="29"/>
    </row>
    <row r="8" spans="1:11" ht="18.75" customHeight="1">
      <c r="A8" s="109"/>
      <c r="B8" s="111" t="s">
        <v>82</v>
      </c>
      <c r="C8" s="116"/>
      <c r="D8" s="116"/>
      <c r="E8" s="116"/>
      <c r="F8" s="19" t="s">
        <v>43</v>
      </c>
      <c r="G8" s="45">
        <f>IF('MPS(input,method 2)'!E17&lt;35,'MPS(calc_process,method 2)'!F25,'MPS(calc_process,method 2)'!F26)</f>
        <v>1</v>
      </c>
      <c r="H8" s="21" t="s">
        <v>83</v>
      </c>
      <c r="I8" s="22" t="s">
        <v>128</v>
      </c>
    </row>
    <row r="9" spans="1:11" ht="18.75" customHeight="1">
      <c r="A9" s="107"/>
      <c r="B9" s="111" t="s">
        <v>98</v>
      </c>
      <c r="C9" s="116"/>
      <c r="D9" s="116"/>
      <c r="E9" s="116"/>
      <c r="F9" s="27" t="s">
        <v>41</v>
      </c>
      <c r="G9" s="46">
        <f>F27</f>
        <v>6.8</v>
      </c>
      <c r="H9" s="21" t="s">
        <v>83</v>
      </c>
      <c r="I9" s="58" t="s">
        <v>130</v>
      </c>
    </row>
    <row r="10" spans="1:11" ht="18.75" customHeight="1" thickBot="1">
      <c r="A10" s="101" t="s">
        <v>4</v>
      </c>
      <c r="B10" s="103"/>
      <c r="C10" s="102"/>
      <c r="D10" s="104"/>
      <c r="E10" s="104"/>
      <c r="F10" s="104"/>
      <c r="G10" s="101"/>
      <c r="H10" s="103"/>
      <c r="I10" s="104"/>
    </row>
    <row r="11" spans="1:11" ht="18.75" customHeight="1" thickBot="1">
      <c r="A11" s="110"/>
      <c r="B11" s="111" t="s">
        <v>84</v>
      </c>
      <c r="C11" s="111"/>
      <c r="D11" s="111"/>
      <c r="E11" s="111"/>
      <c r="F11" s="25" t="s">
        <v>49</v>
      </c>
      <c r="G11" s="44">
        <f>SUM(G13,G16)</f>
        <v>0</v>
      </c>
      <c r="H11" s="26" t="s">
        <v>81</v>
      </c>
      <c r="I11" s="23" t="s">
        <v>120</v>
      </c>
    </row>
    <row r="12" spans="1:11" ht="34.15" customHeight="1">
      <c r="A12" s="110"/>
      <c r="B12" s="135" t="s">
        <v>99</v>
      </c>
      <c r="C12" s="135"/>
      <c r="D12" s="135"/>
      <c r="E12" s="135"/>
      <c r="F12" s="17" t="s">
        <v>42</v>
      </c>
      <c r="G12" s="64">
        <f>F28*'MPS(input,method 2)'!E10/365</f>
        <v>0</v>
      </c>
      <c r="H12" s="28" t="s">
        <v>58</v>
      </c>
      <c r="I12" s="23" t="s">
        <v>131</v>
      </c>
    </row>
    <row r="13" spans="1:11" ht="40.5" customHeight="1">
      <c r="A13" s="109"/>
      <c r="B13" s="134" t="s">
        <v>100</v>
      </c>
      <c r="C13" s="135"/>
      <c r="D13" s="135"/>
      <c r="E13" s="135"/>
      <c r="F13" s="17" t="s">
        <v>42</v>
      </c>
      <c r="G13" s="65">
        <f>G14*G15</f>
        <v>0</v>
      </c>
      <c r="H13" s="28" t="s">
        <v>81</v>
      </c>
      <c r="I13" s="23" t="s">
        <v>101</v>
      </c>
    </row>
    <row r="14" spans="1:11" ht="43.15" customHeight="1">
      <c r="A14" s="109"/>
      <c r="B14" s="112"/>
      <c r="C14" s="133" t="s">
        <v>102</v>
      </c>
      <c r="D14" s="133"/>
      <c r="E14" s="133"/>
      <c r="F14" s="17" t="s">
        <v>43</v>
      </c>
      <c r="G14" s="62">
        <f>SUMIF('MPS(input_separate,method 2)'!B:B,"&lt;="&amp;'MPS(calc_process,method 2)'!$G$12,'MPS(input_separate,method 2)'!D:D)</f>
        <v>0</v>
      </c>
      <c r="H14" s="33" t="s">
        <v>50</v>
      </c>
      <c r="I14" s="23" t="s">
        <v>132</v>
      </c>
    </row>
    <row r="15" spans="1:11" ht="18.75" customHeight="1">
      <c r="A15" s="109"/>
      <c r="B15" s="113"/>
      <c r="C15" s="33" t="s">
        <v>98</v>
      </c>
      <c r="D15" s="33"/>
      <c r="E15" s="33"/>
      <c r="F15" s="27" t="s">
        <v>51</v>
      </c>
      <c r="G15" s="60">
        <f>G9</f>
        <v>6.8</v>
      </c>
      <c r="H15" s="61" t="s">
        <v>83</v>
      </c>
      <c r="I15" s="59" t="s">
        <v>133</v>
      </c>
    </row>
    <row r="16" spans="1:11" ht="40.5" customHeight="1">
      <c r="A16" s="109"/>
      <c r="B16" s="134" t="s">
        <v>103</v>
      </c>
      <c r="C16" s="135"/>
      <c r="D16" s="135"/>
      <c r="E16" s="135"/>
      <c r="F16" s="17" t="s">
        <v>42</v>
      </c>
      <c r="G16" s="65">
        <f>G17*G18+G19*G20</f>
        <v>0</v>
      </c>
      <c r="H16" s="28" t="s">
        <v>81</v>
      </c>
      <c r="I16" s="23" t="s">
        <v>101</v>
      </c>
    </row>
    <row r="17" spans="1:9" ht="51" customHeight="1">
      <c r="A17" s="109"/>
      <c r="B17" s="112"/>
      <c r="C17" s="133" t="s">
        <v>104</v>
      </c>
      <c r="D17" s="133"/>
      <c r="E17" s="133"/>
      <c r="F17" s="17" t="s">
        <v>43</v>
      </c>
      <c r="G17" s="62">
        <f>SUMIF('MPS(input_separate,method 2)'!B:B,"&gt;"&amp;'MPS(calc_process,method 2)'!$G$12,'MPS(input_separate,method 2)'!C:C)</f>
        <v>0</v>
      </c>
      <c r="H17" s="33" t="s">
        <v>37</v>
      </c>
      <c r="I17" s="23" t="s">
        <v>134</v>
      </c>
    </row>
    <row r="18" spans="1:9" ht="60.6" customHeight="1">
      <c r="A18" s="109"/>
      <c r="B18" s="112"/>
      <c r="C18" s="133" t="s">
        <v>82</v>
      </c>
      <c r="D18" s="133"/>
      <c r="E18" s="133"/>
      <c r="F18" s="19" t="s">
        <v>43</v>
      </c>
      <c r="G18" s="66">
        <f>G8</f>
        <v>1</v>
      </c>
      <c r="H18" s="67" t="s">
        <v>83</v>
      </c>
      <c r="I18" s="22" t="s">
        <v>128</v>
      </c>
    </row>
    <row r="19" spans="1:9" ht="51" customHeight="1">
      <c r="A19" s="109"/>
      <c r="B19" s="112"/>
      <c r="C19" s="133" t="s">
        <v>105</v>
      </c>
      <c r="D19" s="133"/>
      <c r="E19" s="133"/>
      <c r="F19" s="17" t="s">
        <v>43</v>
      </c>
      <c r="G19" s="62">
        <f>SUMIF('MPS(input_separate,method 2)'!B:B,"&gt;"&amp;'MPS(calc_process,method 2)'!$G$12,'MPS(input_separate,method 2)'!D:D)</f>
        <v>0</v>
      </c>
      <c r="H19" s="33" t="s">
        <v>37</v>
      </c>
      <c r="I19" s="23" t="s">
        <v>131</v>
      </c>
    </row>
    <row r="20" spans="1:9" ht="18.75" customHeight="1">
      <c r="A20" s="107"/>
      <c r="B20" s="113"/>
      <c r="C20" s="33" t="s">
        <v>98</v>
      </c>
      <c r="D20" s="33"/>
      <c r="E20" s="33"/>
      <c r="F20" s="27" t="s">
        <v>41</v>
      </c>
      <c r="G20" s="60">
        <f>G9</f>
        <v>6.8</v>
      </c>
      <c r="H20" s="61" t="s">
        <v>83</v>
      </c>
      <c r="I20" s="58" t="s">
        <v>130</v>
      </c>
    </row>
    <row r="21" spans="1:9" ht="18.75" customHeight="1" thickBot="1">
      <c r="A21" s="101" t="s">
        <v>5</v>
      </c>
      <c r="B21" s="102"/>
      <c r="C21" s="102"/>
      <c r="D21" s="102"/>
      <c r="E21" s="103"/>
      <c r="F21" s="104"/>
      <c r="G21" s="101"/>
      <c r="H21" s="103"/>
      <c r="I21" s="104"/>
    </row>
    <row r="22" spans="1:9" ht="18.75" customHeight="1" thickBot="1">
      <c r="A22" s="107"/>
      <c r="B22" s="114" t="s">
        <v>106</v>
      </c>
      <c r="C22" s="115"/>
      <c r="D22" s="115"/>
      <c r="E22" s="115"/>
      <c r="F22" s="25" t="s">
        <v>36</v>
      </c>
      <c r="G22" s="40">
        <v>0</v>
      </c>
      <c r="H22" s="26" t="s">
        <v>81</v>
      </c>
      <c r="I22" s="24" t="s">
        <v>135</v>
      </c>
    </row>
    <row r="23" spans="1:9" ht="14.25" customHeight="1">
      <c r="A23" s="2"/>
      <c r="B23" s="2"/>
      <c r="C23" s="2"/>
      <c r="D23" s="2"/>
      <c r="E23" s="2"/>
      <c r="F23" s="9"/>
      <c r="G23" s="8"/>
      <c r="H23" s="8"/>
      <c r="I23" s="3"/>
    </row>
    <row r="24" spans="1:9" ht="21.75" customHeight="1">
      <c r="E24" s="2" t="s">
        <v>8</v>
      </c>
      <c r="F24" s="5"/>
    </row>
    <row r="25" spans="1:9" ht="92.25" customHeight="1">
      <c r="E25" s="98" t="s">
        <v>107</v>
      </c>
      <c r="F25" s="117">
        <v>1</v>
      </c>
      <c r="G25" s="100" t="s">
        <v>83</v>
      </c>
      <c r="H25" s="3"/>
    </row>
    <row r="26" spans="1:9" ht="69" customHeight="1">
      <c r="E26" s="98" t="s">
        <v>108</v>
      </c>
      <c r="F26" s="117">
        <v>0.8</v>
      </c>
      <c r="G26" s="100" t="s">
        <v>83</v>
      </c>
      <c r="H26" s="3"/>
    </row>
    <row r="27" spans="1:9" ht="69" customHeight="1">
      <c r="E27" s="98" t="s">
        <v>109</v>
      </c>
      <c r="F27" s="117">
        <v>6.8</v>
      </c>
      <c r="G27" s="100" t="s">
        <v>83</v>
      </c>
      <c r="H27" s="2"/>
    </row>
    <row r="28" spans="1:9" s="7" customFormat="1" ht="84.75" customHeight="1">
      <c r="E28" s="98" t="s">
        <v>59</v>
      </c>
      <c r="F28" s="118">
        <v>5.5E-2</v>
      </c>
      <c r="G28" s="100" t="s">
        <v>60</v>
      </c>
      <c r="H28" s="2"/>
    </row>
  </sheetData>
  <sheetProtection password="C243" sheet="1" objects="1" scenarios="1"/>
  <mergeCells count="8">
    <mergeCell ref="C18:E18"/>
    <mergeCell ref="C19:E19"/>
    <mergeCell ref="B13:E13"/>
    <mergeCell ref="C14:E14"/>
    <mergeCell ref="A3:I3"/>
    <mergeCell ref="B12:E12"/>
    <mergeCell ref="B16:E16"/>
    <mergeCell ref="C17:E17"/>
  </mergeCells>
  <phoneticPr fontId="10"/>
  <pageMargins left="0.70866141732283472" right="0.70866141732283472" top="0.74803149606299213" bottom="0.74803149606299213" header="0.31496062992125984" footer="0.31496062992125984"/>
  <pageSetup paperSize="9" scale="74" fitToHeight="2" orientation="portrait" r:id="rId1"/>
  <rowBreaks count="1" manualBreakCount="1">
    <brk id="23"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cols>
    <col min="1" max="1" width="3.625" style="74" customWidth="1"/>
    <col min="2" max="2" width="36.375" style="74" customWidth="1"/>
    <col min="3" max="3" width="49.125" style="74" customWidth="1"/>
    <col min="4" max="256" width="9" style="74"/>
    <col min="257" max="257" width="3.625" style="74" customWidth="1"/>
    <col min="258" max="258" width="36.375" style="74" customWidth="1"/>
    <col min="259" max="259" width="49.125" style="74" customWidth="1"/>
    <col min="260" max="512" width="9" style="74"/>
    <col min="513" max="513" width="3.625" style="74" customWidth="1"/>
    <col min="514" max="514" width="36.375" style="74" customWidth="1"/>
    <col min="515" max="515" width="49.125" style="74" customWidth="1"/>
    <col min="516" max="768" width="9" style="74"/>
    <col min="769" max="769" width="3.625" style="74" customWidth="1"/>
    <col min="770" max="770" width="36.375" style="74" customWidth="1"/>
    <col min="771" max="771" width="49.125" style="74" customWidth="1"/>
    <col min="772" max="1024" width="9" style="74"/>
    <col min="1025" max="1025" width="3.625" style="74" customWidth="1"/>
    <col min="1026" max="1026" width="36.375" style="74" customWidth="1"/>
    <col min="1027" max="1027" width="49.125" style="74" customWidth="1"/>
    <col min="1028" max="1280" width="9" style="74"/>
    <col min="1281" max="1281" width="3.625" style="74" customWidth="1"/>
    <col min="1282" max="1282" width="36.375" style="74" customWidth="1"/>
    <col min="1283" max="1283" width="49.125" style="74" customWidth="1"/>
    <col min="1284" max="1536" width="9" style="74"/>
    <col min="1537" max="1537" width="3.625" style="74" customWidth="1"/>
    <col min="1538" max="1538" width="36.375" style="74" customWidth="1"/>
    <col min="1539" max="1539" width="49.125" style="74" customWidth="1"/>
    <col min="1540" max="1792" width="9" style="74"/>
    <col min="1793" max="1793" width="3.625" style="74" customWidth="1"/>
    <col min="1794" max="1794" width="36.375" style="74" customWidth="1"/>
    <col min="1795" max="1795" width="49.125" style="74" customWidth="1"/>
    <col min="1796" max="2048" width="9" style="74"/>
    <col min="2049" max="2049" width="3.625" style="74" customWidth="1"/>
    <col min="2050" max="2050" width="36.375" style="74" customWidth="1"/>
    <col min="2051" max="2051" width="49.125" style="74" customWidth="1"/>
    <col min="2052" max="2304" width="9" style="74"/>
    <col min="2305" max="2305" width="3.625" style="74" customWidth="1"/>
    <col min="2306" max="2306" width="36.375" style="74" customWidth="1"/>
    <col min="2307" max="2307" width="49.125" style="74" customWidth="1"/>
    <col min="2308" max="2560" width="9" style="74"/>
    <col min="2561" max="2561" width="3.625" style="74" customWidth="1"/>
    <col min="2562" max="2562" width="36.375" style="74" customWidth="1"/>
    <col min="2563" max="2563" width="49.125" style="74" customWidth="1"/>
    <col min="2564" max="2816" width="9" style="74"/>
    <col min="2817" max="2817" width="3.625" style="74" customWidth="1"/>
    <col min="2818" max="2818" width="36.375" style="74" customWidth="1"/>
    <col min="2819" max="2819" width="49.125" style="74" customWidth="1"/>
    <col min="2820" max="3072" width="9" style="74"/>
    <col min="3073" max="3073" width="3.625" style="74" customWidth="1"/>
    <col min="3074" max="3074" width="36.375" style="74" customWidth="1"/>
    <col min="3075" max="3075" width="49.125" style="74" customWidth="1"/>
    <col min="3076" max="3328" width="9" style="74"/>
    <col min="3329" max="3329" width="3.625" style="74" customWidth="1"/>
    <col min="3330" max="3330" width="36.375" style="74" customWidth="1"/>
    <col min="3331" max="3331" width="49.125" style="74" customWidth="1"/>
    <col min="3332" max="3584" width="9" style="74"/>
    <col min="3585" max="3585" width="3.625" style="74" customWidth="1"/>
    <col min="3586" max="3586" width="36.375" style="74" customWidth="1"/>
    <col min="3587" max="3587" width="49.125" style="74" customWidth="1"/>
    <col min="3588" max="3840" width="9" style="74"/>
    <col min="3841" max="3841" width="3.625" style="74" customWidth="1"/>
    <col min="3842" max="3842" width="36.375" style="74" customWidth="1"/>
    <col min="3843" max="3843" width="49.125" style="74" customWidth="1"/>
    <col min="3844" max="4096" width="9" style="74"/>
    <col min="4097" max="4097" width="3.625" style="74" customWidth="1"/>
    <col min="4098" max="4098" width="36.375" style="74" customWidth="1"/>
    <col min="4099" max="4099" width="49.125" style="74" customWidth="1"/>
    <col min="4100" max="4352" width="9" style="74"/>
    <col min="4353" max="4353" width="3.625" style="74" customWidth="1"/>
    <col min="4354" max="4354" width="36.375" style="74" customWidth="1"/>
    <col min="4355" max="4355" width="49.125" style="74" customWidth="1"/>
    <col min="4356" max="4608" width="9" style="74"/>
    <col min="4609" max="4609" width="3.625" style="74" customWidth="1"/>
    <col min="4610" max="4610" width="36.375" style="74" customWidth="1"/>
    <col min="4611" max="4611" width="49.125" style="74" customWidth="1"/>
    <col min="4612" max="4864" width="9" style="74"/>
    <col min="4865" max="4865" width="3.625" style="74" customWidth="1"/>
    <col min="4866" max="4866" width="36.375" style="74" customWidth="1"/>
    <col min="4867" max="4867" width="49.125" style="74" customWidth="1"/>
    <col min="4868" max="5120" width="9" style="74"/>
    <col min="5121" max="5121" width="3.625" style="74" customWidth="1"/>
    <col min="5122" max="5122" width="36.375" style="74" customWidth="1"/>
    <col min="5123" max="5123" width="49.125" style="74" customWidth="1"/>
    <col min="5124" max="5376" width="9" style="74"/>
    <col min="5377" max="5377" width="3.625" style="74" customWidth="1"/>
    <col min="5378" max="5378" width="36.375" style="74" customWidth="1"/>
    <col min="5379" max="5379" width="49.125" style="74" customWidth="1"/>
    <col min="5380" max="5632" width="9" style="74"/>
    <col min="5633" max="5633" width="3.625" style="74" customWidth="1"/>
    <col min="5634" max="5634" width="36.375" style="74" customWidth="1"/>
    <col min="5635" max="5635" width="49.125" style="74" customWidth="1"/>
    <col min="5636" max="5888" width="9" style="74"/>
    <col min="5889" max="5889" width="3.625" style="74" customWidth="1"/>
    <col min="5890" max="5890" width="36.375" style="74" customWidth="1"/>
    <col min="5891" max="5891" width="49.125" style="74" customWidth="1"/>
    <col min="5892" max="6144" width="9" style="74"/>
    <col min="6145" max="6145" width="3.625" style="74" customWidth="1"/>
    <col min="6146" max="6146" width="36.375" style="74" customWidth="1"/>
    <col min="6147" max="6147" width="49.125" style="74" customWidth="1"/>
    <col min="6148" max="6400" width="9" style="74"/>
    <col min="6401" max="6401" width="3.625" style="74" customWidth="1"/>
    <col min="6402" max="6402" width="36.375" style="74" customWidth="1"/>
    <col min="6403" max="6403" width="49.125" style="74" customWidth="1"/>
    <col min="6404" max="6656" width="9" style="74"/>
    <col min="6657" max="6657" width="3.625" style="74" customWidth="1"/>
    <col min="6658" max="6658" width="36.375" style="74" customWidth="1"/>
    <col min="6659" max="6659" width="49.125" style="74" customWidth="1"/>
    <col min="6660" max="6912" width="9" style="74"/>
    <col min="6913" max="6913" width="3.625" style="74" customWidth="1"/>
    <col min="6914" max="6914" width="36.375" style="74" customWidth="1"/>
    <col min="6915" max="6915" width="49.125" style="74" customWidth="1"/>
    <col min="6916" max="7168" width="9" style="74"/>
    <col min="7169" max="7169" width="3.625" style="74" customWidth="1"/>
    <col min="7170" max="7170" width="36.375" style="74" customWidth="1"/>
    <col min="7171" max="7171" width="49.125" style="74" customWidth="1"/>
    <col min="7172" max="7424" width="9" style="74"/>
    <col min="7425" max="7425" width="3.625" style="74" customWidth="1"/>
    <col min="7426" max="7426" width="36.375" style="74" customWidth="1"/>
    <col min="7427" max="7427" width="49.125" style="74" customWidth="1"/>
    <col min="7428" max="7680" width="9" style="74"/>
    <col min="7681" max="7681" width="3.625" style="74" customWidth="1"/>
    <col min="7682" max="7682" width="36.375" style="74" customWidth="1"/>
    <col min="7683" max="7683" width="49.125" style="74" customWidth="1"/>
    <col min="7684" max="7936" width="9" style="74"/>
    <col min="7937" max="7937" width="3.625" style="74" customWidth="1"/>
    <col min="7938" max="7938" width="36.375" style="74" customWidth="1"/>
    <col min="7939" max="7939" width="49.125" style="74" customWidth="1"/>
    <col min="7940" max="8192" width="9" style="74"/>
    <col min="8193" max="8193" width="3.625" style="74" customWidth="1"/>
    <col min="8194" max="8194" width="36.375" style="74" customWidth="1"/>
    <col min="8195" max="8195" width="49.125" style="74" customWidth="1"/>
    <col min="8196" max="8448" width="9" style="74"/>
    <col min="8449" max="8449" width="3.625" style="74" customWidth="1"/>
    <col min="8450" max="8450" width="36.375" style="74" customWidth="1"/>
    <col min="8451" max="8451" width="49.125" style="74" customWidth="1"/>
    <col min="8452" max="8704" width="9" style="74"/>
    <col min="8705" max="8705" width="3.625" style="74" customWidth="1"/>
    <col min="8706" max="8706" width="36.375" style="74" customWidth="1"/>
    <col min="8707" max="8707" width="49.125" style="74" customWidth="1"/>
    <col min="8708" max="8960" width="9" style="74"/>
    <col min="8961" max="8961" width="3.625" style="74" customWidth="1"/>
    <col min="8962" max="8962" width="36.375" style="74" customWidth="1"/>
    <col min="8963" max="8963" width="49.125" style="74" customWidth="1"/>
    <col min="8964" max="9216" width="9" style="74"/>
    <col min="9217" max="9217" width="3.625" style="74" customWidth="1"/>
    <col min="9218" max="9218" width="36.375" style="74" customWidth="1"/>
    <col min="9219" max="9219" width="49.125" style="74" customWidth="1"/>
    <col min="9220" max="9472" width="9" style="74"/>
    <col min="9473" max="9473" width="3.625" style="74" customWidth="1"/>
    <col min="9474" max="9474" width="36.375" style="74" customWidth="1"/>
    <col min="9475" max="9475" width="49.125" style="74" customWidth="1"/>
    <col min="9476" max="9728" width="9" style="74"/>
    <col min="9729" max="9729" width="3.625" style="74" customWidth="1"/>
    <col min="9730" max="9730" width="36.375" style="74" customWidth="1"/>
    <col min="9731" max="9731" width="49.125" style="74" customWidth="1"/>
    <col min="9732" max="9984" width="9" style="74"/>
    <col min="9985" max="9985" width="3.625" style="74" customWidth="1"/>
    <col min="9986" max="9986" width="36.375" style="74" customWidth="1"/>
    <col min="9987" max="9987" width="49.125" style="74" customWidth="1"/>
    <col min="9988" max="10240" width="9" style="74"/>
    <col min="10241" max="10241" width="3.625" style="74" customWidth="1"/>
    <col min="10242" max="10242" width="36.375" style="74" customWidth="1"/>
    <col min="10243" max="10243" width="49.125" style="74" customWidth="1"/>
    <col min="10244" max="10496" width="9" style="74"/>
    <col min="10497" max="10497" width="3.625" style="74" customWidth="1"/>
    <col min="10498" max="10498" width="36.375" style="74" customWidth="1"/>
    <col min="10499" max="10499" width="49.125" style="74" customWidth="1"/>
    <col min="10500" max="10752" width="9" style="74"/>
    <col min="10753" max="10753" width="3.625" style="74" customWidth="1"/>
    <col min="10754" max="10754" width="36.375" style="74" customWidth="1"/>
    <col min="10755" max="10755" width="49.125" style="74" customWidth="1"/>
    <col min="10756" max="11008" width="9" style="74"/>
    <col min="11009" max="11009" width="3.625" style="74" customWidth="1"/>
    <col min="11010" max="11010" width="36.375" style="74" customWidth="1"/>
    <col min="11011" max="11011" width="49.125" style="74" customWidth="1"/>
    <col min="11012" max="11264" width="9" style="74"/>
    <col min="11265" max="11265" width="3.625" style="74" customWidth="1"/>
    <col min="11266" max="11266" width="36.375" style="74" customWidth="1"/>
    <col min="11267" max="11267" width="49.125" style="74" customWidth="1"/>
    <col min="11268" max="11520" width="9" style="74"/>
    <col min="11521" max="11521" width="3.625" style="74" customWidth="1"/>
    <col min="11522" max="11522" width="36.375" style="74" customWidth="1"/>
    <col min="11523" max="11523" width="49.125" style="74" customWidth="1"/>
    <col min="11524" max="11776" width="9" style="74"/>
    <col min="11777" max="11777" width="3.625" style="74" customWidth="1"/>
    <col min="11778" max="11778" width="36.375" style="74" customWidth="1"/>
    <col min="11779" max="11779" width="49.125" style="74" customWidth="1"/>
    <col min="11780" max="12032" width="9" style="74"/>
    <col min="12033" max="12033" width="3.625" style="74" customWidth="1"/>
    <col min="12034" max="12034" width="36.375" style="74" customWidth="1"/>
    <col min="12035" max="12035" width="49.125" style="74" customWidth="1"/>
    <col min="12036" max="12288" width="9" style="74"/>
    <col min="12289" max="12289" width="3.625" style="74" customWidth="1"/>
    <col min="12290" max="12290" width="36.375" style="74" customWidth="1"/>
    <col min="12291" max="12291" width="49.125" style="74" customWidth="1"/>
    <col min="12292" max="12544" width="9" style="74"/>
    <col min="12545" max="12545" width="3.625" style="74" customWidth="1"/>
    <col min="12546" max="12546" width="36.375" style="74" customWidth="1"/>
    <col min="12547" max="12547" width="49.125" style="74" customWidth="1"/>
    <col min="12548" max="12800" width="9" style="74"/>
    <col min="12801" max="12801" width="3.625" style="74" customWidth="1"/>
    <col min="12802" max="12802" width="36.375" style="74" customWidth="1"/>
    <col min="12803" max="12803" width="49.125" style="74" customWidth="1"/>
    <col min="12804" max="13056" width="9" style="74"/>
    <col min="13057" max="13057" width="3.625" style="74" customWidth="1"/>
    <col min="13058" max="13058" width="36.375" style="74" customWidth="1"/>
    <col min="13059" max="13059" width="49.125" style="74" customWidth="1"/>
    <col min="13060" max="13312" width="9" style="74"/>
    <col min="13313" max="13313" width="3.625" style="74" customWidth="1"/>
    <col min="13314" max="13314" width="36.375" style="74" customWidth="1"/>
    <col min="13315" max="13315" width="49.125" style="74" customWidth="1"/>
    <col min="13316" max="13568" width="9" style="74"/>
    <col min="13569" max="13569" width="3.625" style="74" customWidth="1"/>
    <col min="13570" max="13570" width="36.375" style="74" customWidth="1"/>
    <col min="13571" max="13571" width="49.125" style="74" customWidth="1"/>
    <col min="13572" max="13824" width="9" style="74"/>
    <col min="13825" max="13825" width="3.625" style="74" customWidth="1"/>
    <col min="13826" max="13826" width="36.375" style="74" customWidth="1"/>
    <col min="13827" max="13827" width="49.125" style="74" customWidth="1"/>
    <col min="13828" max="14080" width="9" style="74"/>
    <col min="14081" max="14081" width="3.625" style="74" customWidth="1"/>
    <col min="14082" max="14082" width="36.375" style="74" customWidth="1"/>
    <col min="14083" max="14083" width="49.125" style="74" customWidth="1"/>
    <col min="14084" max="14336" width="9" style="74"/>
    <col min="14337" max="14337" width="3.625" style="74" customWidth="1"/>
    <col min="14338" max="14338" width="36.375" style="74" customWidth="1"/>
    <col min="14339" max="14339" width="49.125" style="74" customWidth="1"/>
    <col min="14340" max="14592" width="9" style="74"/>
    <col min="14593" max="14593" width="3.625" style="74" customWidth="1"/>
    <col min="14594" max="14594" width="36.375" style="74" customWidth="1"/>
    <col min="14595" max="14595" width="49.125" style="74" customWidth="1"/>
    <col min="14596" max="14848" width="9" style="74"/>
    <col min="14849" max="14849" width="3.625" style="74" customWidth="1"/>
    <col min="14850" max="14850" width="36.375" style="74" customWidth="1"/>
    <col min="14851" max="14851" width="49.125" style="74" customWidth="1"/>
    <col min="14852" max="15104" width="9" style="74"/>
    <col min="15105" max="15105" width="3.625" style="74" customWidth="1"/>
    <col min="15106" max="15106" width="36.375" style="74" customWidth="1"/>
    <col min="15107" max="15107" width="49.125" style="74" customWidth="1"/>
    <col min="15108" max="15360" width="9" style="74"/>
    <col min="15361" max="15361" width="3.625" style="74" customWidth="1"/>
    <col min="15362" max="15362" width="36.375" style="74" customWidth="1"/>
    <col min="15363" max="15363" width="49.125" style="74" customWidth="1"/>
    <col min="15364" max="15616" width="9" style="74"/>
    <col min="15617" max="15617" width="3.625" style="74" customWidth="1"/>
    <col min="15618" max="15618" width="36.375" style="74" customWidth="1"/>
    <col min="15619" max="15619" width="49.125" style="74" customWidth="1"/>
    <col min="15620" max="15872" width="9" style="74"/>
    <col min="15873" max="15873" width="3.625" style="74" customWidth="1"/>
    <col min="15874" max="15874" width="36.375" style="74" customWidth="1"/>
    <col min="15875" max="15875" width="49.125" style="74" customWidth="1"/>
    <col min="15876" max="16128" width="9" style="74"/>
    <col min="16129" max="16129" width="3.625" style="74" customWidth="1"/>
    <col min="16130" max="16130" width="36.375" style="74" customWidth="1"/>
    <col min="16131" max="16131" width="49.125" style="74" customWidth="1"/>
    <col min="16132" max="16384" width="9" style="74"/>
  </cols>
  <sheetData>
    <row r="1" spans="1:3" ht="18" customHeight="1">
      <c r="C1" s="75" t="str">
        <f>'MPS(input,method 1)'!K1</f>
        <v>Monitoring Spreadsheet: JCM_ET_AM002_ver01.0</v>
      </c>
    </row>
    <row r="2" spans="1:3" ht="18" customHeight="1">
      <c r="C2" s="75" t="str">
        <f>'MPS(input,method 1)'!K2</f>
        <v>Reference Number:</v>
      </c>
    </row>
    <row r="3" spans="1:3" ht="24" customHeight="1">
      <c r="A3" s="136" t="s">
        <v>137</v>
      </c>
      <c r="B3" s="136"/>
      <c r="C3" s="136"/>
    </row>
    <row r="5" spans="1:3" ht="21" customHeight="1">
      <c r="B5" s="76" t="s">
        <v>138</v>
      </c>
      <c r="C5" s="76" t="s">
        <v>139</v>
      </c>
    </row>
    <row r="6" spans="1:3" ht="54" customHeight="1">
      <c r="B6" s="77"/>
      <c r="C6" s="77"/>
    </row>
    <row r="7" spans="1:3" ht="54" customHeight="1">
      <c r="B7" s="77"/>
      <c r="C7" s="77"/>
    </row>
    <row r="8" spans="1:3" ht="54" customHeight="1">
      <c r="B8" s="77"/>
      <c r="C8" s="77"/>
    </row>
    <row r="9" spans="1:3" ht="54" customHeight="1">
      <c r="B9" s="77"/>
      <c r="C9" s="77"/>
    </row>
    <row r="10" spans="1:3" ht="54" customHeight="1">
      <c r="B10" s="77"/>
      <c r="C10" s="77"/>
    </row>
    <row r="11" spans="1:3" ht="54" customHeight="1">
      <c r="B11" s="77"/>
      <c r="C11" s="77"/>
    </row>
    <row r="12" spans="1:3" ht="54" customHeight="1">
      <c r="B12" s="77"/>
      <c r="C12" s="77"/>
    </row>
  </sheetData>
  <sheetProtection password="C243" sheet="1" objects="1" scenarios="1" formatCells="0" formatRows="0" insertRows="0"/>
  <mergeCells count="1">
    <mergeCell ref="A3:C3"/>
  </mergeCells>
  <phoneticPr fontId="10"/>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3"/>
  <sheetViews>
    <sheetView showGridLines="0" view="pageBreakPreview" zoomScale="70" zoomScaleNormal="50" zoomScaleSheetLayoutView="70" zoomScalePageLayoutView="85" workbookViewId="0"/>
  </sheetViews>
  <sheetFormatPr defaultColWidth="9" defaultRowHeight="14.25"/>
  <cols>
    <col min="1" max="1" width="2.625" style="1" customWidth="1"/>
    <col min="2" max="3" width="11.625" style="1" customWidth="1"/>
    <col min="4" max="4" width="12.375" style="1" customWidth="1"/>
    <col min="5" max="5" width="26.625" style="1" customWidth="1"/>
    <col min="6" max="7" width="10.625" style="1" customWidth="1"/>
    <col min="8" max="8" width="11.625" style="1" customWidth="1"/>
    <col min="9" max="9" width="11.5" style="1" customWidth="1"/>
    <col min="10" max="10" width="59" style="1" customWidth="1"/>
    <col min="11" max="11" width="13.25" style="1" customWidth="1"/>
    <col min="12" max="12" width="11.5" style="1" customWidth="1"/>
    <col min="13" max="16384" width="9" style="1"/>
  </cols>
  <sheetData>
    <row r="1" spans="1:12" ht="18" customHeight="1">
      <c r="L1" s="16" t="str">
        <f>'MPS(input,method 1)'!K1</f>
        <v>Monitoring Spreadsheet: JCM_ET_AM002_ver01.0</v>
      </c>
    </row>
    <row r="2" spans="1:12" ht="18" customHeight="1">
      <c r="L2" s="16" t="str">
        <f>'MPS(input,method 1)'!K2</f>
        <v>Reference Number:</v>
      </c>
    </row>
    <row r="3" spans="1:12" ht="27.75" customHeight="1">
      <c r="A3" s="72" t="s">
        <v>140</v>
      </c>
      <c r="B3" s="72"/>
      <c r="C3" s="38"/>
      <c r="D3" s="38"/>
      <c r="E3" s="38"/>
      <c r="F3" s="38"/>
      <c r="G3" s="38"/>
      <c r="H3" s="38"/>
      <c r="I3" s="38"/>
      <c r="J3" s="38"/>
      <c r="K3" s="38"/>
      <c r="L3" s="39"/>
    </row>
    <row r="5" spans="1:12" ht="15.75" customHeight="1">
      <c r="A5" s="6" t="s">
        <v>142</v>
      </c>
      <c r="B5" s="6"/>
      <c r="C5" s="6"/>
    </row>
    <row r="6" spans="1:12" ht="15.75" customHeight="1">
      <c r="A6" s="6"/>
      <c r="B6" s="70" t="s">
        <v>146</v>
      </c>
      <c r="C6" s="70" t="s">
        <v>147</v>
      </c>
      <c r="D6" s="70" t="s">
        <v>148</v>
      </c>
      <c r="E6" s="70" t="s">
        <v>149</v>
      </c>
      <c r="F6" s="70" t="s">
        <v>150</v>
      </c>
      <c r="G6" s="70" t="s">
        <v>151</v>
      </c>
      <c r="H6" s="70" t="s">
        <v>152</v>
      </c>
      <c r="I6" s="70" t="s">
        <v>153</v>
      </c>
      <c r="J6" s="70" t="s">
        <v>154</v>
      </c>
      <c r="K6" s="70" t="s">
        <v>155</v>
      </c>
      <c r="L6" s="70" t="s">
        <v>156</v>
      </c>
    </row>
    <row r="7" spans="1:12" s="10" customFormat="1" ht="34.5" customHeight="1">
      <c r="B7" s="70" t="s">
        <v>145</v>
      </c>
      <c r="C7" s="68" t="s">
        <v>20</v>
      </c>
      <c r="D7" s="68" t="s">
        <v>21</v>
      </c>
      <c r="E7" s="68" t="s">
        <v>22</v>
      </c>
      <c r="F7" s="68" t="s">
        <v>160</v>
      </c>
      <c r="G7" s="68" t="s">
        <v>1</v>
      </c>
      <c r="H7" s="68" t="s">
        <v>25</v>
      </c>
      <c r="I7" s="68" t="s">
        <v>26</v>
      </c>
      <c r="J7" s="68" t="s">
        <v>27</v>
      </c>
      <c r="K7" s="68" t="s">
        <v>28</v>
      </c>
      <c r="L7" s="68" t="s">
        <v>29</v>
      </c>
    </row>
    <row r="8" spans="1:12" ht="162.75" customHeight="1">
      <c r="B8" s="80"/>
      <c r="C8" s="35" t="s">
        <v>47</v>
      </c>
      <c r="D8" s="33" t="s">
        <v>68</v>
      </c>
      <c r="E8" s="69" t="s">
        <v>69</v>
      </c>
      <c r="F8" s="47"/>
      <c r="G8" s="33" t="s">
        <v>53</v>
      </c>
      <c r="H8" s="48" t="s">
        <v>34</v>
      </c>
      <c r="I8" s="48" t="s">
        <v>40</v>
      </c>
      <c r="J8" s="49" t="s">
        <v>70</v>
      </c>
      <c r="K8" s="50" t="s">
        <v>52</v>
      </c>
      <c r="L8" s="50" t="s">
        <v>42</v>
      </c>
    </row>
    <row r="9" spans="1:12" ht="8.25" customHeight="1"/>
    <row r="10" spans="1:12" ht="15.75" customHeight="1">
      <c r="A10" s="6" t="s">
        <v>143</v>
      </c>
      <c r="B10" s="6"/>
    </row>
    <row r="11" spans="1:12" ht="15.75" customHeight="1">
      <c r="B11" s="145" t="s">
        <v>10</v>
      </c>
      <c r="C11" s="146"/>
      <c r="D11" s="126" t="s">
        <v>11</v>
      </c>
      <c r="E11" s="126"/>
      <c r="F11" s="68" t="s">
        <v>12</v>
      </c>
      <c r="G11" s="68" t="s">
        <v>13</v>
      </c>
      <c r="H11" s="126" t="s">
        <v>14</v>
      </c>
      <c r="I11" s="126"/>
      <c r="J11" s="126"/>
      <c r="K11" s="126" t="s">
        <v>15</v>
      </c>
      <c r="L11" s="126"/>
    </row>
    <row r="12" spans="1:12" ht="39" customHeight="1">
      <c r="B12" s="145" t="s">
        <v>21</v>
      </c>
      <c r="C12" s="146"/>
      <c r="D12" s="126" t="s">
        <v>22</v>
      </c>
      <c r="E12" s="126"/>
      <c r="F12" s="68" t="s">
        <v>23</v>
      </c>
      <c r="G12" s="68" t="s">
        <v>1</v>
      </c>
      <c r="H12" s="126" t="s">
        <v>26</v>
      </c>
      <c r="I12" s="126"/>
      <c r="J12" s="126"/>
      <c r="K12" s="126" t="s">
        <v>29</v>
      </c>
      <c r="L12" s="126"/>
    </row>
    <row r="13" spans="1:12" ht="84.75" customHeight="1">
      <c r="B13" s="147" t="s">
        <v>72</v>
      </c>
      <c r="C13" s="148"/>
      <c r="D13" s="127" t="s">
        <v>73</v>
      </c>
      <c r="E13" s="127"/>
      <c r="F13" s="81">
        <f>'MPS(input,method 1)'!E13</f>
        <v>0</v>
      </c>
      <c r="G13" s="33" t="s">
        <v>74</v>
      </c>
      <c r="H13" s="144" t="str">
        <f>'MPS(input,method 1)'!G13</f>
        <v>Refer to the available value in “Table 2. Emission factors for diesel generator systems (in kg CO2e/kWh) for three different levels of load factors” of CDM approved small scale methodology AMS-I.F.
This parameter is determined at the time of validation in accordance with the latest version of the above source.</v>
      </c>
      <c r="I13" s="144"/>
      <c r="J13" s="144"/>
      <c r="K13" s="144" t="str">
        <f>'MPS(input,method 1)'!J13</f>
        <v>n/a</v>
      </c>
      <c r="L13" s="144"/>
    </row>
    <row r="14" spans="1:12" ht="110.25" customHeight="1">
      <c r="B14" s="147" t="s">
        <v>76</v>
      </c>
      <c r="C14" s="148"/>
      <c r="D14" s="127" t="s">
        <v>56</v>
      </c>
      <c r="E14" s="127"/>
      <c r="F14" s="82">
        <f>'MPS(input,method 1)'!E14</f>
        <v>0</v>
      </c>
      <c r="G14" s="33" t="s">
        <v>55</v>
      </c>
      <c r="H14" s="144" t="str">
        <f>'MPS(input,method 1)'!G14</f>
        <v>The total capacity of the project generation systems.
In the case of the projects which newly install PVs together with the “micro hydropower generation unit” as defined by the latest version of ET_AM001, “Electrification of communities using Micro hydropower generation”, the total capacity of the project is determined as the sum of the capacity of the units installed under this methodology and “micro hydropower generation unit” as defined in ET_AM001.</v>
      </c>
      <c r="I14" s="144"/>
      <c r="J14" s="144"/>
      <c r="K14" s="144" t="str">
        <f>'MPS(input,method 1)'!J14</f>
        <v>n/a</v>
      </c>
      <c r="L14" s="144"/>
    </row>
    <row r="15" spans="1:12" ht="8.25" customHeight="1"/>
    <row r="16" spans="1:12" ht="15.75" customHeight="1">
      <c r="A16" s="4" t="s">
        <v>144</v>
      </c>
      <c r="B16" s="4"/>
      <c r="C16" s="4"/>
    </row>
    <row r="17" spans="1:11" ht="17.25" customHeight="1" thickBot="1">
      <c r="B17" s="151" t="s">
        <v>157</v>
      </c>
      <c r="C17" s="151"/>
      <c r="D17" s="149" t="s">
        <v>78</v>
      </c>
      <c r="E17" s="150"/>
      <c r="F17" s="31" t="s">
        <v>1</v>
      </c>
    </row>
    <row r="18" spans="1:11" ht="19.5" thickBot="1">
      <c r="B18" s="139"/>
      <c r="C18" s="140"/>
      <c r="D18" s="137">
        <f>ROUNDDOWN('MRS(calc_process,method 1)'!G6, 0)</f>
        <v>0</v>
      </c>
      <c r="E18" s="138"/>
      <c r="F18" s="32" t="s">
        <v>79</v>
      </c>
    </row>
    <row r="19" spans="1:11" ht="20.100000000000001" customHeight="1">
      <c r="C19" s="5"/>
      <c r="D19" s="5"/>
      <c r="G19" s="11"/>
      <c r="H19" s="11"/>
    </row>
    <row r="20" spans="1:11" ht="14.25" customHeight="1">
      <c r="A20" s="6" t="s">
        <v>9</v>
      </c>
      <c r="B20" s="6"/>
    </row>
    <row r="21" spans="1:11" ht="14.25" customHeight="1">
      <c r="B21" s="28" t="s">
        <v>31</v>
      </c>
      <c r="C21" s="141" t="s">
        <v>32</v>
      </c>
      <c r="D21" s="142"/>
      <c r="E21" s="142"/>
      <c r="F21" s="142"/>
      <c r="G21" s="142"/>
      <c r="H21" s="142"/>
      <c r="I21" s="142"/>
      <c r="J21" s="143"/>
      <c r="K21" s="12"/>
    </row>
    <row r="22" spans="1:11" ht="14.25" customHeight="1">
      <c r="B22" s="28" t="s">
        <v>30</v>
      </c>
      <c r="C22" s="141" t="s">
        <v>33</v>
      </c>
      <c r="D22" s="142"/>
      <c r="E22" s="142"/>
      <c r="F22" s="142"/>
      <c r="G22" s="142"/>
      <c r="H22" s="142"/>
      <c r="I22" s="142"/>
      <c r="J22" s="143"/>
      <c r="K22" s="12"/>
    </row>
    <row r="23" spans="1:11" ht="14.25" customHeight="1">
      <c r="B23" s="28" t="s">
        <v>34</v>
      </c>
      <c r="C23" s="141" t="s">
        <v>35</v>
      </c>
      <c r="D23" s="142"/>
      <c r="E23" s="142"/>
      <c r="F23" s="142"/>
      <c r="G23" s="142"/>
      <c r="H23" s="142"/>
      <c r="I23" s="142"/>
      <c r="J23" s="143"/>
      <c r="K23" s="12"/>
    </row>
  </sheetData>
  <sheetProtection password="C243" sheet="1" objects="1" scenarios="1" formatCells="0" formatRows="0"/>
  <mergeCells count="23">
    <mergeCell ref="B11:C11"/>
    <mergeCell ref="B12:C12"/>
    <mergeCell ref="B13:C13"/>
    <mergeCell ref="B14:C14"/>
    <mergeCell ref="D17:E17"/>
    <mergeCell ref="B17:C17"/>
    <mergeCell ref="D11:E11"/>
    <mergeCell ref="D13:E13"/>
    <mergeCell ref="H11:J11"/>
    <mergeCell ref="K11:L11"/>
    <mergeCell ref="D12:E12"/>
    <mergeCell ref="H12:J12"/>
    <mergeCell ref="K12:L12"/>
    <mergeCell ref="H13:J13"/>
    <mergeCell ref="K13:L13"/>
    <mergeCell ref="D14:E14"/>
    <mergeCell ref="H14:J14"/>
    <mergeCell ref="K14:L14"/>
    <mergeCell ref="D18:E18"/>
    <mergeCell ref="B18:C18"/>
    <mergeCell ref="C21:J21"/>
    <mergeCell ref="C22:J22"/>
    <mergeCell ref="C23:J23"/>
  </mergeCells>
  <phoneticPr fontId="10"/>
  <pageMargins left="0.70866141732283472" right="0.70866141732283472" top="0.74803149606299213" bottom="0.74803149606299213" header="0.31496062992125984" footer="0.31496062992125984"/>
  <pageSetup paperSize="9" scale="68" orientation="landscape" r:id="rId1"/>
  <ignoredErrors>
    <ignoredError sqref="C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9"/>
  <sheetViews>
    <sheetView showGridLines="0" view="pageBreakPreview" zoomScale="80" zoomScaleNormal="100" zoomScaleSheetLayoutView="80" workbookViewId="0"/>
  </sheetViews>
  <sheetFormatPr defaultColWidth="9" defaultRowHeight="14.25"/>
  <cols>
    <col min="1" max="4" width="3.625" style="1" customWidth="1"/>
    <col min="5" max="5" width="47.125" style="1" customWidth="1"/>
    <col min="6" max="7" width="12.625" style="1" customWidth="1"/>
    <col min="8" max="8" width="11.5" style="1" customWidth="1"/>
    <col min="9" max="9" width="11.5" style="7" customWidth="1"/>
    <col min="10" max="16384" width="9" style="1"/>
  </cols>
  <sheetData>
    <row r="1" spans="1:11" ht="18" customHeight="1">
      <c r="I1" s="13" t="str">
        <f>'MPS(input,method 1)'!K1</f>
        <v>Monitoring Spreadsheet: JCM_ET_AM002_ver01.0</v>
      </c>
    </row>
    <row r="2" spans="1:11" ht="18" customHeight="1">
      <c r="I2" s="13" t="str">
        <f>'MPS(input,method 1)'!K2</f>
        <v>Reference Number:</v>
      </c>
    </row>
    <row r="3" spans="1:11" ht="27.75" customHeight="1">
      <c r="A3" s="132" t="s">
        <v>141</v>
      </c>
      <c r="B3" s="132"/>
      <c r="C3" s="132"/>
      <c r="D3" s="132"/>
      <c r="E3" s="132"/>
      <c r="F3" s="132"/>
      <c r="G3" s="132"/>
      <c r="H3" s="132"/>
      <c r="I3" s="132"/>
    </row>
    <row r="4" spans="1:11" ht="11.25" customHeight="1"/>
    <row r="5" spans="1:11" ht="18.75" customHeight="1" thickBot="1">
      <c r="A5" s="101" t="s">
        <v>2</v>
      </c>
      <c r="B5" s="102"/>
      <c r="C5" s="102"/>
      <c r="D5" s="102"/>
      <c r="E5" s="103"/>
      <c r="F5" s="104" t="s">
        <v>6</v>
      </c>
      <c r="G5" s="105" t="s">
        <v>0</v>
      </c>
      <c r="H5" s="104" t="s">
        <v>1</v>
      </c>
      <c r="I5" s="106" t="s">
        <v>7</v>
      </c>
    </row>
    <row r="6" spans="1:11" ht="18.75" customHeight="1" thickBot="1">
      <c r="A6" s="107"/>
      <c r="B6" s="111" t="s">
        <v>80</v>
      </c>
      <c r="C6" s="116"/>
      <c r="D6" s="116"/>
      <c r="E6" s="116"/>
      <c r="F6" s="25" t="s">
        <v>42</v>
      </c>
      <c r="G6" s="40">
        <f>G10-G14</f>
        <v>0</v>
      </c>
      <c r="H6" s="26" t="s">
        <v>79</v>
      </c>
      <c r="I6" s="18" t="s">
        <v>116</v>
      </c>
    </row>
    <row r="7" spans="1:11" ht="18.75" customHeight="1">
      <c r="A7" s="101" t="s">
        <v>3</v>
      </c>
      <c r="B7" s="102"/>
      <c r="C7" s="102"/>
      <c r="D7" s="102"/>
      <c r="E7" s="103"/>
      <c r="F7" s="103"/>
      <c r="G7" s="108"/>
      <c r="H7" s="103"/>
      <c r="I7" s="104"/>
      <c r="J7" s="29"/>
      <c r="K7" s="29"/>
    </row>
    <row r="8" spans="1:11" ht="18.75" customHeight="1">
      <c r="A8" s="107"/>
      <c r="B8" s="111" t="s">
        <v>82</v>
      </c>
      <c r="C8" s="116"/>
      <c r="D8" s="116"/>
      <c r="E8" s="116"/>
      <c r="F8" s="19" t="s">
        <v>43</v>
      </c>
      <c r="G8" s="20">
        <f>G12</f>
        <v>1</v>
      </c>
      <c r="H8" s="21" t="s">
        <v>83</v>
      </c>
      <c r="I8" s="22" t="s">
        <v>117</v>
      </c>
    </row>
    <row r="9" spans="1:11" ht="18.75" customHeight="1" thickBot="1">
      <c r="A9" s="101" t="s">
        <v>4</v>
      </c>
      <c r="B9" s="103"/>
      <c r="C9" s="102"/>
      <c r="D9" s="104"/>
      <c r="E9" s="104"/>
      <c r="F9" s="104"/>
      <c r="G9" s="101"/>
      <c r="H9" s="103"/>
      <c r="I9" s="104"/>
    </row>
    <row r="10" spans="1:11" ht="18.75" customHeight="1" thickBot="1">
      <c r="A10" s="109"/>
      <c r="B10" s="119" t="s">
        <v>84</v>
      </c>
      <c r="C10" s="111"/>
      <c r="D10" s="111"/>
      <c r="E10" s="111"/>
      <c r="F10" s="25" t="s">
        <v>42</v>
      </c>
      <c r="G10" s="40">
        <f>G11*G12</f>
        <v>0</v>
      </c>
      <c r="H10" s="26" t="s">
        <v>79</v>
      </c>
      <c r="I10" s="23" t="s">
        <v>120</v>
      </c>
    </row>
    <row r="11" spans="1:11" ht="36.75" customHeight="1">
      <c r="A11" s="109"/>
      <c r="B11" s="112"/>
      <c r="C11" s="133" t="s">
        <v>69</v>
      </c>
      <c r="D11" s="133"/>
      <c r="E11" s="133"/>
      <c r="F11" s="17" t="s">
        <v>43</v>
      </c>
      <c r="G11" s="63">
        <f>'MRS(input,method 1)'!F8</f>
        <v>0</v>
      </c>
      <c r="H11" s="33" t="s">
        <v>37</v>
      </c>
      <c r="I11" s="18" t="s">
        <v>118</v>
      </c>
    </row>
    <row r="12" spans="1:11" ht="18.75" customHeight="1">
      <c r="A12" s="107"/>
      <c r="B12" s="113"/>
      <c r="C12" s="33" t="s">
        <v>82</v>
      </c>
      <c r="D12" s="33"/>
      <c r="E12" s="33"/>
      <c r="F12" s="17" t="s">
        <v>43</v>
      </c>
      <c r="G12" s="66">
        <f>IF('MRS(input,method 1)'!F14&lt;35,'MRS(calc_process,method 1)'!F17,'MRS(calc_process,method 1)'!F18)</f>
        <v>1</v>
      </c>
      <c r="H12" s="67" t="s">
        <v>83</v>
      </c>
      <c r="I12" s="22" t="s">
        <v>119</v>
      </c>
    </row>
    <row r="13" spans="1:11" ht="18.75" customHeight="1" thickBot="1">
      <c r="A13" s="101" t="s">
        <v>5</v>
      </c>
      <c r="B13" s="102"/>
      <c r="C13" s="102"/>
      <c r="D13" s="102"/>
      <c r="E13" s="103"/>
      <c r="F13" s="104"/>
      <c r="G13" s="101"/>
      <c r="H13" s="103"/>
      <c r="I13" s="104"/>
    </row>
    <row r="14" spans="1:11" ht="18.75" customHeight="1" thickBot="1">
      <c r="A14" s="107"/>
      <c r="B14" s="114" t="s">
        <v>88</v>
      </c>
      <c r="C14" s="115"/>
      <c r="D14" s="115"/>
      <c r="E14" s="115"/>
      <c r="F14" s="25" t="s">
        <v>36</v>
      </c>
      <c r="G14" s="40">
        <v>0</v>
      </c>
      <c r="H14" s="26" t="s">
        <v>79</v>
      </c>
      <c r="I14" s="24" t="s">
        <v>121</v>
      </c>
    </row>
    <row r="15" spans="1:11">
      <c r="A15" s="2"/>
      <c r="B15" s="2"/>
      <c r="C15" s="2"/>
      <c r="D15" s="2"/>
      <c r="E15" s="2"/>
      <c r="F15" s="9"/>
      <c r="G15" s="8"/>
      <c r="H15" s="8"/>
      <c r="I15" s="3"/>
    </row>
    <row r="16" spans="1:11" ht="21.75" customHeight="1">
      <c r="E16" s="2" t="s">
        <v>8</v>
      </c>
      <c r="F16" s="5"/>
    </row>
    <row r="17" spans="5:8" ht="57" customHeight="1">
      <c r="E17" s="98" t="s">
        <v>123</v>
      </c>
      <c r="F17" s="99">
        <v>1</v>
      </c>
      <c r="G17" s="100" t="s">
        <v>83</v>
      </c>
      <c r="H17" s="3"/>
    </row>
    <row r="18" spans="5:8" ht="57" customHeight="1">
      <c r="E18" s="98" t="s">
        <v>122</v>
      </c>
      <c r="F18" s="99">
        <v>0.8</v>
      </c>
      <c r="G18" s="100" t="s">
        <v>83</v>
      </c>
      <c r="H18" s="3"/>
    </row>
    <row r="19" spans="5:8" s="7" customFormat="1">
      <c r="E19" s="2"/>
      <c r="F19" s="2"/>
      <c r="G19" s="2"/>
      <c r="H19" s="2"/>
    </row>
  </sheetData>
  <sheetProtection password="C243" sheet="1" objects="1" scenarios="1"/>
  <mergeCells count="2">
    <mergeCell ref="A3:I3"/>
    <mergeCell ref="C11:E11"/>
  </mergeCells>
  <phoneticPr fontId="10"/>
  <pageMargins left="0.70866141732283472" right="0.70866141732283472" top="0.74803149606299213" bottom="0.74803149606299213" header="0.31496062992125984" footer="0.31496062992125984"/>
  <pageSetup paperSize="9" scale="80" fitToHeight="2" orientation="portrait" r:id="rId1"/>
  <rowBreaks count="1" manualBreakCount="1">
    <brk id="18"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6"/>
  <sheetViews>
    <sheetView showGridLines="0" view="pageBreakPreview" zoomScale="70" zoomScaleNormal="60" zoomScaleSheetLayoutView="70" workbookViewId="0"/>
  </sheetViews>
  <sheetFormatPr defaultColWidth="9" defaultRowHeight="14.25"/>
  <cols>
    <col min="1" max="1" width="2.625" style="1" customWidth="1"/>
    <col min="2" max="3" width="11.625" style="1" customWidth="1"/>
    <col min="4" max="4" width="12.375" style="1" customWidth="1"/>
    <col min="5" max="5" width="26.625" style="1" customWidth="1"/>
    <col min="6" max="8" width="10.625" style="1" customWidth="1"/>
    <col min="9" max="9" width="11.5" style="1" customWidth="1"/>
    <col min="10" max="10" width="59" style="1" customWidth="1"/>
    <col min="11" max="11" width="13.25" style="1" customWidth="1"/>
    <col min="12" max="12" width="11.5" style="1" customWidth="1"/>
    <col min="13" max="16384" width="9" style="1"/>
  </cols>
  <sheetData>
    <row r="1" spans="1:12" ht="18" customHeight="1">
      <c r="L1" s="13" t="str">
        <f>'MPS(input,method 1)'!K1</f>
        <v>Monitoring Spreadsheet: JCM_ET_AM002_ver01.0</v>
      </c>
    </row>
    <row r="2" spans="1:12" ht="18" customHeight="1">
      <c r="L2" s="13" t="str">
        <f>'MPS(input,method 1)'!K2</f>
        <v>Reference Number:</v>
      </c>
    </row>
    <row r="3" spans="1:12" ht="27.75" customHeight="1">
      <c r="A3" s="72" t="s">
        <v>140</v>
      </c>
      <c r="B3" s="72"/>
      <c r="C3" s="38"/>
      <c r="D3" s="38"/>
      <c r="E3" s="38"/>
      <c r="F3" s="38"/>
      <c r="G3" s="38"/>
      <c r="H3" s="38"/>
      <c r="I3" s="38"/>
      <c r="J3" s="38"/>
      <c r="K3" s="38"/>
      <c r="L3" s="39"/>
    </row>
    <row r="5" spans="1:12" ht="15.75" customHeight="1">
      <c r="A5" s="6" t="s">
        <v>142</v>
      </c>
      <c r="B5" s="6"/>
      <c r="C5" s="6"/>
    </row>
    <row r="6" spans="1:12" ht="15.75" customHeight="1">
      <c r="A6" s="6"/>
      <c r="B6" s="70" t="s">
        <v>146</v>
      </c>
      <c r="C6" s="70" t="s">
        <v>147</v>
      </c>
      <c r="D6" s="70" t="s">
        <v>148</v>
      </c>
      <c r="E6" s="70" t="s">
        <v>149</v>
      </c>
      <c r="F6" s="70" t="s">
        <v>150</v>
      </c>
      <c r="G6" s="70" t="s">
        <v>151</v>
      </c>
      <c r="H6" s="70" t="s">
        <v>152</v>
      </c>
      <c r="I6" s="70" t="s">
        <v>153</v>
      </c>
      <c r="J6" s="70" t="s">
        <v>154</v>
      </c>
      <c r="K6" s="70" t="s">
        <v>155</v>
      </c>
      <c r="L6" s="70" t="s">
        <v>156</v>
      </c>
    </row>
    <row r="7" spans="1:12" s="10" customFormat="1" ht="34.5" customHeight="1">
      <c r="B7" s="70" t="s">
        <v>159</v>
      </c>
      <c r="C7" s="70" t="s">
        <v>20</v>
      </c>
      <c r="D7" s="70" t="s">
        <v>21</v>
      </c>
      <c r="E7" s="70" t="s">
        <v>22</v>
      </c>
      <c r="F7" s="70" t="s">
        <v>167</v>
      </c>
      <c r="G7" s="70" t="s">
        <v>1</v>
      </c>
      <c r="H7" s="70" t="s">
        <v>161</v>
      </c>
      <c r="I7" s="70" t="s">
        <v>26</v>
      </c>
      <c r="J7" s="70" t="s">
        <v>27</v>
      </c>
      <c r="K7" s="70" t="s">
        <v>28</v>
      </c>
      <c r="L7" s="70" t="s">
        <v>29</v>
      </c>
    </row>
    <row r="8" spans="1:12" ht="156" customHeight="1">
      <c r="B8" s="80"/>
      <c r="C8" s="35" t="s">
        <v>47</v>
      </c>
      <c r="D8" s="33" t="s">
        <v>89</v>
      </c>
      <c r="E8" s="69" t="s">
        <v>90</v>
      </c>
      <c r="F8" s="73"/>
      <c r="G8" s="33" t="s">
        <v>53</v>
      </c>
      <c r="H8" s="48" t="s">
        <v>34</v>
      </c>
      <c r="I8" s="48" t="s">
        <v>40</v>
      </c>
      <c r="J8" s="49" t="s">
        <v>91</v>
      </c>
      <c r="K8" s="50" t="s">
        <v>52</v>
      </c>
      <c r="L8" s="50" t="s">
        <v>42</v>
      </c>
    </row>
    <row r="9" spans="1:12" ht="45" customHeight="1">
      <c r="B9" s="80"/>
      <c r="C9" s="35" t="s">
        <v>57</v>
      </c>
      <c r="D9" s="33" t="s">
        <v>136</v>
      </c>
      <c r="E9" s="69" t="s">
        <v>92</v>
      </c>
      <c r="F9" s="57">
        <f>COUNT('MRS(input_separate,method 2)'!A:A)</f>
        <v>0</v>
      </c>
      <c r="G9" s="33" t="s">
        <v>44</v>
      </c>
      <c r="H9" s="48" t="s">
        <v>34</v>
      </c>
      <c r="I9" s="48" t="s">
        <v>40</v>
      </c>
      <c r="J9" s="50" t="s">
        <v>93</v>
      </c>
      <c r="K9" s="50" t="s">
        <v>52</v>
      </c>
      <c r="L9" s="50" t="s">
        <v>42</v>
      </c>
    </row>
    <row r="10" spans="1:12" ht="36" customHeight="1">
      <c r="B10" s="80"/>
      <c r="C10" s="35" t="s">
        <v>36</v>
      </c>
      <c r="D10" s="122" t="s">
        <v>162</v>
      </c>
      <c r="E10" s="123" t="s">
        <v>165</v>
      </c>
      <c r="F10" s="73"/>
      <c r="G10" s="33" t="s">
        <v>54</v>
      </c>
      <c r="H10" s="48" t="s">
        <v>34</v>
      </c>
      <c r="I10" s="48" t="s">
        <v>40</v>
      </c>
      <c r="J10" s="49"/>
      <c r="K10" s="50"/>
      <c r="L10" s="50" t="s">
        <v>42</v>
      </c>
    </row>
    <row r="11" spans="1:12" ht="8.25" customHeight="1"/>
    <row r="12" spans="1:12" ht="15.75" customHeight="1">
      <c r="A12" s="6" t="s">
        <v>143</v>
      </c>
      <c r="B12" s="6"/>
    </row>
    <row r="13" spans="1:12" ht="15.75" customHeight="1">
      <c r="B13" s="145" t="s">
        <v>10</v>
      </c>
      <c r="C13" s="146"/>
      <c r="D13" s="126" t="s">
        <v>11</v>
      </c>
      <c r="E13" s="126"/>
      <c r="F13" s="68" t="s">
        <v>12</v>
      </c>
      <c r="G13" s="68" t="s">
        <v>13</v>
      </c>
      <c r="H13" s="126" t="s">
        <v>14</v>
      </c>
      <c r="I13" s="126"/>
      <c r="J13" s="126"/>
      <c r="K13" s="126" t="s">
        <v>15</v>
      </c>
      <c r="L13" s="126"/>
    </row>
    <row r="14" spans="1:12" ht="39" customHeight="1">
      <c r="B14" s="145" t="s">
        <v>21</v>
      </c>
      <c r="C14" s="146"/>
      <c r="D14" s="126" t="s">
        <v>22</v>
      </c>
      <c r="E14" s="126"/>
      <c r="F14" s="68" t="s">
        <v>23</v>
      </c>
      <c r="G14" s="68" t="s">
        <v>1</v>
      </c>
      <c r="H14" s="126" t="s">
        <v>26</v>
      </c>
      <c r="I14" s="126"/>
      <c r="J14" s="126"/>
      <c r="K14" s="126" t="s">
        <v>29</v>
      </c>
      <c r="L14" s="126"/>
    </row>
    <row r="15" spans="1:12" ht="72" customHeight="1">
      <c r="B15" s="147" t="s">
        <v>124</v>
      </c>
      <c r="C15" s="148"/>
      <c r="D15" s="127" t="s">
        <v>163</v>
      </c>
      <c r="E15" s="127"/>
      <c r="F15" s="83">
        <f>'MPS(input,method 2)'!E15</f>
        <v>0</v>
      </c>
      <c r="G15" s="33" t="s">
        <v>94</v>
      </c>
      <c r="H15" s="144" t="str">
        <f>'MPS(input,method 2)'!G15</f>
        <v>Refer to the available value of the CDM Methodology, AMS-I.L. “Electrification of rural communities using renewable energy”.
This parameter is determined at the time of validation in accordance with the latest version of the above source.</v>
      </c>
      <c r="I15" s="144"/>
      <c r="J15" s="144"/>
      <c r="K15" s="144" t="str">
        <f>'MPS(input,method 2)'!J15</f>
        <v>n/a</v>
      </c>
      <c r="L15" s="144"/>
    </row>
    <row r="16" spans="1:12" ht="90" customHeight="1">
      <c r="B16" s="147" t="s">
        <v>125</v>
      </c>
      <c r="C16" s="148"/>
      <c r="D16" s="127" t="s">
        <v>164</v>
      </c>
      <c r="E16" s="127"/>
      <c r="F16" s="124">
        <f>'MPS(input,method 2)'!E16</f>
        <v>0</v>
      </c>
      <c r="G16" s="33" t="s">
        <v>94</v>
      </c>
      <c r="H16" s="144" t="str">
        <f>'MPS(input,method 2)'!G16</f>
        <v>Refer to the available value in “Table 2. Emission factors for diesel generator systems (in kg CO2e/kWh) for three different levels of load factors” of CDM approved small scale methodology AMS-I.F.
This parameter is determined at the time of validation in accordance with the latest version of the above source.</v>
      </c>
      <c r="I16" s="144"/>
      <c r="J16" s="144"/>
      <c r="K16" s="144" t="str">
        <f>'MPS(input,method 2)'!J16</f>
        <v>n/a</v>
      </c>
      <c r="L16" s="144"/>
    </row>
    <row r="17" spans="1:12" ht="112.5" customHeight="1">
      <c r="B17" s="154" t="s">
        <v>127</v>
      </c>
      <c r="C17" s="155"/>
      <c r="D17" s="152" t="s">
        <v>56</v>
      </c>
      <c r="E17" s="152"/>
      <c r="F17" s="120">
        <f>'MPS(input,method 2)'!E17</f>
        <v>0</v>
      </c>
      <c r="G17" s="121" t="s">
        <v>55</v>
      </c>
      <c r="H17" s="153" t="str">
        <f>'MPS(input,method 2)'!G17</f>
        <v>The total capacity of the project generation systems.
In the case of the projects which newly install PVs together with the “micro hydropower generation unit” as defined by the latest version of ET_AM001, “Electrification of communities using Micro hydropower generation”, the total capacity of the project is determined as the sum of the capacity of the units installed under this methodology and “micro hydropower generation unit” as defined in ET_AM001.</v>
      </c>
      <c r="I17" s="153"/>
      <c r="J17" s="153"/>
      <c r="K17" s="153" t="str">
        <f>'MPS(input,method 2)'!J17</f>
        <v>n/a</v>
      </c>
      <c r="L17" s="153"/>
    </row>
    <row r="18" spans="1:12" ht="6.75" customHeight="1"/>
    <row r="19" spans="1:12" ht="15.75" customHeight="1">
      <c r="A19" s="4" t="s">
        <v>144</v>
      </c>
      <c r="B19" s="4"/>
      <c r="C19" s="4"/>
    </row>
    <row r="20" spans="1:12" ht="15.75" customHeight="1" thickBot="1">
      <c r="B20" s="151" t="s">
        <v>158</v>
      </c>
      <c r="C20" s="151"/>
      <c r="D20" s="149" t="s">
        <v>78</v>
      </c>
      <c r="E20" s="150"/>
      <c r="F20" s="31" t="s">
        <v>1</v>
      </c>
    </row>
    <row r="21" spans="1:12" ht="19.5" thickBot="1">
      <c r="B21" s="139"/>
      <c r="C21" s="140"/>
      <c r="D21" s="137">
        <f>ROUNDDOWN('MRS(calc_process,method 2)'!G6, 0)</f>
        <v>0</v>
      </c>
      <c r="E21" s="138"/>
      <c r="F21" s="32" t="s">
        <v>79</v>
      </c>
    </row>
    <row r="22" spans="1:12" ht="20.100000000000001" customHeight="1">
      <c r="C22" s="5"/>
      <c r="D22" s="5"/>
      <c r="G22" s="11"/>
      <c r="H22" s="11"/>
    </row>
    <row r="23" spans="1:12" ht="14.25" customHeight="1">
      <c r="A23" s="6" t="s">
        <v>9</v>
      </c>
      <c r="B23" s="6"/>
    </row>
    <row r="24" spans="1:12" ht="14.25" customHeight="1">
      <c r="B24" s="28" t="s">
        <v>31</v>
      </c>
      <c r="C24" s="141" t="s">
        <v>32</v>
      </c>
      <c r="D24" s="142"/>
      <c r="E24" s="142"/>
      <c r="F24" s="142"/>
      <c r="G24" s="142"/>
      <c r="H24" s="142"/>
      <c r="I24" s="142"/>
      <c r="J24" s="143"/>
      <c r="K24" s="12"/>
    </row>
    <row r="25" spans="1:12" ht="14.25" customHeight="1">
      <c r="B25" s="28" t="s">
        <v>30</v>
      </c>
      <c r="C25" s="141" t="s">
        <v>33</v>
      </c>
      <c r="D25" s="142"/>
      <c r="E25" s="142"/>
      <c r="F25" s="142"/>
      <c r="G25" s="142"/>
      <c r="H25" s="142"/>
      <c r="I25" s="142"/>
      <c r="J25" s="143"/>
      <c r="K25" s="12"/>
    </row>
    <row r="26" spans="1:12" ht="14.25" customHeight="1">
      <c r="B26" s="28" t="s">
        <v>34</v>
      </c>
      <c r="C26" s="141" t="s">
        <v>35</v>
      </c>
      <c r="D26" s="142"/>
      <c r="E26" s="142"/>
      <c r="F26" s="142"/>
      <c r="G26" s="142"/>
      <c r="H26" s="142"/>
      <c r="I26" s="142"/>
      <c r="J26" s="143"/>
      <c r="K26" s="12"/>
    </row>
  </sheetData>
  <sheetProtection password="C243" sheet="1" objects="1" scenarios="1" formatCells="0" formatRows="0"/>
  <mergeCells count="27">
    <mergeCell ref="B13:C13"/>
    <mergeCell ref="B14:C14"/>
    <mergeCell ref="B15:C15"/>
    <mergeCell ref="B16:C16"/>
    <mergeCell ref="B17:C17"/>
    <mergeCell ref="D13:E13"/>
    <mergeCell ref="H13:J13"/>
    <mergeCell ref="K13:L13"/>
    <mergeCell ref="D14:E14"/>
    <mergeCell ref="H14:J14"/>
    <mergeCell ref="K14:L14"/>
    <mergeCell ref="D15:E15"/>
    <mergeCell ref="H15:J15"/>
    <mergeCell ref="K15:L15"/>
    <mergeCell ref="D16:E16"/>
    <mergeCell ref="H16:J16"/>
    <mergeCell ref="K16:L16"/>
    <mergeCell ref="D17:E17"/>
    <mergeCell ref="H17:J17"/>
    <mergeCell ref="K17:L17"/>
    <mergeCell ref="C24:J24"/>
    <mergeCell ref="C25:J25"/>
    <mergeCell ref="C26:J26"/>
    <mergeCell ref="D20:E20"/>
    <mergeCell ref="D21:E21"/>
    <mergeCell ref="B20:C20"/>
    <mergeCell ref="B21:C21"/>
  </mergeCells>
  <phoneticPr fontId="10"/>
  <pageMargins left="0.70866141732283472" right="0.70866141732283472" top="0.74803149606299213" bottom="0.74803149606299213" header="0.31496062992125984" footer="0.31496062992125984"/>
  <pageSetup paperSize="9" scale="61" orientation="landscape" r:id="rId1"/>
  <ignoredErrors>
    <ignoredError sqref="C8:C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MPS(input,method 1)</vt:lpstr>
      <vt:lpstr>MPS(calc_process,method 1)</vt:lpstr>
      <vt:lpstr>MPS(input,method 2)</vt:lpstr>
      <vt:lpstr>MPS(input_separate,method 2)</vt:lpstr>
      <vt:lpstr>MPS(calc_process,method 2)</vt:lpstr>
      <vt:lpstr>MSS</vt:lpstr>
      <vt:lpstr>MRS(input,method 1)</vt:lpstr>
      <vt:lpstr>MRS(calc_process,method 1)</vt:lpstr>
      <vt:lpstr>MRS(input,method 2)</vt:lpstr>
      <vt:lpstr>MRS(input_separate,method 2)</vt:lpstr>
      <vt:lpstr>MRS(calc_process,method 2)</vt:lpstr>
      <vt:lpstr>'MPS(calc_process,method 1)'!Print_Area</vt:lpstr>
      <vt:lpstr>'MPS(calc_process,method 2)'!Print_Area</vt:lpstr>
      <vt:lpstr>'MPS(input,method 1)'!Print_Area</vt:lpstr>
      <vt:lpstr>'MPS(input,method 2)'!Print_Area</vt:lpstr>
      <vt:lpstr>'MRS(calc_process,method 1)'!Print_Area</vt:lpstr>
      <vt:lpstr>'MRS(calc_process,method 2)'!Print_Area</vt:lpstr>
      <vt:lpstr>'MRS(input,method 1)'!Print_Area</vt:lpstr>
      <vt:lpstr>'MRS(input,method 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2015-11-11T09:19:22Z</dcterms:created>
  <dcterms:modified xsi:type="dcterms:W3CDTF">2017-08-01T09:36:57Z</dcterms:modified>
</cp:coreProperties>
</file>