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225" windowWidth="19230" windowHeight="6270" tabRatio="694"/>
  </bookViews>
  <sheets>
    <sheet name="PMS(input)" sheetId="32" r:id="rId1"/>
    <sheet name="PMS(input_separate)" sheetId="35" r:id="rId2"/>
    <sheet name="PMS(calc_process) " sheetId="36" r:id="rId3"/>
  </sheets>
  <definedNames>
    <definedName name="_xlnm.Print_Area" localSheetId="2">'PMS(calc_process) '!$A$1:$I$20</definedName>
    <definedName name="_xlnm.Print_Area" localSheetId="0">'PMS(input)'!$A$1:$K$41</definedName>
    <definedName name="Z_B2660EC6_48E8_44CA_972A_E2556BB968F0_.wvu.PrintArea" localSheetId="2" hidden="1">'PMS(calc_process) '!$A$1:$I$18</definedName>
    <definedName name="Z_D0CDC236_ABDA_4432_BA8D_8D1597712156_.wvu.PrintArea" localSheetId="2" hidden="1">'PMS(calc_process) '!$A$1:$I$18</definedName>
    <definedName name="Z_D273F3A6_8152_4679_92B0_E1E5F788BD2C_.wvu.PrintArea" localSheetId="2" hidden="1">'PMS(calc_process) '!$A$1:$I$18</definedName>
  </definedNames>
  <calcPr calcId="145621"/>
</workbook>
</file>

<file path=xl/calcChain.xml><?xml version="1.0" encoding="utf-8"?>
<calcChain xmlns="http://schemas.openxmlformats.org/spreadsheetml/2006/main">
  <c r="T24" i="35" l="1"/>
  <c r="T23" i="35"/>
  <c r="T22" i="35"/>
  <c r="T21" i="35"/>
  <c r="T20" i="35"/>
  <c r="T19" i="35"/>
  <c r="T18" i="35"/>
  <c r="T17" i="35"/>
  <c r="T16" i="35"/>
  <c r="T15" i="35"/>
  <c r="T14" i="35"/>
  <c r="T13" i="35"/>
  <c r="T12" i="35"/>
  <c r="T11" i="35"/>
  <c r="T10" i="35"/>
  <c r="T9" i="35"/>
  <c r="T8" i="35"/>
  <c r="T7" i="35"/>
  <c r="T6" i="35"/>
  <c r="T5" i="35"/>
  <c r="P6" i="35" l="1"/>
  <c r="Q6" i="35"/>
  <c r="P7" i="35"/>
  <c r="Q7" i="35"/>
  <c r="P8" i="35"/>
  <c r="Q8" i="35"/>
  <c r="P9" i="35"/>
  <c r="Q9" i="35"/>
  <c r="P10" i="35"/>
  <c r="Q10" i="35"/>
  <c r="P11" i="35"/>
  <c r="Q11" i="35"/>
  <c r="P12" i="35"/>
  <c r="Q12" i="35"/>
  <c r="P13" i="35"/>
  <c r="Q13" i="35"/>
  <c r="P14" i="35"/>
  <c r="Q14" i="35"/>
  <c r="P15" i="35"/>
  <c r="Q15" i="35"/>
  <c r="P16" i="35"/>
  <c r="Q16" i="35"/>
  <c r="P17" i="35"/>
  <c r="Q17" i="35"/>
  <c r="P18" i="35"/>
  <c r="Q18" i="35"/>
  <c r="P19" i="35"/>
  <c r="Q19" i="35"/>
  <c r="P20" i="35"/>
  <c r="Q20" i="35"/>
  <c r="P21" i="35"/>
  <c r="Q21" i="35"/>
  <c r="P22" i="35"/>
  <c r="Q22" i="35"/>
  <c r="P23" i="35"/>
  <c r="Q23" i="35"/>
  <c r="P24" i="35"/>
  <c r="Q24" i="35"/>
  <c r="Q5" i="35"/>
  <c r="P5" i="35"/>
  <c r="E23" i="32" l="1"/>
  <c r="E22" i="32"/>
  <c r="L5" i="35" s="1"/>
  <c r="O6" i="35" l="1"/>
  <c r="O7" i="35"/>
  <c r="O8" i="35"/>
  <c r="O9" i="35"/>
  <c r="O10" i="35"/>
  <c r="O11" i="35"/>
  <c r="O12" i="35"/>
  <c r="O13" i="35"/>
  <c r="O14" i="35"/>
  <c r="O15" i="35"/>
  <c r="O16" i="35"/>
  <c r="O17" i="35"/>
  <c r="O18" i="35"/>
  <c r="O19" i="35"/>
  <c r="O20" i="35"/>
  <c r="O21" i="35"/>
  <c r="O22" i="35"/>
  <c r="O23" i="35"/>
  <c r="O24" i="35"/>
  <c r="O5" i="35"/>
  <c r="M7" i="35"/>
  <c r="L6" i="35"/>
  <c r="N6" i="35"/>
  <c r="N7" i="35"/>
  <c r="N8" i="35"/>
  <c r="N9" i="35"/>
  <c r="N10" i="35"/>
  <c r="N11" i="35"/>
  <c r="N12" i="35"/>
  <c r="N13" i="35"/>
  <c r="N14" i="35"/>
  <c r="N15" i="35"/>
  <c r="N16" i="35"/>
  <c r="N17" i="35"/>
  <c r="N18" i="35"/>
  <c r="N19" i="35"/>
  <c r="N20" i="35"/>
  <c r="N21" i="35"/>
  <c r="N22" i="35"/>
  <c r="N23" i="35"/>
  <c r="N24" i="35"/>
  <c r="N5" i="35"/>
  <c r="K6" i="35"/>
  <c r="K7" i="35"/>
  <c r="K8" i="35"/>
  <c r="K9" i="35"/>
  <c r="K10" i="35"/>
  <c r="K11" i="35"/>
  <c r="K12" i="35"/>
  <c r="K13" i="35"/>
  <c r="K14" i="35"/>
  <c r="K15" i="35"/>
  <c r="K16" i="35"/>
  <c r="K17" i="35"/>
  <c r="K18" i="35"/>
  <c r="K19" i="35"/>
  <c r="K20" i="35"/>
  <c r="K21" i="35"/>
  <c r="K22" i="35"/>
  <c r="K23" i="35"/>
  <c r="K24" i="35"/>
  <c r="K5" i="35"/>
  <c r="J6" i="35"/>
  <c r="J7" i="35"/>
  <c r="J8" i="35"/>
  <c r="J9" i="35"/>
  <c r="J10" i="35"/>
  <c r="J11" i="35"/>
  <c r="J12" i="35"/>
  <c r="J13" i="35"/>
  <c r="J14" i="35"/>
  <c r="J15" i="35"/>
  <c r="J16" i="35"/>
  <c r="J17" i="35"/>
  <c r="J18" i="35"/>
  <c r="J19" i="35"/>
  <c r="J20" i="35"/>
  <c r="J21" i="35"/>
  <c r="J22" i="35"/>
  <c r="J23" i="35"/>
  <c r="J24" i="35"/>
  <c r="J5" i="35"/>
  <c r="I6" i="35"/>
  <c r="I7" i="35"/>
  <c r="I8" i="35"/>
  <c r="I9" i="35"/>
  <c r="I10" i="35"/>
  <c r="I11" i="35"/>
  <c r="I12" i="35"/>
  <c r="I13" i="35"/>
  <c r="I14" i="35"/>
  <c r="I15" i="35"/>
  <c r="I16" i="35"/>
  <c r="I17" i="35"/>
  <c r="I18" i="35"/>
  <c r="I19" i="35"/>
  <c r="I20" i="35"/>
  <c r="I21" i="35"/>
  <c r="I22" i="35"/>
  <c r="I23" i="35"/>
  <c r="I24" i="35"/>
  <c r="I5" i="35"/>
  <c r="R5" i="35" s="1"/>
  <c r="R24" i="35" l="1"/>
  <c r="R22" i="35"/>
  <c r="R20" i="35"/>
  <c r="R18" i="35"/>
  <c r="R16" i="35"/>
  <c r="R14" i="35"/>
  <c r="R12" i="35"/>
  <c r="S12" i="35" s="1"/>
  <c r="R10" i="35"/>
  <c r="R8" i="35"/>
  <c r="S8" i="35" s="1"/>
  <c r="R6" i="35"/>
  <c r="S6" i="35" s="1"/>
  <c r="R23" i="35"/>
  <c r="R21" i="35"/>
  <c r="R19" i="35"/>
  <c r="R17" i="35"/>
  <c r="R15" i="35"/>
  <c r="R13" i="35"/>
  <c r="R11" i="35"/>
  <c r="R9" i="35"/>
  <c r="R7" i="35"/>
  <c r="M21" i="35"/>
  <c r="M6" i="35"/>
  <c r="M13" i="35"/>
  <c r="M5" i="35"/>
  <c r="M17" i="35"/>
  <c r="M9" i="35"/>
  <c r="M23" i="35"/>
  <c r="M19" i="35"/>
  <c r="M15" i="35"/>
  <c r="M11" i="35"/>
  <c r="L23" i="35"/>
  <c r="L21" i="35"/>
  <c r="L19" i="35"/>
  <c r="L17" i="35"/>
  <c r="L15" i="35"/>
  <c r="L13" i="35"/>
  <c r="L11" i="35"/>
  <c r="L9" i="35"/>
  <c r="L7" i="35"/>
  <c r="L24" i="35"/>
  <c r="L22" i="35"/>
  <c r="L20" i="35"/>
  <c r="L18" i="35"/>
  <c r="L16" i="35"/>
  <c r="L14" i="35"/>
  <c r="L12" i="35"/>
  <c r="L10" i="35"/>
  <c r="L8" i="35"/>
  <c r="M24" i="35"/>
  <c r="M22" i="35"/>
  <c r="M20" i="35"/>
  <c r="M18" i="35"/>
  <c r="M16" i="35"/>
  <c r="M14" i="35"/>
  <c r="M12" i="35"/>
  <c r="M10" i="35"/>
  <c r="M8" i="35"/>
  <c r="S5" i="35"/>
  <c r="U5" i="35" l="1"/>
  <c r="V5" i="35" s="1"/>
  <c r="S10" i="35"/>
  <c r="U10" i="35" s="1"/>
  <c r="S18" i="35"/>
  <c r="U18" i="35" s="1"/>
  <c r="U6" i="35"/>
  <c r="V6" i="35" s="1"/>
  <c r="S15" i="35"/>
  <c r="U15" i="35" s="1"/>
  <c r="U8" i="35"/>
  <c r="V8" i="35" s="1"/>
  <c r="U12" i="35"/>
  <c r="V12" i="35" s="1"/>
  <c r="S21" i="35"/>
  <c r="U21" i="35" s="1"/>
  <c r="S17" i="35"/>
  <c r="U17" i="35" s="1"/>
  <c r="S13" i="35"/>
  <c r="U13" i="35" s="1"/>
  <c r="S9" i="35"/>
  <c r="U9" i="35" s="1"/>
  <c r="S22" i="35"/>
  <c r="S14" i="35"/>
  <c r="U14" i="35" s="1"/>
  <c r="S23" i="35"/>
  <c r="U23" i="35" s="1"/>
  <c r="S19" i="35"/>
  <c r="U19" i="35" s="1"/>
  <c r="S11" i="35"/>
  <c r="U11" i="35" s="1"/>
  <c r="S24" i="35"/>
  <c r="U24" i="35" s="1"/>
  <c r="S20" i="35"/>
  <c r="U20" i="35" s="1"/>
  <c r="S16" i="35"/>
  <c r="U16" i="35" s="1"/>
  <c r="S7" i="35"/>
  <c r="U7" i="35" s="1"/>
  <c r="V21" i="35" l="1"/>
  <c r="U22" i="35"/>
  <c r="V22" i="35" s="1"/>
  <c r="V16" i="35"/>
  <c r="V24" i="35"/>
  <c r="V9" i="35"/>
  <c r="V18" i="35"/>
  <c r="V17" i="35"/>
  <c r="V20" i="35"/>
  <c r="V10" i="35"/>
  <c r="V14" i="35"/>
  <c r="V13" i="35"/>
  <c r="V11" i="35"/>
  <c r="V15" i="35"/>
  <c r="V19" i="35"/>
  <c r="V23" i="35"/>
  <c r="V7" i="35"/>
  <c r="U25" i="35" l="1"/>
  <c r="G14" i="36" s="1"/>
  <c r="G13" i="36" s="1"/>
  <c r="T25" i="35"/>
  <c r="G11" i="36" s="1"/>
  <c r="G10" i="36" s="1"/>
  <c r="V25" i="35"/>
  <c r="G6" i="36" l="1"/>
  <c r="B37" i="32" s="1"/>
</calcChain>
</file>

<file path=xl/sharedStrings.xml><?xml version="1.0" encoding="utf-8"?>
<sst xmlns="http://schemas.openxmlformats.org/spreadsheetml/2006/main" count="311" uniqueCount="218">
  <si>
    <t>Units</t>
    <phoneticPr fontId="3"/>
  </si>
  <si>
    <t>Parameter</t>
  </si>
  <si>
    <t>[Monitoring option]</t>
    <phoneticPr fontId="3"/>
  </si>
  <si>
    <t>(a)</t>
    <phoneticPr fontId="3"/>
  </si>
  <si>
    <t>(b)</t>
    <phoneticPr fontId="3"/>
  </si>
  <si>
    <t>(c)</t>
    <phoneticPr fontId="3"/>
  </si>
  <si>
    <t>(d)</t>
    <phoneticPr fontId="3"/>
  </si>
  <si>
    <t>(e)</t>
    <phoneticPr fontId="3"/>
  </si>
  <si>
    <t>(f)</t>
    <phoneticPr fontId="3"/>
  </si>
  <si>
    <t>(g)</t>
    <phoneticPr fontId="3"/>
  </si>
  <si>
    <t>(i)</t>
    <phoneticPr fontId="3"/>
  </si>
  <si>
    <t>(j)</t>
    <phoneticPr fontId="3"/>
  </si>
  <si>
    <t>Monitoring point No.</t>
    <phoneticPr fontId="3"/>
  </si>
  <si>
    <t>Parameters</t>
    <phoneticPr fontId="3"/>
  </si>
  <si>
    <t>Description of data</t>
    <phoneticPr fontId="3"/>
  </si>
  <si>
    <t>Estimated Values</t>
    <phoneticPr fontId="3"/>
  </si>
  <si>
    <t>Monitoring option</t>
    <phoneticPr fontId="3"/>
  </si>
  <si>
    <t>Source of data</t>
    <phoneticPr fontId="3"/>
  </si>
  <si>
    <t>Monitoring frequency</t>
    <phoneticPr fontId="3"/>
  </si>
  <si>
    <t>Other comments</t>
    <phoneticPr fontId="3"/>
  </si>
  <si>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</si>
  <si>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</si>
  <si>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</si>
  <si>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</si>
  <si>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</si>
  <si>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</si>
  <si>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t>(1)</t>
    <phoneticPr fontId="3"/>
  </si>
  <si>
    <t>MWh/p</t>
    <phoneticPr fontId="3"/>
  </si>
  <si>
    <t>dimensionless</t>
    <phoneticPr fontId="3"/>
  </si>
  <si>
    <t>-</t>
    <phoneticPr fontId="3"/>
  </si>
  <si>
    <t>(h)</t>
    <phoneticPr fontId="3"/>
  </si>
  <si>
    <t>Measurement methods and procedures</t>
    <phoneticPr fontId="3"/>
  </si>
  <si>
    <r>
      <t>tCO</t>
    </r>
    <r>
      <rPr>
        <vertAlign val="subscript"/>
        <sz val="14"/>
        <rFont val="Arial"/>
        <family val="2"/>
      </rPr>
      <t>2</t>
    </r>
    <r>
      <rPr>
        <sz val="14"/>
        <rFont val="Arial"/>
        <family val="2"/>
      </rPr>
      <t>/p</t>
    </r>
    <phoneticPr fontId="3"/>
  </si>
  <si>
    <t>MWh/p</t>
    <phoneticPr fontId="3"/>
  </si>
  <si>
    <t>Option C</t>
    <phoneticPr fontId="3"/>
  </si>
  <si>
    <t>Monitored data</t>
    <phoneticPr fontId="3"/>
  </si>
  <si>
    <t>Monitored data</t>
    <phoneticPr fontId="3"/>
  </si>
  <si>
    <t>ρ</t>
    <phoneticPr fontId="22"/>
  </si>
  <si>
    <t>Description of data</t>
    <phoneticPr fontId="24"/>
  </si>
  <si>
    <t>Units</t>
    <phoneticPr fontId="24"/>
  </si>
  <si>
    <t>-</t>
    <phoneticPr fontId="24"/>
  </si>
  <si>
    <t>JCM_CR_F_PMS_ver01.0</t>
    <phoneticPr fontId="22"/>
  </si>
  <si>
    <t>(7)</t>
  </si>
  <si>
    <t>(8)</t>
  </si>
  <si>
    <t>Option B or Option C</t>
    <phoneticPr fontId="3"/>
  </si>
  <si>
    <t>Invoice from the power company for Option B or monitored data for Option C</t>
    <phoneticPr fontId="3"/>
  </si>
  <si>
    <t>(4)</t>
  </si>
  <si>
    <t>MWh/p</t>
    <phoneticPr fontId="3"/>
  </si>
  <si>
    <t>Option C</t>
    <phoneticPr fontId="3"/>
  </si>
  <si>
    <t>Continuously</t>
    <phoneticPr fontId="3"/>
  </si>
  <si>
    <r>
      <t>EF</t>
    </r>
    <r>
      <rPr>
        <vertAlign val="subscript"/>
        <sz val="11"/>
        <rFont val="Arial"/>
        <family val="2"/>
      </rPr>
      <t>elec</t>
    </r>
    <phoneticPr fontId="3"/>
  </si>
  <si>
    <r>
      <t>tCO</t>
    </r>
    <r>
      <rPr>
        <vertAlign val="subscript"/>
        <sz val="11"/>
        <rFont val="Arial"/>
        <family val="2"/>
      </rPr>
      <t>2</t>
    </r>
    <r>
      <rPr>
        <sz val="11"/>
        <rFont val="Arial"/>
        <family val="2"/>
      </rPr>
      <t>/MWh</t>
    </r>
    <phoneticPr fontId="3"/>
  </si>
  <si>
    <t>Calculated</t>
    <phoneticPr fontId="3"/>
  </si>
  <si>
    <t>The power generation efficiency calculated from monitored data of the amount of fuel input for power generation and the amount of electricity generated.</t>
    <phoneticPr fontId="3"/>
  </si>
  <si>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3"/>
  </si>
  <si>
    <t>Efficiency of the reference boiler for heating energy generation</t>
    <phoneticPr fontId="3"/>
  </si>
  <si>
    <t>Parameters</t>
    <phoneticPr fontId="24"/>
  </si>
  <si>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3"/>
  </si>
  <si>
    <t xml:space="preserve">Power generation efficiency </t>
    <phoneticPr fontId="3"/>
  </si>
  <si>
    <t>Net calorific value of consumed fuel</t>
    <phoneticPr fontId="3"/>
  </si>
  <si>
    <t>Proportion of grid electricity over total electricity consumed at the project site</t>
    <phoneticPr fontId="24"/>
  </si>
  <si>
    <t>Proportion of captive electricity over total electricity consumed at the project site</t>
    <phoneticPr fontId="24"/>
  </si>
  <si>
    <t>%</t>
    <phoneticPr fontId="3"/>
  </si>
  <si>
    <t>GJ/mass or weight</t>
    <phoneticPr fontId="3"/>
  </si>
  <si>
    <r>
      <t>tCO</t>
    </r>
    <r>
      <rPr>
        <vertAlign val="subscript"/>
        <sz val="11"/>
        <rFont val="Arial"/>
        <family val="2"/>
      </rPr>
      <t>2</t>
    </r>
    <r>
      <rPr>
        <sz val="11"/>
        <rFont val="Arial"/>
        <family val="2"/>
      </rPr>
      <t>/GJ</t>
    </r>
    <phoneticPr fontId="3"/>
  </si>
  <si>
    <t>Estimated values</t>
    <phoneticPr fontId="24"/>
  </si>
  <si>
    <t>Total</t>
    <phoneticPr fontId="24"/>
  </si>
  <si>
    <t>-</t>
    <phoneticPr fontId="24"/>
  </si>
  <si>
    <t>%</t>
    <phoneticPr fontId="3"/>
  </si>
  <si>
    <t>Specification of the captive power generation system provided by the manufacturer</t>
    <phoneticPr fontId="3"/>
  </si>
  <si>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3"/>
  </si>
  <si>
    <t>(3)</t>
  </si>
  <si>
    <t>mass or weight/p</t>
    <phoneticPr fontId="3"/>
  </si>
  <si>
    <t>Option B</t>
    <phoneticPr fontId="3"/>
  </si>
  <si>
    <t>Invoice from fuel supply company</t>
    <phoneticPr fontId="3"/>
  </si>
  <si>
    <t>Supply water heater system
No.</t>
    <phoneticPr fontId="24"/>
  </si>
  <si>
    <t>(9)</t>
  </si>
  <si>
    <t>(2)</t>
  </si>
  <si>
    <t>(5)</t>
  </si>
  <si>
    <t>(6)</t>
  </si>
  <si>
    <t>-</t>
    <phoneticPr fontId="22"/>
  </si>
  <si>
    <t>JCM Proposed Methodology Spreadsheet Form (Calculation Process Sheet)</t>
    <phoneticPr fontId="3"/>
  </si>
  <si>
    <t xml:space="preserve">[Attachment to Proposed Methodology Form]  </t>
    <phoneticPr fontId="3"/>
  </si>
  <si>
    <t>1. Calculations for emission reductions</t>
    <phoneticPr fontId="3"/>
  </si>
  <si>
    <t>Fuel type</t>
    <phoneticPr fontId="3"/>
  </si>
  <si>
    <t>Value</t>
    <phoneticPr fontId="3"/>
  </si>
  <si>
    <t>Units</t>
    <phoneticPr fontId="3"/>
  </si>
  <si>
    <r>
      <t xml:space="preserve">Emission reductions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</si>
  <si>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phoneticPr fontId="3"/>
  </si>
  <si>
    <r>
      <t>ER</t>
    </r>
    <r>
      <rPr>
        <vertAlign val="subscript"/>
        <sz val="11"/>
        <color indexed="8"/>
        <rFont val="Arial"/>
        <family val="2"/>
      </rPr>
      <t>p</t>
    </r>
    <phoneticPr fontId="3"/>
  </si>
  <si>
    <r>
      <t xml:space="preserve">Reference emissions during the period </t>
    </r>
    <r>
      <rPr>
        <i/>
        <sz val="11"/>
        <color indexed="8"/>
        <rFont val="Arial"/>
        <family val="2"/>
      </rPr>
      <t>p</t>
    </r>
    <phoneticPr fontId="3"/>
  </si>
  <si>
    <r>
      <t>RE</t>
    </r>
    <r>
      <rPr>
        <vertAlign val="subscript"/>
        <sz val="11"/>
        <color indexed="8"/>
        <rFont val="Arial"/>
        <family val="2"/>
      </rPr>
      <t>p</t>
    </r>
    <phoneticPr fontId="3"/>
  </si>
  <si>
    <r>
      <t xml:space="preserve">Reference emissions during the period </t>
    </r>
    <r>
      <rPr>
        <i/>
        <sz val="11"/>
        <color indexed="8"/>
        <rFont val="Arial"/>
        <family val="2"/>
      </rPr>
      <t>p</t>
    </r>
    <phoneticPr fontId="3"/>
  </si>
  <si>
    <t>N/A</t>
  </si>
  <si>
    <r>
      <t>RE</t>
    </r>
    <r>
      <rPr>
        <vertAlign val="subscript"/>
        <sz val="11"/>
        <color indexed="8"/>
        <rFont val="Arial"/>
        <family val="2"/>
      </rPr>
      <t>p</t>
    </r>
    <phoneticPr fontId="3"/>
  </si>
  <si>
    <r>
      <t xml:space="preserve">Project emissions during the period </t>
    </r>
    <r>
      <rPr>
        <i/>
        <sz val="11"/>
        <color indexed="8"/>
        <rFont val="Arial"/>
        <family val="2"/>
      </rPr>
      <t>p</t>
    </r>
    <phoneticPr fontId="3"/>
  </si>
  <si>
    <r>
      <t>tCO</t>
    </r>
    <r>
      <rPr>
        <vertAlign val="subscript"/>
        <sz val="11"/>
        <rFont val="Arial"/>
        <family val="2"/>
      </rPr>
      <t>2</t>
    </r>
    <r>
      <rPr>
        <sz val="11"/>
        <rFont val="Arial"/>
        <family val="2"/>
      </rPr>
      <t>/p</t>
    </r>
    <phoneticPr fontId="3"/>
  </si>
  <si>
    <r>
      <t>PE</t>
    </r>
    <r>
      <rPr>
        <vertAlign val="subscript"/>
        <sz val="11"/>
        <rFont val="Arial"/>
        <family val="2"/>
      </rPr>
      <t>p</t>
    </r>
    <phoneticPr fontId="3"/>
  </si>
  <si>
    <r>
      <t xml:space="preserve">Project emissions during the period </t>
    </r>
    <r>
      <rPr>
        <i/>
        <sz val="11"/>
        <color indexed="8"/>
        <rFont val="Arial"/>
        <family val="2"/>
      </rPr>
      <t>p</t>
    </r>
    <phoneticPr fontId="24"/>
  </si>
  <si>
    <r>
      <t>PE</t>
    </r>
    <r>
      <rPr>
        <vertAlign val="subscript"/>
        <sz val="11"/>
        <rFont val="Arial"/>
        <family val="2"/>
      </rPr>
      <t>p</t>
    </r>
    <phoneticPr fontId="3"/>
  </si>
  <si>
    <t>In the order of preference:
a) values provided by the fuel supplier;
b) measurement by the project participants;
c) regional or national default values;
d) IPCC default values provided in table 1.4 of Ch.1 Vol.2 of 2006 IPCC Guidelines on National GHG Inventories. Lower value is applied.</t>
    <phoneticPr fontId="22"/>
  </si>
  <si>
    <t>Power generation efficiency for captive power genaration</t>
    <phoneticPr fontId="3"/>
  </si>
  <si>
    <r>
      <t>CO</t>
    </r>
    <r>
      <rPr>
        <vertAlign val="subscript"/>
        <sz val="11"/>
        <rFont val="Arial"/>
        <family val="2"/>
      </rPr>
      <t>2</t>
    </r>
    <r>
      <rPr>
        <sz val="11"/>
        <rFont val="Arial"/>
        <family val="2"/>
      </rPr>
      <t xml:space="preserve"> emission factor of consumed fuel for captive power genaration</t>
    </r>
    <phoneticPr fontId="3"/>
  </si>
  <si>
    <t>Option C</t>
    <phoneticPr fontId="3"/>
  </si>
  <si>
    <t>hours/p</t>
    <phoneticPr fontId="3"/>
  </si>
  <si>
    <t>Monitored data</t>
    <phoneticPr fontId="3"/>
  </si>
  <si>
    <t>(10)</t>
  </si>
  <si>
    <t>Rated capacity of generator</t>
    <phoneticPr fontId="3"/>
  </si>
  <si>
    <t>kW</t>
    <phoneticPr fontId="3"/>
  </si>
  <si>
    <t>Specification of generator for captive electricity</t>
    <phoneticPr fontId="3"/>
  </si>
  <si>
    <t>[List of Default Values]</t>
    <phoneticPr fontId="3"/>
  </si>
  <si>
    <t xml:space="preserve">Density of water </t>
    <phoneticPr fontId="22"/>
  </si>
  <si>
    <t>Efficiency of the reference boiler for heating energy generation [-]</t>
    <phoneticPr fontId="24"/>
  </si>
  <si>
    <r>
      <t xml:space="preserve">Table 1: Parameters to be monitored </t>
    </r>
    <r>
      <rPr>
        <b/>
        <i/>
        <sz val="14"/>
        <rFont val="Arial"/>
        <family val="2"/>
      </rPr>
      <t>ex post</t>
    </r>
    <phoneticPr fontId="3"/>
  </si>
  <si>
    <r>
      <rPr>
        <sz val="11"/>
        <rFont val="ＭＳ Ｐゴシック"/>
        <family val="3"/>
        <charset val="128"/>
      </rPr>
      <t>㎥</t>
    </r>
    <r>
      <rPr>
        <sz val="11"/>
        <rFont val="Arial"/>
        <family val="2"/>
      </rPr>
      <t>/p</t>
    </r>
    <phoneticPr fontId="3"/>
  </si>
  <si>
    <r>
      <t>EF</t>
    </r>
    <r>
      <rPr>
        <vertAlign val="subscript"/>
        <sz val="11"/>
        <rFont val="Arial"/>
        <family val="2"/>
      </rPr>
      <t>fuel</t>
    </r>
    <phoneticPr fontId="3"/>
  </si>
  <si>
    <r>
      <t>ER</t>
    </r>
    <r>
      <rPr>
        <vertAlign val="subscript"/>
        <sz val="11"/>
        <rFont val="Arial"/>
        <family val="2"/>
      </rPr>
      <t>i,p</t>
    </r>
    <phoneticPr fontId="3"/>
  </si>
  <si>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3"/>
  </si>
  <si>
    <r>
      <t>[For captive electricity]
CO</t>
    </r>
    <r>
      <rPr>
        <vertAlign val="subscript"/>
        <sz val="11"/>
        <rFont val="Arial"/>
        <family val="2"/>
      </rPr>
      <t>2</t>
    </r>
    <r>
      <rPr>
        <sz val="11"/>
        <rFont val="Arial"/>
        <family val="2"/>
      </rPr>
      <t xml:space="preserve"> emission factor for consumed electricity</t>
    </r>
    <phoneticPr fontId="3"/>
  </si>
  <si>
    <r>
      <t>tCO</t>
    </r>
    <r>
      <rPr>
        <vertAlign val="subscript"/>
        <sz val="11"/>
        <rFont val="Arial"/>
        <family val="2"/>
      </rPr>
      <t>2</t>
    </r>
    <r>
      <rPr>
        <sz val="11"/>
        <rFont val="Arial"/>
        <family val="2"/>
      </rPr>
      <t>/p</t>
    </r>
    <phoneticPr fontId="24"/>
  </si>
  <si>
    <r>
      <t xml:space="preserve">[For captive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3"/>
  </si>
  <si>
    <t>Default value in the methodology (from the CDM methodological tool "Tool to determine the baseline efficiency of thermal or electric energy generation systems", ver.02).</t>
    <phoneticPr fontId="3"/>
  </si>
  <si>
    <r>
      <t xml:space="preserve">Table3: </t>
    </r>
    <r>
      <rPr>
        <b/>
        <i/>
        <sz val="14"/>
        <rFont val="Arial"/>
        <family val="2"/>
      </rPr>
      <t>Ex-ante</t>
    </r>
    <r>
      <rPr>
        <b/>
        <sz val="14"/>
        <rFont val="Arial"/>
        <family val="2"/>
      </rPr>
      <t xml:space="preserve"> estimation of CO</t>
    </r>
    <r>
      <rPr>
        <b/>
        <vertAlign val="subscript"/>
        <sz val="14"/>
        <rFont val="Arial"/>
        <family val="2"/>
      </rPr>
      <t>2</t>
    </r>
    <r>
      <rPr>
        <b/>
        <sz val="14"/>
        <rFont val="Arial"/>
        <family val="2"/>
      </rPr>
      <t xml:space="preserve"> emission reductions</t>
    </r>
    <phoneticPr fontId="3"/>
  </si>
  <si>
    <r>
      <t xml:space="preserve">JCM Proposed Methodology Spreadsheet Form (input sheet) </t>
    </r>
    <r>
      <rPr>
        <b/>
        <sz val="12"/>
        <color indexed="9"/>
        <rFont val="Arial"/>
        <family val="2"/>
      </rPr>
      <t xml:space="preserve">[Attachment to Proposed Methodology Form]  </t>
    </r>
    <phoneticPr fontId="3"/>
  </si>
  <si>
    <r>
      <t>m</t>
    </r>
    <r>
      <rPr>
        <i/>
        <vertAlign val="subscript"/>
        <sz val="11"/>
        <rFont val="Arial"/>
        <family val="2"/>
      </rPr>
      <t>PJ,i,p</t>
    </r>
    <phoneticPr fontId="3"/>
  </si>
  <si>
    <r>
      <t>T</t>
    </r>
    <r>
      <rPr>
        <i/>
        <vertAlign val="subscript"/>
        <sz val="11"/>
        <rFont val="Arial"/>
        <family val="2"/>
      </rPr>
      <t>ave,out,i,p</t>
    </r>
    <phoneticPr fontId="3"/>
  </si>
  <si>
    <r>
      <t>T</t>
    </r>
    <r>
      <rPr>
        <i/>
        <vertAlign val="subscript"/>
        <sz val="11"/>
        <rFont val="Arial"/>
        <family val="2"/>
      </rPr>
      <t>ave,in,i,p</t>
    </r>
    <phoneticPr fontId="22"/>
  </si>
  <si>
    <r>
      <t xml:space="preserve">Table 2: Project-specific parameters to be fixed </t>
    </r>
    <r>
      <rPr>
        <b/>
        <i/>
        <sz val="14"/>
        <rFont val="Arial"/>
        <family val="2"/>
      </rPr>
      <t>ex ante</t>
    </r>
    <phoneticPr fontId="3"/>
  </si>
  <si>
    <r>
      <t>[For grid electricity]
CO</t>
    </r>
    <r>
      <rPr>
        <vertAlign val="subscript"/>
        <sz val="11"/>
        <rFont val="Arial"/>
        <family val="2"/>
      </rPr>
      <t>2</t>
    </r>
    <r>
      <rPr>
        <sz val="11"/>
        <rFont val="Arial"/>
        <family val="2"/>
      </rPr>
      <t xml:space="preserve"> emission factor for consumed electricity</t>
    </r>
    <phoneticPr fontId="3"/>
  </si>
  <si>
    <r>
      <t>EF</t>
    </r>
    <r>
      <rPr>
        <vertAlign val="subscript"/>
        <sz val="11"/>
        <rFont val="Arial"/>
        <family val="2"/>
      </rPr>
      <t>elec</t>
    </r>
    <phoneticPr fontId="3"/>
  </si>
  <si>
    <r>
      <t>η</t>
    </r>
    <r>
      <rPr>
        <vertAlign val="subscript"/>
        <sz val="11"/>
        <rFont val="Arial"/>
        <family val="2"/>
      </rPr>
      <t>elec</t>
    </r>
    <phoneticPr fontId="3"/>
  </si>
  <si>
    <r>
      <t>RC</t>
    </r>
    <r>
      <rPr>
        <vertAlign val="subscript"/>
        <sz val="11"/>
        <rFont val="Arial"/>
        <family val="2"/>
      </rPr>
      <t>gen</t>
    </r>
    <phoneticPr fontId="3"/>
  </si>
  <si>
    <r>
      <t>CO</t>
    </r>
    <r>
      <rPr>
        <b/>
        <vertAlign val="subscript"/>
        <sz val="14"/>
        <color indexed="9"/>
        <rFont val="Arial"/>
        <family val="2"/>
      </rPr>
      <t>2</t>
    </r>
    <r>
      <rPr>
        <b/>
        <sz val="14"/>
        <color indexed="9"/>
        <rFont val="Arial"/>
        <family val="2"/>
      </rPr>
      <t xml:space="preserve"> emission reductions</t>
    </r>
    <phoneticPr fontId="3"/>
  </si>
  <si>
    <r>
      <t>m</t>
    </r>
    <r>
      <rPr>
        <i/>
        <vertAlign val="subscript"/>
        <sz val="11"/>
        <rFont val="Arial"/>
        <family val="2"/>
      </rPr>
      <t>PJ,i,p</t>
    </r>
    <phoneticPr fontId="3"/>
  </si>
  <si>
    <r>
      <t>T</t>
    </r>
    <r>
      <rPr>
        <i/>
        <vertAlign val="subscript"/>
        <sz val="11"/>
        <rFont val="Arial"/>
        <family val="2"/>
      </rPr>
      <t>ave,out,i,p</t>
    </r>
    <phoneticPr fontId="3"/>
  </si>
  <si>
    <r>
      <t>EF</t>
    </r>
    <r>
      <rPr>
        <vertAlign val="subscript"/>
        <sz val="11"/>
        <rFont val="Arial"/>
        <family val="2"/>
      </rPr>
      <t>elec</t>
    </r>
    <phoneticPr fontId="3"/>
  </si>
  <si>
    <r>
      <t>η</t>
    </r>
    <r>
      <rPr>
        <vertAlign val="subscript"/>
        <sz val="11"/>
        <rFont val="Arial"/>
        <family val="2"/>
      </rPr>
      <t>elec</t>
    </r>
    <phoneticPr fontId="3"/>
  </si>
  <si>
    <r>
      <t>RE</t>
    </r>
    <r>
      <rPr>
        <vertAlign val="subscript"/>
        <sz val="11"/>
        <rFont val="Arial"/>
        <family val="2"/>
      </rPr>
      <t>i,p</t>
    </r>
    <phoneticPr fontId="3"/>
  </si>
  <si>
    <r>
      <t>PE</t>
    </r>
    <r>
      <rPr>
        <vertAlign val="subscript"/>
        <sz val="11"/>
        <rFont val="Arial"/>
        <family val="2"/>
      </rPr>
      <t>i,p</t>
    </r>
    <phoneticPr fontId="24"/>
  </si>
  <si>
    <r>
      <t>[For grid electricity]
CO</t>
    </r>
    <r>
      <rPr>
        <vertAlign val="subscript"/>
        <sz val="11"/>
        <rFont val="Arial"/>
        <family val="2"/>
      </rPr>
      <t>2</t>
    </r>
    <r>
      <rPr>
        <sz val="11"/>
        <rFont val="Arial"/>
        <family val="2"/>
      </rPr>
      <t xml:space="preserve"> emission factor for consumed electricity</t>
    </r>
    <phoneticPr fontId="3"/>
  </si>
  <si>
    <r>
      <t xml:space="preserve">Parameters to be monitored </t>
    </r>
    <r>
      <rPr>
        <b/>
        <i/>
        <sz val="11"/>
        <color theme="0"/>
        <rFont val="Arial"/>
        <family val="2"/>
      </rPr>
      <t>ex post</t>
    </r>
    <phoneticPr fontId="24"/>
  </si>
  <si>
    <r>
      <t xml:space="preserve">Project-specific parameters to be fixed </t>
    </r>
    <r>
      <rPr>
        <b/>
        <i/>
        <sz val="11"/>
        <color theme="0"/>
        <rFont val="Arial"/>
        <family val="2"/>
      </rPr>
      <t>ex ante</t>
    </r>
    <phoneticPr fontId="24"/>
  </si>
  <si>
    <r>
      <rPr>
        <b/>
        <i/>
        <sz val="11"/>
        <color theme="0"/>
        <rFont val="Arial"/>
        <family val="2"/>
      </rPr>
      <t>Ex-ante</t>
    </r>
    <r>
      <rPr>
        <b/>
        <sz val="11"/>
        <color theme="0"/>
        <rFont val="Arial"/>
        <family val="2"/>
      </rPr>
      <t xml:space="preserve"> estimation of emissions</t>
    </r>
    <phoneticPr fontId="24"/>
  </si>
  <si>
    <t>[for Option B]
Data is collected and recorded from invoices from the power company.
[for Option C]
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3"/>
  </si>
  <si>
    <t>Continuously</t>
    <phoneticPr fontId="3"/>
  </si>
  <si>
    <t>Data is collected and recorded from the invoices by the fuel supply company.</t>
    <phoneticPr fontId="3"/>
  </si>
  <si>
    <t>Input on "PMS
(input_separate)"</t>
    <phoneticPr fontId="3"/>
  </si>
  <si>
    <t>Input on "PMS
(input_separate)"</t>
    <phoneticPr fontId="3"/>
  </si>
  <si>
    <t>Input on "PMS
(input_separate)"</t>
    <phoneticPr fontId="3"/>
  </si>
  <si>
    <r>
      <t>EF</t>
    </r>
    <r>
      <rPr>
        <i/>
        <vertAlign val="subscript"/>
        <sz val="11"/>
        <rFont val="Arial"/>
        <family val="2"/>
      </rPr>
      <t>fuel</t>
    </r>
    <phoneticPr fontId="3"/>
  </si>
  <si>
    <t>Cp</t>
    <phoneticPr fontId="3"/>
  </si>
  <si>
    <r>
      <t>EF</t>
    </r>
    <r>
      <rPr>
        <vertAlign val="subscript"/>
        <sz val="11"/>
        <rFont val="Arial"/>
        <family val="2"/>
      </rPr>
      <t>gen,fuel</t>
    </r>
    <phoneticPr fontId="3"/>
  </si>
  <si>
    <r>
      <t>NCV</t>
    </r>
    <r>
      <rPr>
        <i/>
        <vertAlign val="subscript"/>
        <sz val="11"/>
        <rFont val="Arial"/>
        <family val="2"/>
      </rPr>
      <t>fuel</t>
    </r>
    <phoneticPr fontId="22"/>
  </si>
  <si>
    <t>Net calorific value of consumed fuel for captive power genaration</t>
    <phoneticPr fontId="3"/>
  </si>
  <si>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3"/>
  </si>
  <si>
    <t>tonne/p</t>
    <phoneticPr fontId="24"/>
  </si>
  <si>
    <t>i</t>
    <phoneticPr fontId="3"/>
  </si>
  <si>
    <r>
      <t xml:space="preserve">Averaged water temperature flowing from outlet of supply water heater system </t>
    </r>
    <r>
      <rPr>
        <i/>
        <sz val="11"/>
        <rFont val="Arial"/>
        <family val="2"/>
      </rPr>
      <t>i</t>
    </r>
    <r>
      <rPr>
        <sz val="11"/>
        <rFont val="Arial"/>
        <family val="2"/>
      </rPr>
      <t xml:space="preserve"> to utilization side during the period </t>
    </r>
    <r>
      <rPr>
        <i/>
        <sz val="11"/>
        <rFont val="Arial"/>
        <family val="2"/>
      </rPr>
      <t>p</t>
    </r>
    <phoneticPr fontId="24"/>
  </si>
  <si>
    <r>
      <t xml:space="preserve">Quantity of water flowing from tap water and/or well  to inlet of supply water heater system </t>
    </r>
    <r>
      <rPr>
        <i/>
        <sz val="11"/>
        <rFont val="Arial"/>
        <family val="2"/>
      </rPr>
      <t>i</t>
    </r>
    <r>
      <rPr>
        <sz val="11"/>
        <rFont val="Arial"/>
        <family val="2"/>
      </rPr>
      <t xml:space="preserve"> during the period </t>
    </r>
    <r>
      <rPr>
        <i/>
        <sz val="11"/>
        <rFont val="Arial"/>
        <family val="2"/>
      </rPr>
      <t>p</t>
    </r>
    <phoneticPr fontId="24"/>
  </si>
  <si>
    <r>
      <t xml:space="preserve">Averaged water temperature flowing from tap water and/or well  to inlet of supply water heater system </t>
    </r>
    <r>
      <rPr>
        <i/>
        <sz val="11"/>
        <rFont val="Arial"/>
        <family val="2"/>
      </rPr>
      <t>i</t>
    </r>
    <r>
      <rPr>
        <sz val="11"/>
        <rFont val="Arial"/>
        <family val="2"/>
      </rPr>
      <t xml:space="preserve">during the period </t>
    </r>
    <r>
      <rPr>
        <i/>
        <sz val="11"/>
        <rFont val="Arial"/>
        <family val="2"/>
      </rPr>
      <t>p</t>
    </r>
    <phoneticPr fontId="24"/>
  </si>
  <si>
    <r>
      <t xml:space="preserve">Project emissions of project Supply water heater system </t>
    </r>
    <r>
      <rPr>
        <i/>
        <sz val="11"/>
        <rFont val="Arial"/>
        <family val="2"/>
      </rPr>
      <t>i</t>
    </r>
    <r>
      <rPr>
        <sz val="11"/>
        <rFont val="Arial"/>
        <family val="2"/>
      </rPr>
      <t xml:space="preserve"> during the period </t>
    </r>
    <r>
      <rPr>
        <i/>
        <sz val="11"/>
        <rFont val="Arial"/>
        <family val="2"/>
      </rPr>
      <t>p</t>
    </r>
    <phoneticPr fontId="24"/>
  </si>
  <si>
    <r>
      <t>Emissions reductions by 
the project  Supply water heater system</t>
    </r>
    <r>
      <rPr>
        <i/>
        <sz val="11"/>
        <rFont val="Arial"/>
        <family val="2"/>
      </rPr>
      <t xml:space="preserve"> i </t>
    </r>
    <r>
      <rPr>
        <sz val="11"/>
        <rFont val="Arial"/>
        <family val="2"/>
      </rPr>
      <t xml:space="preserve">during the period </t>
    </r>
    <r>
      <rPr>
        <i/>
        <sz val="11"/>
        <rFont val="Arial"/>
        <family val="2"/>
      </rPr>
      <t>p</t>
    </r>
    <phoneticPr fontId="24"/>
  </si>
  <si>
    <t>tonne/p</t>
    <phoneticPr fontId="3"/>
  </si>
  <si>
    <t>At least once a day</t>
    <phoneticPr fontId="3"/>
  </si>
  <si>
    <t>In order of preference:
1) values provided by the fuel supplier;
2) measurement by the project participants;
3) regional or national default values;
4) IPCC default values provided in table 1.2 of Ch.1 Vol.2 of 2006 IPCC Guidelines on National GHG Inventories. Upper value is applied.</t>
    <phoneticPr fontId="3"/>
  </si>
  <si>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3"/>
  </si>
  <si>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3"/>
  </si>
  <si>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3"/>
  </si>
  <si>
    <r>
      <t>tCO</t>
    </r>
    <r>
      <rPr>
        <vertAlign val="subscript"/>
        <sz val="11"/>
        <rFont val="Arial"/>
        <family val="2"/>
      </rPr>
      <t>2</t>
    </r>
    <r>
      <rPr>
        <sz val="11"/>
        <rFont val="Arial"/>
        <family val="2"/>
      </rPr>
      <t>/MWh</t>
    </r>
    <phoneticPr fontId="3"/>
  </si>
  <si>
    <t>GJ/tonne</t>
    <phoneticPr fontId="3"/>
  </si>
  <si>
    <r>
      <t>NCV</t>
    </r>
    <r>
      <rPr>
        <vertAlign val="subscript"/>
        <sz val="11"/>
        <rFont val="Arial"/>
        <family val="2"/>
      </rPr>
      <t>gen,fuel</t>
    </r>
    <phoneticPr fontId="3"/>
  </si>
  <si>
    <t>°C</t>
    <phoneticPr fontId="3"/>
  </si>
  <si>
    <t>°C</t>
    <phoneticPr fontId="3"/>
  </si>
  <si>
    <r>
      <t>tonne/m</t>
    </r>
    <r>
      <rPr>
        <vertAlign val="superscript"/>
        <sz val="11"/>
        <rFont val="Arial"/>
        <family val="2"/>
      </rPr>
      <t>3</t>
    </r>
    <r>
      <rPr>
        <sz val="11"/>
        <rFont val="ＭＳ Ｐゴシック"/>
        <family val="3"/>
        <charset val="128"/>
      </rPr>
      <t>　</t>
    </r>
    <phoneticPr fontId="22"/>
  </si>
  <si>
    <r>
      <t>m</t>
    </r>
    <r>
      <rPr>
        <vertAlign val="superscript"/>
        <sz val="11"/>
        <rFont val="Arial"/>
        <family val="2"/>
      </rPr>
      <t>3</t>
    </r>
    <r>
      <rPr>
        <sz val="11"/>
        <rFont val="Arial"/>
        <family val="2"/>
      </rPr>
      <t>/p</t>
    </r>
    <phoneticPr fontId="24"/>
  </si>
  <si>
    <r>
      <t>Density of water</t>
    </r>
    <r>
      <rPr>
        <sz val="11"/>
        <rFont val="ＭＳ Ｐゴシック"/>
        <family val="3"/>
        <charset val="128"/>
      </rPr>
      <t>　</t>
    </r>
    <r>
      <rPr>
        <sz val="11"/>
        <rFont val="Arial"/>
        <family val="2"/>
      </rPr>
      <t>[tonne/m</t>
    </r>
    <r>
      <rPr>
        <vertAlign val="superscript"/>
        <sz val="11"/>
        <rFont val="Arial"/>
        <family val="2"/>
      </rPr>
      <t>3</t>
    </r>
    <r>
      <rPr>
        <sz val="11"/>
        <rFont val="Arial"/>
        <family val="2"/>
      </rPr>
      <t>]</t>
    </r>
    <phoneticPr fontId="24"/>
  </si>
  <si>
    <t>°C</t>
    <phoneticPr fontId="3"/>
  </si>
  <si>
    <r>
      <t xml:space="preserve">Specific heat capacity of water [MJ/(tonne </t>
    </r>
    <r>
      <rPr>
        <sz val="11"/>
        <rFont val="Arial"/>
        <family val="2"/>
      </rPr>
      <t>°C)]</t>
    </r>
    <phoneticPr fontId="24"/>
  </si>
  <si>
    <t>MJ/(tonne °C)</t>
    <phoneticPr fontId="22"/>
  </si>
  <si>
    <r>
      <t>η</t>
    </r>
    <r>
      <rPr>
        <i/>
        <vertAlign val="subscript"/>
        <sz val="11"/>
        <rFont val="Arial"/>
        <family val="2"/>
      </rPr>
      <t>RE</t>
    </r>
    <r>
      <rPr>
        <i/>
        <vertAlign val="subscript"/>
        <sz val="11"/>
        <color rgb="FFFF0000"/>
        <rFont val="Arial"/>
        <family val="2"/>
      </rPr>
      <t>h</t>
    </r>
    <phoneticPr fontId="22"/>
  </si>
  <si>
    <r>
      <t>NCV</t>
    </r>
    <r>
      <rPr>
        <vertAlign val="subscript"/>
        <sz val="11"/>
        <rFont val="Arial"/>
        <family val="2"/>
      </rPr>
      <t>fuel</t>
    </r>
    <phoneticPr fontId="3"/>
  </si>
  <si>
    <t>2. Selected default values, etc.</t>
    <phoneticPr fontId="3"/>
  </si>
  <si>
    <t>3. Calculations for reference emissions</t>
    <phoneticPr fontId="3"/>
  </si>
  <si>
    <t>4. Calculations of the project emissions</t>
    <phoneticPr fontId="3"/>
  </si>
  <si>
    <t>Power generation efficiency obtained from manufacturer's specification</t>
    <phoneticPr fontId="3"/>
  </si>
  <si>
    <t>Generated and supplied electricity by the captive power generation system</t>
    <phoneticPr fontId="24"/>
  </si>
  <si>
    <t>Generated and supplied electricity by the captive power generation system</t>
    <phoneticPr fontId="3"/>
  </si>
  <si>
    <r>
      <t>EC</t>
    </r>
    <r>
      <rPr>
        <i/>
        <vertAlign val="subscript"/>
        <sz val="11"/>
        <rFont val="Arial"/>
        <family val="2"/>
      </rPr>
      <t>PJHP,j,p</t>
    </r>
    <phoneticPr fontId="3"/>
  </si>
  <si>
    <r>
      <t xml:space="preserve">Electricity consumed by the project electric heat pump type water heater </t>
    </r>
    <r>
      <rPr>
        <i/>
        <sz val="11"/>
        <rFont val="Arial"/>
        <family val="2"/>
      </rPr>
      <t xml:space="preserve">j </t>
    </r>
    <r>
      <rPr>
        <sz val="11"/>
        <rFont val="Arial"/>
        <family val="2"/>
      </rPr>
      <t xml:space="preserve">of the supply water heater system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3"/>
  </si>
  <si>
    <r>
      <t>Data is measured by measuring equipment.</t>
    </r>
    <r>
      <rPr>
        <sz val="11"/>
        <rFont val="ＭＳ Ｐゴシック"/>
        <family val="3"/>
        <charset val="128"/>
      </rPr>
      <t xml:space="preserve">
</t>
    </r>
    <r>
      <rPr>
        <sz val="1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3"/>
  </si>
  <si>
    <r>
      <t>EC</t>
    </r>
    <r>
      <rPr>
        <i/>
        <vertAlign val="subscript"/>
        <sz val="11"/>
        <rFont val="Arial"/>
        <family val="2"/>
      </rPr>
      <t>PJaux,k,p</t>
    </r>
    <phoneticPr fontId="22"/>
  </si>
  <si>
    <r>
      <t xml:space="preserve">Electricity consumed by auxiliary electric equipment </t>
    </r>
    <r>
      <rPr>
        <i/>
        <sz val="11"/>
        <rFont val="Arial"/>
        <family val="2"/>
      </rPr>
      <t>k</t>
    </r>
    <r>
      <rPr>
        <sz val="11"/>
        <rFont val="Arial"/>
        <family val="2"/>
      </rPr>
      <t xml:space="preserve"> of the supply water heater system </t>
    </r>
    <r>
      <rPr>
        <i/>
        <sz val="11"/>
        <rFont val="Arial"/>
        <family val="2"/>
      </rPr>
      <t xml:space="preserve">i </t>
    </r>
    <r>
      <rPr>
        <sz val="11"/>
        <rFont val="Arial"/>
        <family val="2"/>
      </rPr>
      <t xml:space="preserve">during the period </t>
    </r>
    <r>
      <rPr>
        <i/>
        <sz val="11"/>
        <rFont val="Arial"/>
        <family val="2"/>
      </rPr>
      <t>p</t>
    </r>
    <r>
      <rPr>
        <sz val="11"/>
        <rFont val="Arial"/>
        <family val="2"/>
      </rPr>
      <t xml:space="preserve"> (e.g., water pumps) </t>
    </r>
    <phoneticPr fontId="3"/>
  </si>
  <si>
    <r>
      <t>AC</t>
    </r>
    <r>
      <rPr>
        <vertAlign val="subscript"/>
        <sz val="11"/>
        <rFont val="Arial"/>
        <family val="2"/>
      </rPr>
      <t>PJB,l,p</t>
    </r>
    <phoneticPr fontId="22"/>
  </si>
  <si>
    <r>
      <t xml:space="preserve">Fuel consumption of auxiliary boiler </t>
    </r>
    <r>
      <rPr>
        <i/>
        <sz val="11"/>
        <rFont val="Arial"/>
        <family val="2"/>
      </rPr>
      <t>l</t>
    </r>
    <r>
      <rPr>
        <sz val="11"/>
        <rFont val="Arial"/>
        <family val="2"/>
      </rPr>
      <t xml:space="preserve"> in the project during the period </t>
    </r>
    <r>
      <rPr>
        <i/>
        <sz val="11"/>
        <rFont val="Arial"/>
        <family val="2"/>
      </rPr>
      <t xml:space="preserve">p </t>
    </r>
    <r>
      <rPr>
        <sz val="11"/>
        <rFont val="Arial"/>
        <family val="2"/>
      </rPr>
      <t xml:space="preserve">(if applicable) </t>
    </r>
    <phoneticPr fontId="24"/>
  </si>
  <si>
    <r>
      <t>EI</t>
    </r>
    <r>
      <rPr>
        <vertAlign val="subscript"/>
        <sz val="11"/>
        <rFont val="Arial"/>
        <family val="2"/>
      </rPr>
      <t>grid,p</t>
    </r>
    <phoneticPr fontId="3"/>
  </si>
  <si>
    <r>
      <t xml:space="preserve">The amount of electricity imported from the grid to the project site during the period </t>
    </r>
    <r>
      <rPr>
        <i/>
        <sz val="11"/>
        <rFont val="Arial"/>
        <family val="2"/>
      </rPr>
      <t>p</t>
    </r>
    <phoneticPr fontId="3"/>
  </si>
  <si>
    <r>
      <t>h</t>
    </r>
    <r>
      <rPr>
        <vertAlign val="subscript"/>
        <sz val="11"/>
        <rFont val="Arial"/>
        <family val="2"/>
      </rPr>
      <t>gen,p</t>
    </r>
    <phoneticPr fontId="3"/>
  </si>
  <si>
    <r>
      <t xml:space="preserve">Operating time of captive electricity generator during the period </t>
    </r>
    <r>
      <rPr>
        <i/>
        <sz val="11"/>
        <rFont val="Arial"/>
        <family val="2"/>
      </rPr>
      <t>p</t>
    </r>
    <phoneticPr fontId="3"/>
  </si>
  <si>
    <r>
      <t>FC</t>
    </r>
    <r>
      <rPr>
        <vertAlign val="subscript"/>
        <sz val="11"/>
        <rFont val="Arial"/>
        <family val="2"/>
      </rPr>
      <t>PJ,p</t>
    </r>
    <phoneticPr fontId="3"/>
  </si>
  <si>
    <r>
      <t xml:space="preserve">The amount of fuel input for captive power generation during monitoring period </t>
    </r>
    <r>
      <rPr>
        <i/>
        <sz val="11"/>
        <rFont val="Arial"/>
        <family val="2"/>
      </rPr>
      <t>p</t>
    </r>
    <phoneticPr fontId="3"/>
  </si>
  <si>
    <r>
      <t>EG</t>
    </r>
    <r>
      <rPr>
        <vertAlign val="subscript"/>
        <sz val="11"/>
        <rFont val="Arial"/>
        <family val="2"/>
      </rPr>
      <t>PJ,p</t>
    </r>
    <phoneticPr fontId="3"/>
  </si>
  <si>
    <t>Specific heat capacity of water</t>
    <phoneticPr fontId="3"/>
  </si>
  <si>
    <t>Net calorific value for fuel</t>
    <phoneticPr fontId="3"/>
  </si>
  <si>
    <r>
      <t>CO</t>
    </r>
    <r>
      <rPr>
        <vertAlign val="subscript"/>
        <sz val="11"/>
        <rFont val="Arial"/>
        <family val="2"/>
      </rPr>
      <t>2</t>
    </r>
    <r>
      <rPr>
        <sz val="11"/>
        <rFont val="Arial"/>
        <family val="2"/>
      </rPr>
      <t xml:space="preserve"> emission factor for fuel</t>
    </r>
    <phoneticPr fontId="22"/>
  </si>
  <si>
    <r>
      <t>EC</t>
    </r>
    <r>
      <rPr>
        <vertAlign val="subscript"/>
        <sz val="11"/>
        <rFont val="Arial"/>
        <family val="2"/>
      </rPr>
      <t>PJHP,j,p</t>
    </r>
    <phoneticPr fontId="3"/>
  </si>
  <si>
    <r>
      <t>EC</t>
    </r>
    <r>
      <rPr>
        <vertAlign val="subscript"/>
        <sz val="11"/>
        <rFont val="Arial"/>
        <family val="2"/>
      </rPr>
      <t>PJaux,k,p</t>
    </r>
    <phoneticPr fontId="22"/>
  </si>
  <si>
    <r>
      <t>AC</t>
    </r>
    <r>
      <rPr>
        <vertAlign val="subscript"/>
        <sz val="11"/>
        <rFont val="Arial"/>
        <family val="2"/>
      </rPr>
      <t>PJB,l,p</t>
    </r>
    <phoneticPr fontId="22"/>
  </si>
  <si>
    <r>
      <t>EI</t>
    </r>
    <r>
      <rPr>
        <vertAlign val="subscript"/>
        <sz val="11"/>
        <rFont val="Arial"/>
        <family val="2"/>
      </rPr>
      <t>grid,p</t>
    </r>
    <phoneticPr fontId="3"/>
  </si>
  <si>
    <r>
      <t>EG</t>
    </r>
    <r>
      <rPr>
        <vertAlign val="subscript"/>
        <sz val="11"/>
        <rFont val="Arial"/>
        <family val="2"/>
      </rPr>
      <t>PJ,p</t>
    </r>
    <phoneticPr fontId="3"/>
  </si>
  <si>
    <r>
      <t xml:space="preserve">Electricity consumed by the project electric heat pump type water heater </t>
    </r>
    <r>
      <rPr>
        <i/>
        <sz val="11"/>
        <rFont val="Arial"/>
        <family val="2"/>
      </rPr>
      <t xml:space="preserve">j </t>
    </r>
    <r>
      <rPr>
        <sz val="11"/>
        <rFont val="Arial"/>
        <family val="2"/>
      </rPr>
      <t xml:space="preserve"> of the supply water heater system </t>
    </r>
    <r>
      <rPr>
        <i/>
        <sz val="11"/>
        <rFont val="Arial"/>
        <family val="2"/>
      </rPr>
      <t>i</t>
    </r>
    <r>
      <rPr>
        <sz val="11"/>
        <rFont val="Arial"/>
        <family val="2"/>
      </rPr>
      <t xml:space="preserve"> during the period </t>
    </r>
    <r>
      <rPr>
        <i/>
        <sz val="11"/>
        <rFont val="Arial"/>
        <family val="2"/>
      </rPr>
      <t>p</t>
    </r>
    <r>
      <rPr>
        <sz val="11"/>
        <rFont val="Arial"/>
        <family val="2"/>
      </rPr>
      <t xml:space="preserve"> </t>
    </r>
    <phoneticPr fontId="3"/>
  </si>
  <si>
    <r>
      <t xml:space="preserve">Electricity consumed by auxiliary electric equipment </t>
    </r>
    <r>
      <rPr>
        <i/>
        <sz val="11"/>
        <rFont val="Arial"/>
        <family val="2"/>
      </rPr>
      <t>k</t>
    </r>
    <r>
      <rPr>
        <sz val="11"/>
        <rFont val="Arial"/>
        <family val="2"/>
      </rPr>
      <t xml:space="preserve"> of the supply water heater system </t>
    </r>
    <r>
      <rPr>
        <i/>
        <sz val="11"/>
        <rFont val="Arial"/>
        <family val="2"/>
      </rPr>
      <t xml:space="preserve">i </t>
    </r>
    <r>
      <rPr>
        <sz val="11"/>
        <rFont val="Arial"/>
        <family val="2"/>
      </rPr>
      <t xml:space="preserve">during the period </t>
    </r>
    <r>
      <rPr>
        <i/>
        <sz val="11"/>
        <rFont val="Arial"/>
        <family val="2"/>
      </rPr>
      <t>p</t>
    </r>
    <r>
      <rPr>
        <sz val="11"/>
        <rFont val="Arial"/>
        <family val="2"/>
      </rPr>
      <t xml:space="preserve"> (e.g., water pumps) </t>
    </r>
    <phoneticPr fontId="3"/>
  </si>
  <si>
    <r>
      <t xml:space="preserve">Fuel consumption of auxiliary boiler </t>
    </r>
    <r>
      <rPr>
        <i/>
        <sz val="11"/>
        <rFont val="Arial"/>
        <family val="2"/>
      </rPr>
      <t>l</t>
    </r>
    <r>
      <rPr>
        <sz val="11"/>
        <rFont val="Arial"/>
        <family val="2"/>
      </rPr>
      <t xml:space="preserve"> in the project during the period </t>
    </r>
    <r>
      <rPr>
        <i/>
        <sz val="11"/>
        <rFont val="Arial"/>
        <family val="2"/>
      </rPr>
      <t xml:space="preserve">p </t>
    </r>
    <r>
      <rPr>
        <sz val="11"/>
        <rFont val="Arial"/>
        <family val="2"/>
      </rPr>
      <t xml:space="preserve">(if applicable) </t>
    </r>
    <phoneticPr fontId="24"/>
  </si>
  <si>
    <r>
      <t xml:space="preserve">The amount of electricity imported from the grid to the project site during the period </t>
    </r>
    <r>
      <rPr>
        <i/>
        <sz val="11"/>
        <rFont val="Arial"/>
        <family val="2"/>
      </rPr>
      <t>p</t>
    </r>
    <phoneticPr fontId="3"/>
  </si>
  <si>
    <r>
      <t>CO</t>
    </r>
    <r>
      <rPr>
        <vertAlign val="subscript"/>
        <sz val="11"/>
        <rFont val="Arial"/>
        <family val="2"/>
      </rPr>
      <t>2</t>
    </r>
    <r>
      <rPr>
        <sz val="11"/>
        <rFont val="Arial"/>
        <family val="2"/>
      </rPr>
      <t xml:space="preserve"> emission factor for fuel</t>
    </r>
    <phoneticPr fontId="3"/>
  </si>
  <si>
    <r>
      <t xml:space="preserve">Reference emissions of project  Supply water heater system </t>
    </r>
    <r>
      <rPr>
        <i/>
        <sz val="11"/>
        <rFont val="Arial"/>
        <family val="2"/>
      </rPr>
      <t>i</t>
    </r>
    <r>
      <rPr>
        <sz val="11"/>
        <rFont val="Arial"/>
        <family val="2"/>
      </rPr>
      <t xml:space="preserve"> during the period </t>
    </r>
    <r>
      <rPr>
        <i/>
        <sz val="11"/>
        <rFont val="Arial"/>
        <family val="2"/>
      </rPr>
      <t>p</t>
    </r>
    <phoneticPr fontId="24"/>
  </si>
  <si>
    <r>
      <t>tCO</t>
    </r>
    <r>
      <rPr>
        <vertAlign val="subscript"/>
        <sz val="11"/>
        <rFont val="Arial"/>
        <family val="2"/>
      </rPr>
      <t>2</t>
    </r>
    <r>
      <rPr>
        <sz val="11"/>
        <rFont val="Arial"/>
        <family val="2"/>
      </rPr>
      <t>/GJ</t>
    </r>
    <phoneticPr fontId="3"/>
  </si>
  <si>
    <r>
      <t>tCO</t>
    </r>
    <r>
      <rPr>
        <vertAlign val="subscript"/>
        <sz val="11"/>
        <rFont val="Arial"/>
        <family val="2"/>
      </rPr>
      <t>2</t>
    </r>
    <r>
      <rPr>
        <sz val="11"/>
        <rFont val="Arial"/>
        <family val="2"/>
      </rPr>
      <t>/p</t>
    </r>
    <phoneticPr fontId="24"/>
  </si>
  <si>
    <t>The most recent value available at the time of validation is applied and fixed for the monitoring period thereafter. The data is sourced from “Factores de emisión de gases efecto invernadero”, Instituto Meteorológico Nacional unless otherwise instructed by the Joint Committee.</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</si>
</sst>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_);[Red]\(0\)"/>
    <numFmt numFmtId="177" formatCode="#,##0.000;[Red]\-#,##0.000"/>
    <numFmt numFmtId="178" formatCode="0.00_ "/>
    <numFmt numFmtId="179" formatCode="0.000_ "/>
    <numFmt numFmtId="180" formatCode="0.0000_ "/>
    <numFmt numFmtId="181" formatCode="#,##0.0_);[Red]\(#,##0.0\)"/>
    <numFmt numFmtId="182" formatCode="0.0_ "/>
    <numFmt numFmtId="183" formatCode="#,##0_ ;[Red]\-#,##0\ "/>
    <numFmt numFmtId="184" formatCode="#,##0.000_ ;[Red]\-#,##0.000\ "/>
    <numFmt numFmtId="185" formatCode="#,##0.00_ ;[Red]\-#,##0.00\ "/>
    <numFmt numFmtId="186" formatCode="#,##0.00_);[Red]\(#,##0.00\)"/>
    <numFmt numFmtId="187" formatCode="0.0"/>
    <numFmt numFmtId="188" formatCode="0.00000_ "/>
    <numFmt numFmtId="189" formatCode="#,##0.00000;[Red]\-#,##0.00000"/>
    <numFmt numFmtId="190" formatCode="0.0000"/>
  </numFmts>
  <fonts count="3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sz val="12"/>
      <color indexed="8"/>
      <name val="Arial"/>
      <family val="2"/>
    </font>
    <font>
      <b/>
      <vertAlign val="subscript"/>
      <sz val="14"/>
      <color indexed="9"/>
      <name val="Arial"/>
      <family val="2"/>
    </font>
    <font>
      <sz val="14"/>
      <name val="Arial"/>
      <family val="2"/>
    </font>
    <font>
      <vertAlign val="subscript"/>
      <sz val="14"/>
      <name val="Arial"/>
      <family val="2"/>
    </font>
    <font>
      <b/>
      <sz val="11"/>
      <name val="Arial"/>
      <family val="2"/>
    </font>
    <font>
      <sz val="12"/>
      <name val="Arial"/>
      <family val="2"/>
    </font>
    <font>
      <vertAlign val="subscript"/>
      <sz val="11"/>
      <name val="Arial"/>
      <family val="2"/>
    </font>
    <font>
      <i/>
      <sz val="11"/>
      <color indexed="8"/>
      <name val="Arial"/>
      <family val="2"/>
    </font>
    <font>
      <sz val="6"/>
      <name val="ＭＳ Ｐゴシック"/>
      <family val="3"/>
      <charset val="128"/>
    </font>
    <font>
      <sz val="11"/>
      <name val="ＭＳ Ｐゴシック"/>
      <family val="3"/>
      <charset val="128"/>
    </font>
    <font>
      <sz val="6"/>
      <name val="ＭＳ Ｐゴシック"/>
      <family val="3"/>
      <charset val="128"/>
      <scheme val="minor"/>
    </font>
    <font>
      <i/>
      <sz val="11"/>
      <name val="Arial"/>
      <family val="2"/>
    </font>
    <font>
      <b/>
      <sz val="14"/>
      <name val="Arial"/>
      <family val="2"/>
    </font>
    <font>
      <b/>
      <i/>
      <sz val="14"/>
      <name val="Arial"/>
      <family val="2"/>
    </font>
    <font>
      <b/>
      <vertAlign val="subscript"/>
      <sz val="14"/>
      <name val="Arial"/>
      <family val="2"/>
    </font>
    <font>
      <b/>
      <sz val="14"/>
      <color theme="0"/>
      <name val="Arial"/>
      <family val="2"/>
    </font>
    <font>
      <i/>
      <vertAlign val="subscript"/>
      <sz val="11"/>
      <name val="Arial"/>
      <family val="2"/>
    </font>
    <font>
      <sz val="11"/>
      <color theme="1"/>
      <name val="Arial"/>
      <family val="2"/>
    </font>
    <font>
      <b/>
      <sz val="11"/>
      <color theme="0"/>
      <name val="Arial"/>
      <family val="2"/>
    </font>
    <font>
      <sz val="11"/>
      <color theme="0"/>
      <name val="Arial"/>
      <family val="2"/>
    </font>
    <font>
      <b/>
      <i/>
      <sz val="11"/>
      <color theme="0"/>
      <name val="Arial"/>
      <family val="2"/>
    </font>
    <font>
      <vertAlign val="superscript"/>
      <sz val="11"/>
      <name val="Arial"/>
      <family val="2"/>
    </font>
    <font>
      <i/>
      <vertAlign val="subscrip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C5D9F1"/>
        <bgColor indexed="64"/>
      </patternFill>
    </fill>
    <fill>
      <patternFill patternType="solid">
        <fgColor theme="3" tint="0.59999389629810485"/>
        <bgColor indexed="64"/>
      </patternFill>
    </fill>
    <fill>
      <patternFill patternType="solid">
        <fgColor theme="3" tint="0.59996337778862885"/>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style="thin">
        <color indexed="23"/>
      </left>
      <right/>
      <top/>
      <bottom/>
      <diagonal/>
    </border>
    <border>
      <left style="thin">
        <color indexed="23"/>
      </left>
      <right/>
      <top/>
      <bottom style="thin">
        <color indexed="23"/>
      </bottom>
      <diagonal/>
    </border>
    <border>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indexed="23"/>
      </left>
      <right/>
      <top style="thin">
        <color indexed="23"/>
      </top>
      <bottom/>
      <diagonal/>
    </border>
    <border>
      <left/>
      <right style="thin">
        <color indexed="23"/>
      </right>
      <top style="thin">
        <color indexed="23"/>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indexed="23"/>
      </top>
      <bottom/>
      <diagonal/>
    </border>
    <border>
      <left/>
      <right/>
      <top style="thin">
        <color theme="1" tint="0.34998626667073579"/>
      </top>
      <bottom/>
      <diagonal/>
    </border>
    <border>
      <left style="thin">
        <color indexed="23"/>
      </left>
      <right style="thin">
        <color theme="1" tint="0.34998626667073579"/>
      </right>
      <top style="thin">
        <color indexed="23"/>
      </top>
      <bottom/>
      <diagonal/>
    </border>
    <border>
      <left style="thin">
        <color theme="1" tint="0.34998626667073579"/>
      </left>
      <right style="thin">
        <color theme="1" tint="0.34998626667073579"/>
      </right>
      <top style="thin">
        <color indexed="23"/>
      </top>
      <bottom style="thin">
        <color indexed="23"/>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style="thin">
        <color indexed="23"/>
      </left>
      <right style="thin">
        <color theme="1" tint="0.34998626667073579"/>
      </right>
      <top style="thin">
        <color indexed="23"/>
      </top>
      <bottom style="thin">
        <color indexed="23"/>
      </bottom>
      <diagonal/>
    </border>
    <border>
      <left style="thin">
        <color indexed="23"/>
      </left>
      <right style="thin">
        <color indexed="23"/>
      </right>
      <top/>
      <bottom style="thin">
        <color theme="1" tint="0.34998626667073579"/>
      </bottom>
      <diagonal/>
    </border>
    <border>
      <left style="thin">
        <color indexed="23"/>
      </left>
      <right/>
      <top style="thin">
        <color indexed="23"/>
      </top>
      <bottom style="thin">
        <color theme="1" tint="0.34998626667073579"/>
      </bottom>
      <diagonal/>
    </border>
    <border>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indexed="23"/>
      </left>
      <right style="thin">
        <color indexed="23"/>
      </right>
      <top style="thin">
        <color indexed="23"/>
      </top>
      <bottom style="thin">
        <color theme="1" tint="0.34998626667073579"/>
      </bottom>
      <diagonal/>
    </border>
    <border>
      <left style="thin">
        <color indexed="23"/>
      </left>
      <right style="thin">
        <color theme="1" tint="0.34998626667073579"/>
      </right>
      <top style="thin">
        <color indexed="23"/>
      </top>
      <bottom style="thin">
        <color theme="1" tint="0.34998626667073579"/>
      </bottom>
      <diagonal/>
    </border>
    <border>
      <left style="thin">
        <color indexed="23"/>
      </left>
      <right/>
      <top style="thin">
        <color theme="1" tint="0.499984740745262"/>
      </top>
      <bottom style="thin">
        <color indexed="23"/>
      </bottom>
      <diagonal/>
    </border>
    <border>
      <left/>
      <right style="thin">
        <color indexed="23"/>
      </right>
      <top style="thin">
        <color theme="1" tint="0.499984740745262"/>
      </top>
      <bottom style="thin">
        <color indexed="23"/>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s>
  <cellStyleXfs count="4">
    <xf numFmtId="0" fontId="0" fillId="0" borderId="0">
      <alignment vertical="center"/>
    </xf>
    <xf numFmtId="0" fontId="1"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211">
    <xf numFmtId="0" fontId="0" fillId="0" borderId="0" xfId="0">
      <alignment vertical="center"/>
    </xf>
    <xf numFmtId="0" fontId="5" fillId="0" borderId="0" xfId="0" applyFont="1" applyFill="1" applyBorder="1">
      <alignment vertical="center"/>
    </xf>
    <xf numFmtId="0" fontId="4" fillId="0" borderId="0" xfId="0" applyFont="1" applyAlignment="1">
      <alignment vertical="center" wrapText="1"/>
    </xf>
    <xf numFmtId="38" fontId="4" fillId="0" borderId="0" xfId="2" applyFont="1">
      <alignment vertical="center"/>
    </xf>
    <xf numFmtId="0" fontId="4" fillId="0" borderId="0" xfId="0" applyFont="1" applyFill="1" applyBorder="1" applyAlignment="1">
      <alignment horizontal="left" vertical="center" wrapText="1"/>
    </xf>
    <xf numFmtId="0" fontId="13" fillId="0" borderId="0" xfId="0" applyFont="1" applyFill="1" applyBorder="1">
      <alignment vertical="center"/>
    </xf>
    <xf numFmtId="0" fontId="14" fillId="0" borderId="1" xfId="0" applyFont="1" applyFill="1" applyBorder="1">
      <alignment vertical="center"/>
    </xf>
    <xf numFmtId="0" fontId="8" fillId="0" borderId="0" xfId="0" applyFont="1" applyAlignment="1">
      <alignment vertical="center" wrapText="1"/>
    </xf>
    <xf numFmtId="0" fontId="8"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9" fillId="4" borderId="1" xfId="0" quotePrefix="1" applyFont="1" applyFill="1" applyBorder="1" applyAlignment="1">
      <alignment horizontal="center" vertical="center" shrinkToFit="1"/>
    </xf>
    <xf numFmtId="0" fontId="8" fillId="4" borderId="1" xfId="0" applyFont="1" applyFill="1" applyBorder="1" applyAlignment="1">
      <alignment horizontal="center" vertical="center"/>
    </xf>
    <xf numFmtId="38" fontId="4" fillId="0" borderId="0" xfId="3" applyFont="1">
      <alignment vertical="center"/>
    </xf>
    <xf numFmtId="38" fontId="4" fillId="0" borderId="0" xfId="3" applyNumberFormat="1" applyFont="1">
      <alignment vertical="center"/>
    </xf>
    <xf numFmtId="185" fontId="8" fillId="0" borderId="1" xfId="3" applyNumberFormat="1" applyFont="1" applyFill="1" applyBorder="1" applyProtection="1">
      <alignment vertical="center"/>
      <protection locked="0"/>
    </xf>
    <xf numFmtId="0" fontId="8" fillId="4" borderId="1" xfId="0" applyFont="1" applyFill="1" applyBorder="1" applyAlignment="1">
      <alignment vertical="center"/>
    </xf>
    <xf numFmtId="0" fontId="8"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84" fontId="8" fillId="2" borderId="1" xfId="3" applyNumberFormat="1" applyFont="1" applyFill="1" applyBorder="1" applyAlignment="1" applyProtection="1">
      <alignment horizontal="right" vertical="center"/>
      <protection locked="0"/>
    </xf>
    <xf numFmtId="0" fontId="8" fillId="4" borderId="1" xfId="0" quotePrefix="1" applyFont="1" applyFill="1" applyBorder="1" applyAlignment="1">
      <alignment horizontal="center" vertical="center" wrapText="1"/>
    </xf>
    <xf numFmtId="0" fontId="4" fillId="0" borderId="0" xfId="0" applyFont="1">
      <alignment vertical="center"/>
    </xf>
    <xf numFmtId="0" fontId="4" fillId="0" borderId="0" xfId="0" applyFont="1" applyFill="1" applyBorder="1">
      <alignment vertical="center"/>
    </xf>
    <xf numFmtId="0" fontId="4" fillId="0" borderId="0" xfId="0" applyFont="1" applyBorder="1">
      <alignment vertical="center"/>
    </xf>
    <xf numFmtId="0" fontId="4" fillId="0" borderId="0" xfId="0" applyFont="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4" fillId="0" borderId="0" xfId="0" applyFont="1" applyAlignment="1">
      <alignment horizontal="right" vertical="center"/>
    </xf>
    <xf numFmtId="178" fontId="8" fillId="3" borderId="14" xfId="0" applyNumberFormat="1" applyFont="1" applyFill="1" applyBorder="1" applyAlignment="1">
      <alignment horizontal="center" vertical="center"/>
    </xf>
    <xf numFmtId="0" fontId="8" fillId="3" borderId="14" xfId="0" applyNumberFormat="1" applyFont="1" applyFill="1" applyBorder="1" applyAlignment="1">
      <alignment horizontal="left" vertical="center" wrapText="1"/>
    </xf>
    <xf numFmtId="0" fontId="8" fillId="3" borderId="14" xfId="0" applyFont="1" applyFill="1" applyBorder="1" applyAlignment="1">
      <alignment horizontal="left" vertical="center"/>
    </xf>
    <xf numFmtId="179" fontId="8" fillId="3" borderId="14" xfId="0" applyNumberFormat="1" applyFont="1" applyFill="1" applyBorder="1" applyAlignment="1">
      <alignment horizontal="center" vertical="center"/>
    </xf>
    <xf numFmtId="0" fontId="8" fillId="4" borderId="14" xfId="0" applyFont="1" applyFill="1" applyBorder="1" applyAlignment="1">
      <alignment horizontal="left" vertical="center"/>
    </xf>
    <xf numFmtId="0" fontId="8" fillId="4" borderId="14" xfId="0" applyFont="1" applyFill="1" applyBorder="1" applyAlignment="1">
      <alignment horizontal="left" vertical="center" wrapText="1"/>
    </xf>
    <xf numFmtId="0" fontId="8" fillId="4" borderId="2" xfId="0" quotePrefix="1" applyFont="1" applyFill="1" applyBorder="1" applyAlignment="1">
      <alignment horizontal="center" vertical="center" wrapText="1"/>
    </xf>
    <xf numFmtId="0" fontId="8" fillId="4" borderId="24" xfId="0" applyFont="1" applyFill="1" applyBorder="1" applyAlignment="1">
      <alignment horizontal="center" vertical="center"/>
    </xf>
    <xf numFmtId="0" fontId="8" fillId="4" borderId="8" xfId="0" applyFont="1" applyFill="1" applyBorder="1" applyAlignment="1">
      <alignment vertical="center"/>
    </xf>
    <xf numFmtId="0" fontId="8" fillId="4" borderId="17" xfId="0" applyFont="1" applyFill="1" applyBorder="1" applyAlignment="1">
      <alignment horizontal="left" vertical="center"/>
    </xf>
    <xf numFmtId="0" fontId="8" fillId="4" borderId="2" xfId="0" applyFont="1" applyFill="1" applyBorder="1" applyAlignment="1">
      <alignment vertical="center" wrapText="1"/>
    </xf>
    <xf numFmtId="0" fontId="8" fillId="4" borderId="1" xfId="0" quotePrefix="1" applyFont="1" applyFill="1" applyBorder="1" applyAlignment="1">
      <alignment vertical="center" wrapText="1"/>
    </xf>
    <xf numFmtId="0" fontId="8" fillId="0" borderId="14" xfId="0" applyFont="1" applyBorder="1" applyProtection="1">
      <alignment vertical="center"/>
      <protection locked="0"/>
    </xf>
    <xf numFmtId="178" fontId="8" fillId="0" borderId="14" xfId="0" applyNumberFormat="1" applyFont="1" applyFill="1" applyBorder="1">
      <alignment vertical="center"/>
    </xf>
    <xf numFmtId="181" fontId="8" fillId="4" borderId="14" xfId="0" applyNumberFormat="1" applyFont="1" applyFill="1" applyBorder="1">
      <alignment vertical="center"/>
    </xf>
    <xf numFmtId="0" fontId="18" fillId="0" borderId="14" xfId="0" applyFont="1" applyBorder="1" applyAlignment="1">
      <alignment horizontal="right" vertical="center"/>
    </xf>
    <xf numFmtId="181" fontId="8" fillId="0" borderId="14" xfId="0" applyNumberFormat="1" applyFont="1" applyFill="1" applyBorder="1">
      <alignment vertical="center"/>
    </xf>
    <xf numFmtId="181" fontId="8" fillId="0" borderId="14" xfId="3" applyNumberFormat="1" applyFont="1" applyFill="1" applyBorder="1">
      <alignment vertical="center"/>
    </xf>
    <xf numFmtId="0" fontId="25" fillId="4" borderId="14" xfId="0" applyFont="1" applyFill="1" applyBorder="1" applyAlignment="1">
      <alignment vertical="center" wrapText="1"/>
    </xf>
    <xf numFmtId="0" fontId="8" fillId="4" borderId="8" xfId="0" applyFont="1" applyFill="1" applyBorder="1" applyAlignment="1">
      <alignment vertical="center" wrapText="1"/>
    </xf>
    <xf numFmtId="186" fontId="8" fillId="0" borderId="16" xfId="3" applyNumberFormat="1" applyFont="1" applyBorder="1" applyProtection="1">
      <alignment vertical="center"/>
      <protection locked="0"/>
    </xf>
    <xf numFmtId="0" fontId="8" fillId="0" borderId="16" xfId="0" applyFont="1" applyBorder="1" applyAlignment="1">
      <alignment horizontal="right" vertical="center"/>
    </xf>
    <xf numFmtId="0" fontId="8" fillId="4" borderId="3" xfId="0" applyFont="1" applyFill="1" applyBorder="1" applyAlignment="1">
      <alignment vertical="center"/>
    </xf>
    <xf numFmtId="0" fontId="8" fillId="4" borderId="23" xfId="0" applyFont="1" applyFill="1" applyBorder="1" applyAlignment="1">
      <alignment vertical="center" wrapText="1"/>
    </xf>
    <xf numFmtId="0" fontId="8" fillId="4" borderId="3" xfId="0" applyFont="1" applyFill="1" applyBorder="1" applyAlignment="1">
      <alignment vertical="center" wrapText="1"/>
    </xf>
    <xf numFmtId="0" fontId="8" fillId="4" borderId="24" xfId="0" applyFont="1" applyFill="1" applyBorder="1" applyAlignment="1">
      <alignment vertical="center"/>
    </xf>
    <xf numFmtId="186" fontId="8" fillId="0" borderId="24" xfId="3" applyNumberFormat="1" applyFont="1" applyBorder="1" applyProtection="1">
      <alignment vertical="center"/>
      <protection locked="0"/>
    </xf>
    <xf numFmtId="0" fontId="7" fillId="7" borderId="18" xfId="0" applyFont="1" applyFill="1" applyBorder="1">
      <alignment vertical="center"/>
    </xf>
    <xf numFmtId="0" fontId="4" fillId="7" borderId="14" xfId="0" applyFont="1" applyFill="1" applyBorder="1">
      <alignment vertical="center"/>
    </xf>
    <xf numFmtId="0" fontId="7" fillId="7" borderId="14" xfId="0" applyFont="1" applyFill="1" applyBorder="1">
      <alignment vertical="center"/>
    </xf>
    <xf numFmtId="0" fontId="7" fillId="7" borderId="14" xfId="0" applyFont="1" applyFill="1" applyBorder="1" applyAlignment="1">
      <alignment horizontal="center" vertical="center"/>
    </xf>
    <xf numFmtId="0" fontId="7" fillId="7" borderId="14" xfId="0" applyFont="1" applyFill="1" applyBorder="1" applyAlignment="1">
      <alignment horizontal="center" vertical="center" shrinkToFit="1"/>
    </xf>
    <xf numFmtId="0" fontId="4" fillId="7" borderId="19" xfId="0" applyFont="1" applyFill="1" applyBorder="1">
      <alignment vertical="center"/>
    </xf>
    <xf numFmtId="0" fontId="4" fillId="9" borderId="7" xfId="0" applyFont="1" applyFill="1" applyBorder="1">
      <alignment vertical="center"/>
    </xf>
    <xf numFmtId="0" fontId="4" fillId="9" borderId="5" xfId="0" applyFont="1" applyFill="1" applyBorder="1">
      <alignment vertical="center"/>
    </xf>
    <xf numFmtId="0" fontId="4" fillId="9" borderId="13" xfId="0" applyFont="1" applyFill="1" applyBorder="1">
      <alignment vertical="center"/>
    </xf>
    <xf numFmtId="0" fontId="4" fillId="0" borderId="5" xfId="0" applyFont="1" applyBorder="1" applyAlignment="1">
      <alignment horizontal="center" vertical="center"/>
    </xf>
    <xf numFmtId="182" fontId="4" fillId="0" borderId="15" xfId="0" applyNumberFormat="1" applyFont="1" applyBorder="1">
      <alignment vertical="center"/>
    </xf>
    <xf numFmtId="0" fontId="4" fillId="0" borderId="3" xfId="0" applyFont="1" applyBorder="1" applyAlignment="1">
      <alignment horizontal="center" vertical="center"/>
    </xf>
    <xf numFmtId="0" fontId="4" fillId="0" borderId="31" xfId="0" applyFont="1" applyFill="1" applyBorder="1" applyAlignment="1">
      <alignment horizontal="center" vertical="center"/>
    </xf>
    <xf numFmtId="0" fontId="4" fillId="7" borderId="20" xfId="0" applyFont="1" applyFill="1" applyBorder="1">
      <alignment vertical="center"/>
    </xf>
    <xf numFmtId="0" fontId="4" fillId="9" borderId="4" xfId="0" applyFont="1" applyFill="1" applyBorder="1">
      <alignment vertical="center"/>
    </xf>
    <xf numFmtId="0" fontId="4" fillId="9" borderId="0" xfId="0" applyFont="1" applyFill="1" applyBorder="1">
      <alignment vertical="center"/>
    </xf>
    <xf numFmtId="0" fontId="4" fillId="9" borderId="1" xfId="0" applyFont="1" applyFill="1" applyBorder="1">
      <alignment vertical="center"/>
    </xf>
    <xf numFmtId="0" fontId="4" fillId="0" borderId="8" xfId="0" applyFont="1" applyBorder="1" applyAlignment="1">
      <alignment horizontal="center" vertical="center"/>
    </xf>
    <xf numFmtId="182" fontId="8" fillId="0" borderId="15" xfId="0" applyNumberFormat="1" applyFont="1" applyBorder="1" applyAlignment="1">
      <alignment vertical="center" wrapText="1"/>
    </xf>
    <xf numFmtId="0" fontId="4" fillId="0" borderId="31" xfId="0" applyFont="1" applyBorder="1" applyAlignment="1">
      <alignment horizontal="center" vertical="center"/>
    </xf>
    <xf numFmtId="0" fontId="4" fillId="4" borderId="22" xfId="0" applyFont="1" applyFill="1" applyBorder="1">
      <alignment vertical="center"/>
    </xf>
    <xf numFmtId="0" fontId="4" fillId="4" borderId="6" xfId="0" applyFont="1" applyFill="1" applyBorder="1">
      <alignment vertical="center"/>
    </xf>
    <xf numFmtId="0" fontId="4" fillId="4" borderId="3" xfId="0" applyFont="1" applyFill="1" applyBorder="1">
      <alignment vertical="center"/>
    </xf>
    <xf numFmtId="0" fontId="4" fillId="0" borderId="1" xfId="0" applyFont="1" applyBorder="1" applyAlignment="1">
      <alignment horizontal="center" vertical="center"/>
    </xf>
    <xf numFmtId="187" fontId="8" fillId="0" borderId="7" xfId="0" applyNumberFormat="1" applyFont="1" applyFill="1" applyBorder="1">
      <alignment vertical="center"/>
    </xf>
    <xf numFmtId="0" fontId="4" fillId="7" borderId="21" xfId="0" applyFont="1" applyFill="1" applyBorder="1">
      <alignment vertical="center"/>
    </xf>
    <xf numFmtId="0" fontId="7" fillId="7" borderId="21" xfId="0" applyFont="1" applyFill="1" applyBorder="1">
      <alignment vertical="center"/>
    </xf>
    <xf numFmtId="0" fontId="4" fillId="9" borderId="2" xfId="0" applyFont="1" applyFill="1" applyBorder="1" applyAlignment="1">
      <alignment vertical="center"/>
    </xf>
    <xf numFmtId="0" fontId="4" fillId="9" borderId="1" xfId="0" applyFont="1" applyFill="1" applyBorder="1" applyAlignment="1">
      <alignment vertical="center"/>
    </xf>
    <xf numFmtId="0" fontId="8" fillId="0" borderId="8" xfId="0" applyFont="1" applyBorder="1" applyAlignment="1">
      <alignment horizontal="center" vertical="center"/>
    </xf>
    <xf numFmtId="182" fontId="8" fillId="0" borderId="15" xfId="0" applyNumberFormat="1" applyFont="1" applyBorder="1">
      <alignment vertical="center"/>
    </xf>
    <xf numFmtId="0" fontId="8" fillId="0" borderId="3" xfId="0" applyFont="1" applyBorder="1" applyAlignment="1">
      <alignment horizontal="center" vertical="center"/>
    </xf>
    <xf numFmtId="0" fontId="8" fillId="0" borderId="31" xfId="0" applyFont="1" applyBorder="1" applyAlignment="1">
      <alignment horizontal="center" vertical="center"/>
    </xf>
    <xf numFmtId="0" fontId="4" fillId="9" borderId="32" xfId="0" applyFont="1" applyFill="1" applyBorder="1">
      <alignment vertical="center"/>
    </xf>
    <xf numFmtId="0" fontId="4" fillId="4" borderId="33" xfId="0" applyFont="1" applyFill="1" applyBorder="1">
      <alignment vertical="center"/>
    </xf>
    <xf numFmtId="0" fontId="5" fillId="4" borderId="34" xfId="0" applyFont="1" applyFill="1" applyBorder="1">
      <alignment vertical="center"/>
    </xf>
    <xf numFmtId="0" fontId="5" fillId="4" borderId="35" xfId="0" applyFont="1" applyFill="1" applyBorder="1">
      <alignment vertical="center"/>
    </xf>
    <xf numFmtId="0" fontId="8" fillId="0" borderId="36" xfId="0" applyFont="1" applyBorder="1" applyAlignment="1">
      <alignment horizontal="center" vertical="center"/>
    </xf>
    <xf numFmtId="187" fontId="8" fillId="0" borderId="32" xfId="0" applyNumberFormat="1" applyFont="1" applyFill="1" applyBorder="1">
      <alignment vertical="center"/>
    </xf>
    <xf numFmtId="0" fontId="8" fillId="0" borderId="35" xfId="0" applyFont="1" applyBorder="1" applyAlignment="1">
      <alignment horizontal="center" vertical="center"/>
    </xf>
    <xf numFmtId="0" fontId="8" fillId="0" borderId="37" xfId="0" applyFont="1" applyBorder="1" applyAlignment="1">
      <alignment horizontal="center" vertical="center"/>
    </xf>
    <xf numFmtId="0" fontId="5" fillId="0" borderId="0" xfId="0" applyFont="1" applyFill="1" applyBorder="1" applyAlignment="1">
      <alignment horizontal="center" vertical="center"/>
    </xf>
    <xf numFmtId="0" fontId="8" fillId="4" borderId="14" xfId="0" applyFont="1" applyFill="1" applyBorder="1" applyAlignment="1">
      <alignment vertical="center"/>
    </xf>
    <xf numFmtId="0" fontId="26" fillId="0" borderId="0" xfId="0" applyFont="1" applyFill="1" applyBorder="1">
      <alignment vertical="center"/>
    </xf>
    <xf numFmtId="0" fontId="18" fillId="0" borderId="0" xfId="0" applyFont="1" applyFill="1" applyBorder="1">
      <alignment vertical="center"/>
    </xf>
    <xf numFmtId="0" fontId="8" fillId="0" borderId="0" xfId="0" applyFont="1">
      <alignment vertical="center"/>
    </xf>
    <xf numFmtId="0" fontId="8" fillId="0" borderId="0" xfId="0" applyFont="1" applyBorder="1">
      <alignment vertical="center"/>
    </xf>
    <xf numFmtId="0" fontId="18" fillId="0" borderId="0" xfId="0" applyFont="1">
      <alignment vertical="center"/>
    </xf>
    <xf numFmtId="0" fontId="8" fillId="4" borderId="28" xfId="0" applyFont="1" applyFill="1" applyBorder="1" applyAlignment="1">
      <alignment vertical="center" wrapText="1"/>
    </xf>
    <xf numFmtId="186" fontId="8" fillId="8" borderId="24" xfId="3" applyNumberFormat="1" applyFont="1" applyFill="1" applyBorder="1" applyProtection="1">
      <alignment vertical="center"/>
      <protection locked="0"/>
    </xf>
    <xf numFmtId="186" fontId="8" fillId="8" borderId="24" xfId="0" applyNumberFormat="1" applyFont="1" applyFill="1" applyBorder="1" applyProtection="1">
      <alignment vertical="center"/>
      <protection locked="0"/>
    </xf>
    <xf numFmtId="184" fontId="8" fillId="8" borderId="17" xfId="3" applyNumberFormat="1" applyFont="1" applyFill="1" applyBorder="1">
      <alignment vertical="center"/>
    </xf>
    <xf numFmtId="180" fontId="8" fillId="8" borderId="14" xfId="0" applyNumberFormat="1" applyFont="1" applyFill="1" applyBorder="1">
      <alignment vertical="center"/>
    </xf>
    <xf numFmtId="179" fontId="8" fillId="8" borderId="14" xfId="0" applyNumberFormat="1" applyFont="1" applyFill="1" applyBorder="1">
      <alignment vertical="center"/>
    </xf>
    <xf numFmtId="178" fontId="8" fillId="8" borderId="14" xfId="0" applyNumberFormat="1" applyFont="1" applyFill="1" applyBorder="1">
      <alignment vertical="center"/>
    </xf>
    <xf numFmtId="181" fontId="8" fillId="4" borderId="14" xfId="0" applyNumberFormat="1" applyFont="1" applyFill="1" applyBorder="1" applyAlignment="1">
      <alignment horizontal="right" vertical="center"/>
    </xf>
    <xf numFmtId="0" fontId="8" fillId="4" borderId="27" xfId="0" applyFont="1" applyFill="1" applyBorder="1" applyAlignment="1">
      <alignment vertical="center" wrapText="1"/>
    </xf>
    <xf numFmtId="187" fontId="8" fillId="4" borderId="14" xfId="0" applyNumberFormat="1" applyFont="1" applyFill="1" applyBorder="1">
      <alignment vertical="center"/>
    </xf>
    <xf numFmtId="0" fontId="26" fillId="0" borderId="0" xfId="0" applyFont="1">
      <alignment vertical="center"/>
    </xf>
    <xf numFmtId="0" fontId="8" fillId="4" borderId="14" xfId="0" applyFont="1" applyFill="1" applyBorder="1" applyAlignment="1">
      <alignment vertical="center" wrapText="1"/>
    </xf>
    <xf numFmtId="0" fontId="8" fillId="4" borderId="1" xfId="0" applyFont="1" applyFill="1" applyBorder="1" applyAlignment="1">
      <alignment vertical="center" wrapText="1"/>
    </xf>
    <xf numFmtId="0" fontId="8" fillId="4" borderId="24" xfId="0" applyFont="1" applyFill="1" applyBorder="1" applyAlignment="1">
      <alignment vertical="center" wrapText="1"/>
    </xf>
    <xf numFmtId="0" fontId="25" fillId="4" borderId="2" xfId="0" applyFont="1" applyFill="1" applyBorder="1" applyAlignment="1">
      <alignment horizontal="center" vertical="center"/>
    </xf>
    <xf numFmtId="0" fontId="31" fillId="0" borderId="0" xfId="0" applyFont="1">
      <alignment vertical="center"/>
    </xf>
    <xf numFmtId="0" fontId="25" fillId="4" borderId="1" xfId="0" applyFont="1" applyFill="1" applyBorder="1" applyAlignment="1">
      <alignment horizontal="left" vertical="center"/>
    </xf>
    <xf numFmtId="0" fontId="25" fillId="4" borderId="1" xfId="0" applyFont="1" applyFill="1" applyBorder="1">
      <alignment vertical="center"/>
    </xf>
    <xf numFmtId="0" fontId="25" fillId="4" borderId="2" xfId="0" applyFont="1" applyFill="1" applyBorder="1">
      <alignment vertical="center"/>
    </xf>
    <xf numFmtId="38" fontId="31" fillId="0" borderId="0" xfId="0" applyNumberFormat="1" applyFont="1">
      <alignment vertical="center"/>
    </xf>
    <xf numFmtId="0" fontId="8" fillId="4" borderId="2" xfId="0" applyFont="1" applyFill="1" applyBorder="1" applyAlignment="1">
      <alignment horizontal="left" vertical="center"/>
    </xf>
    <xf numFmtId="0" fontId="32" fillId="5" borderId="14" xfId="0" applyFont="1" applyFill="1" applyBorder="1">
      <alignment vertical="center"/>
    </xf>
    <xf numFmtId="0" fontId="33" fillId="5" borderId="14" xfId="0" applyFont="1" applyFill="1" applyBorder="1" applyAlignment="1">
      <alignment vertical="center" wrapText="1"/>
    </xf>
    <xf numFmtId="0" fontId="32" fillId="5" borderId="26" xfId="0" applyFont="1" applyFill="1" applyBorder="1" applyAlignment="1">
      <alignment horizontal="center" vertical="top" wrapText="1"/>
    </xf>
    <xf numFmtId="0" fontId="8" fillId="2" borderId="1" xfId="0" quotePrefix="1" applyFont="1" applyFill="1" applyBorder="1" applyAlignment="1" applyProtection="1">
      <alignment vertical="center" wrapText="1"/>
      <protection locked="0"/>
    </xf>
    <xf numFmtId="0" fontId="8" fillId="2" borderId="1" xfId="0" applyFont="1" applyFill="1" applyBorder="1" applyAlignment="1">
      <alignment vertical="center" wrapText="1"/>
    </xf>
    <xf numFmtId="0" fontId="25" fillId="4" borderId="7" xfId="0" applyFont="1" applyFill="1" applyBorder="1" applyAlignment="1">
      <alignment horizontal="left" vertical="center"/>
    </xf>
    <xf numFmtId="0" fontId="8" fillId="4" borderId="1" xfId="0" applyFont="1" applyFill="1" applyBorder="1" applyAlignment="1">
      <alignment vertical="center" wrapText="1"/>
    </xf>
    <xf numFmtId="189" fontId="8" fillId="0" borderId="2" xfId="2" applyNumberFormat="1" applyFont="1" applyFill="1" applyBorder="1">
      <alignment vertical="center"/>
    </xf>
    <xf numFmtId="177" fontId="8" fillId="0" borderId="1" xfId="2" applyNumberFormat="1" applyFont="1" applyFill="1" applyBorder="1">
      <alignment vertical="center"/>
    </xf>
    <xf numFmtId="188" fontId="8" fillId="3" borderId="14" xfId="0" applyNumberFormat="1" applyFont="1" applyFill="1" applyBorder="1" applyAlignment="1">
      <alignment horizontal="center" vertical="center"/>
    </xf>
    <xf numFmtId="0" fontId="8" fillId="4" borderId="1" xfId="0" applyFont="1" applyFill="1" applyBorder="1" applyAlignment="1">
      <alignment vertical="center" wrapText="1"/>
    </xf>
    <xf numFmtId="0" fontId="12" fillId="6" borderId="0" xfId="0" applyFont="1" applyFill="1" applyAlignment="1">
      <alignment vertical="center"/>
    </xf>
    <xf numFmtId="0" fontId="7" fillId="6" borderId="0" xfId="0" applyFont="1" applyFill="1" applyAlignment="1">
      <alignment vertical="center"/>
    </xf>
    <xf numFmtId="0" fontId="18" fillId="6" borderId="0" xfId="0" applyFont="1" applyFill="1" applyAlignment="1">
      <alignment vertical="center" wrapText="1"/>
    </xf>
    <xf numFmtId="0" fontId="7" fillId="6" borderId="0" xfId="0" applyFont="1" applyFill="1" applyAlignment="1">
      <alignment horizontal="right" vertical="center"/>
    </xf>
    <xf numFmtId="0" fontId="29" fillId="7" borderId="1" xfId="0" applyFont="1" applyFill="1" applyBorder="1" applyAlignment="1">
      <alignment horizontal="center" vertical="center" wrapText="1"/>
    </xf>
    <xf numFmtId="176" fontId="8" fillId="4" borderId="1" xfId="0" quotePrefix="1" applyNumberFormat="1" applyFont="1" applyFill="1" applyBorder="1" applyAlignment="1">
      <alignment horizontal="center" vertical="center"/>
    </xf>
    <xf numFmtId="0" fontId="25" fillId="4" borderId="1" xfId="0" applyFont="1" applyFill="1" applyBorder="1" applyAlignment="1">
      <alignment horizontal="center" vertical="center"/>
    </xf>
    <xf numFmtId="0" fontId="8" fillId="4" borderId="1" xfId="2" applyNumberFormat="1" applyFont="1" applyFill="1" applyBorder="1" applyAlignment="1">
      <alignment horizontal="center" vertical="center"/>
    </xf>
    <xf numFmtId="183" fontId="8" fillId="2" borderId="1" xfId="3" applyNumberFormat="1" applyFont="1" applyFill="1" applyBorder="1" applyProtection="1">
      <alignment vertical="center"/>
      <protection locked="0"/>
    </xf>
    <xf numFmtId="0" fontId="8" fillId="0" borderId="1" xfId="0" applyFont="1" applyFill="1" applyBorder="1" applyProtection="1">
      <alignment vertical="center"/>
      <protection locked="0"/>
    </xf>
    <xf numFmtId="0" fontId="16" fillId="4" borderId="3" xfId="0" applyFont="1" applyFill="1" applyBorder="1">
      <alignment vertical="center"/>
    </xf>
    <xf numFmtId="0" fontId="10" fillId="6" borderId="1" xfId="0" applyFont="1" applyFill="1" applyBorder="1" applyAlignment="1">
      <alignment horizontal="center" vertical="center"/>
    </xf>
    <xf numFmtId="0" fontId="9" fillId="0" borderId="0" xfId="0" applyFont="1">
      <alignment vertical="center"/>
    </xf>
    <xf numFmtId="0" fontId="4" fillId="10" borderId="16" xfId="0" applyFont="1" applyFill="1" applyBorder="1">
      <alignment vertical="center"/>
    </xf>
    <xf numFmtId="0" fontId="4" fillId="10" borderId="21" xfId="0" applyFont="1" applyFill="1" applyBorder="1">
      <alignment vertical="center"/>
    </xf>
    <xf numFmtId="0" fontId="4" fillId="10" borderId="17" xfId="0" applyFont="1" applyFill="1" applyBorder="1">
      <alignment vertical="center"/>
    </xf>
    <xf numFmtId="0" fontId="4" fillId="0" borderId="14" xfId="0" applyFont="1" applyFill="1" applyBorder="1" applyAlignment="1">
      <alignment horizontal="left" vertical="center"/>
    </xf>
    <xf numFmtId="0" fontId="4" fillId="0" borderId="14" xfId="0" applyFont="1" applyFill="1" applyBorder="1">
      <alignment vertical="center"/>
    </xf>
    <xf numFmtId="0" fontId="4" fillId="0" borderId="14" xfId="0" applyFont="1" applyBorder="1" applyAlignment="1">
      <alignment horizontal="center" vertical="center"/>
    </xf>
    <xf numFmtId="0" fontId="8" fillId="4" borderId="1" xfId="0" applyFont="1" applyFill="1" applyBorder="1" applyAlignment="1">
      <alignment vertical="center" wrapText="1"/>
    </xf>
    <xf numFmtId="190" fontId="8" fillId="4" borderId="1" xfId="0" applyNumberFormat="1" applyFont="1" applyFill="1" applyBorder="1" applyAlignment="1">
      <alignment vertical="center" wrapText="1"/>
    </xf>
    <xf numFmtId="0" fontId="8" fillId="4" borderId="8" xfId="0" applyFont="1" applyFill="1" applyBorder="1" applyAlignment="1">
      <alignment horizontal="left" vertical="center"/>
    </xf>
    <xf numFmtId="0" fontId="8" fillId="4" borderId="24" xfId="0" applyFont="1" applyFill="1" applyBorder="1" applyAlignment="1">
      <alignment horizontal="left" vertical="center"/>
    </xf>
    <xf numFmtId="0" fontId="8" fillId="4" borderId="2" xfId="0" applyFont="1" applyFill="1" applyBorder="1" applyAlignment="1">
      <alignment horizontal="center" vertical="center"/>
    </xf>
    <xf numFmtId="0" fontId="8" fillId="4" borderId="24" xfId="0" applyFont="1" applyFill="1" applyBorder="1" applyAlignment="1">
      <alignment horizontal="left" vertical="center" wrapText="1"/>
    </xf>
    <xf numFmtId="178" fontId="8" fillId="4" borderId="14" xfId="0" applyNumberFormat="1" applyFont="1" applyFill="1" applyBorder="1">
      <alignment vertical="center"/>
    </xf>
    <xf numFmtId="180" fontId="8" fillId="4" borderId="14" xfId="0" applyNumberFormat="1" applyFont="1" applyFill="1" applyBorder="1">
      <alignment vertical="center"/>
    </xf>
    <xf numFmtId="0" fontId="32" fillId="7" borderId="18" xfId="0" applyFont="1" applyFill="1" applyBorder="1">
      <alignment vertical="center"/>
    </xf>
    <xf numFmtId="0" fontId="14" fillId="0" borderId="1" xfId="0" applyFont="1" applyFill="1" applyBorder="1" applyAlignment="1">
      <alignment vertical="center" wrapText="1"/>
    </xf>
    <xf numFmtId="0" fontId="8" fillId="4" borderId="40" xfId="0" applyFont="1" applyFill="1" applyBorder="1" applyAlignment="1">
      <alignment vertical="center" wrapText="1"/>
    </xf>
    <xf numFmtId="0" fontId="8" fillId="0" borderId="40" xfId="0" applyFont="1" applyBorder="1" applyAlignment="1" applyProtection="1">
      <alignment horizontal="left" vertical="center" wrapText="1"/>
      <protection locked="0"/>
    </xf>
    <xf numFmtId="0" fontId="10" fillId="6" borderId="9" xfId="0" applyFont="1" applyFill="1" applyBorder="1" applyAlignment="1">
      <alignment horizontal="center" vertical="center"/>
    </xf>
    <xf numFmtId="0" fontId="10" fillId="6" borderId="10" xfId="0" applyFont="1" applyFill="1" applyBorder="1" applyAlignment="1">
      <alignment horizontal="center" vertical="center"/>
    </xf>
    <xf numFmtId="38" fontId="16" fillId="2" borderId="11" xfId="2" applyFont="1" applyFill="1" applyBorder="1" applyAlignment="1">
      <alignment horizontal="right" vertical="center"/>
    </xf>
    <xf numFmtId="38" fontId="16" fillId="2" borderId="12" xfId="2" applyFont="1" applyFill="1" applyBorder="1" applyAlignment="1">
      <alignment horizontal="right"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8" fillId="4" borderId="8"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8" fillId="4" borderId="1" xfId="0" applyFont="1" applyFill="1" applyBorder="1" applyAlignment="1">
      <alignment vertical="center" wrapText="1"/>
    </xf>
    <xf numFmtId="0" fontId="8" fillId="0"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29" fillId="7" borderId="1" xfId="0" applyFont="1" applyFill="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4" borderId="1" xfId="0" applyFont="1" applyFill="1" applyBorder="1" applyAlignment="1">
      <alignment vertical="center" wrapText="1"/>
    </xf>
    <xf numFmtId="0" fontId="19" fillId="0" borderId="1" xfId="0" applyFont="1" applyBorder="1" applyAlignment="1">
      <alignment horizontal="left" vertical="center" wrapText="1"/>
    </xf>
    <xf numFmtId="0" fontId="16" fillId="0" borderId="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8" fillId="4" borderId="22"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16" fillId="0" borderId="25"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8" fillId="4" borderId="14" xfId="0" applyFont="1" applyFill="1" applyBorder="1" applyAlignment="1">
      <alignment vertical="center" wrapText="1"/>
    </xf>
    <xf numFmtId="0" fontId="8" fillId="0" borderId="14" xfId="0" applyFont="1" applyBorder="1" applyAlignment="1" applyProtection="1">
      <alignment horizontal="left" vertical="center" wrapText="1"/>
      <protection locked="0"/>
    </xf>
    <xf numFmtId="0" fontId="8" fillId="0" borderId="14" xfId="0" applyFont="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3" xfId="0" applyFont="1" applyBorder="1" applyAlignment="1">
      <alignment horizontal="left" vertical="center" wrapText="1"/>
    </xf>
    <xf numFmtId="0" fontId="8" fillId="0" borderId="41" xfId="0" applyFont="1" applyFill="1" applyBorder="1" applyAlignment="1" applyProtection="1">
      <alignment horizontal="center" vertical="center" wrapText="1"/>
      <protection locked="0"/>
    </xf>
    <xf numFmtId="0" fontId="8" fillId="0" borderId="42" xfId="0" applyFont="1" applyFill="1" applyBorder="1" applyAlignment="1" applyProtection="1">
      <alignment horizontal="center" vertical="center" wrapText="1"/>
      <protection locked="0"/>
    </xf>
    <xf numFmtId="0" fontId="32" fillId="5" borderId="16" xfId="0" applyFont="1" applyFill="1" applyBorder="1" applyAlignment="1">
      <alignment horizontal="center" vertical="top" wrapText="1"/>
    </xf>
    <xf numFmtId="0" fontId="32" fillId="5" borderId="21" xfId="0" applyFont="1" applyFill="1" applyBorder="1" applyAlignment="1">
      <alignment horizontal="center" vertical="top" wrapText="1"/>
    </xf>
    <xf numFmtId="0" fontId="32" fillId="5" borderId="17" xfId="0" applyFont="1" applyFill="1" applyBorder="1" applyAlignment="1">
      <alignment horizontal="center" vertical="top" wrapText="1"/>
    </xf>
    <xf numFmtId="0" fontId="33" fillId="5" borderId="14" xfId="0" applyFont="1" applyFill="1" applyBorder="1" applyAlignment="1">
      <alignment vertical="center" wrapText="1"/>
    </xf>
    <xf numFmtId="0" fontId="32" fillId="5" borderId="26" xfId="0" applyFont="1" applyFill="1" applyBorder="1" applyAlignment="1">
      <alignment horizontal="center" vertical="top" wrapText="1"/>
    </xf>
    <xf numFmtId="0" fontId="32" fillId="5" borderId="29" xfId="0" applyFont="1" applyFill="1" applyBorder="1" applyAlignment="1">
      <alignment horizontal="center" vertical="top" wrapText="1"/>
    </xf>
    <xf numFmtId="0" fontId="32" fillId="5" borderId="30" xfId="0" applyFont="1" applyFill="1" applyBorder="1" applyAlignment="1">
      <alignment horizontal="center" vertical="top" wrapText="1"/>
    </xf>
    <xf numFmtId="0" fontId="11" fillId="6" borderId="0" xfId="0" applyFont="1" applyFill="1" applyAlignment="1">
      <alignment vertical="center"/>
    </xf>
    <xf numFmtId="0" fontId="9" fillId="6" borderId="0" xfId="0" applyFont="1" applyFill="1" applyAlignment="1">
      <alignment horizontal="right" vertical="center"/>
    </xf>
    <xf numFmtId="0" fontId="11" fillId="6" borderId="0" xfId="0" applyFont="1" applyFill="1" applyAlignment="1">
      <alignment horizontal="right" vertical="center"/>
    </xf>
  </cellXfs>
  <cellStyles count="4">
    <cellStyle name="Normal_MRV spreadsheet" xfId="1"/>
    <cellStyle name="桁区切り" xfId="2" builtinId="6"/>
    <cellStyle name="桁区切り 2" xfId="3"/>
    <cellStyle name="標準" xfId="0" builtinId="0"/>
  </cellStyles>
  <dxfs count="0"/>
  <tableStyles count="0" defaultTableStyle="TableStyleMedium9"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6"/>
  <sheetViews>
    <sheetView tabSelected="1" view="pageBreakPreview" zoomScale="60" zoomScaleNormal="60" zoomScalePageLayoutView="60" workbookViewId="0"/>
  </sheetViews>
  <sheetFormatPr defaultColWidth="9" defaultRowHeight="14.25" x14ac:dyDescent="0.15"/>
  <cols>
    <col min="1" max="1" width="3.625" style="20" customWidth="1"/>
    <col min="2" max="2" width="15.625" style="20" customWidth="1"/>
    <col min="3" max="3" width="16.875" style="20" customWidth="1"/>
    <col min="4" max="4" width="40.125" style="20" customWidth="1"/>
    <col min="5" max="5" width="19.125" style="20" customWidth="1"/>
    <col min="6" max="6" width="13.125" style="20" customWidth="1"/>
    <col min="7" max="7" width="15.5" style="20" customWidth="1"/>
    <col min="8" max="8" width="21.375" style="20" customWidth="1"/>
    <col min="9" max="9" width="76.75" style="7" customWidth="1"/>
    <col min="10" max="10" width="15.75" style="20" customWidth="1"/>
    <col min="11" max="11" width="15.875" style="20" customWidth="1"/>
    <col min="12" max="16384" width="9" style="20"/>
  </cols>
  <sheetData>
    <row r="1" spans="1:11" ht="18" customHeight="1" x14ac:dyDescent="0.15">
      <c r="K1" s="26" t="s">
        <v>41</v>
      </c>
    </row>
    <row r="2" spans="1:11" ht="27.95" customHeight="1" x14ac:dyDescent="0.15">
      <c r="A2" s="134" t="s">
        <v>123</v>
      </c>
      <c r="B2" s="135"/>
      <c r="C2" s="135"/>
      <c r="D2" s="135"/>
      <c r="E2" s="135"/>
      <c r="F2" s="135"/>
      <c r="G2" s="135"/>
      <c r="H2" s="135"/>
      <c r="I2" s="136"/>
      <c r="J2" s="135"/>
      <c r="K2" s="137"/>
    </row>
    <row r="4" spans="1:11" ht="18.95" customHeight="1" x14ac:dyDescent="0.15">
      <c r="A4" s="97" t="s">
        <v>113</v>
      </c>
      <c r="B4" s="98"/>
      <c r="C4" s="99"/>
      <c r="D4" s="99"/>
      <c r="E4" s="99"/>
      <c r="F4" s="99"/>
      <c r="G4" s="99"/>
      <c r="H4" s="99"/>
      <c r="J4" s="99"/>
      <c r="K4" s="99"/>
    </row>
    <row r="5" spans="1:11" ht="18.95" customHeight="1" x14ac:dyDescent="0.15">
      <c r="A5" s="98"/>
      <c r="B5" s="138" t="s">
        <v>3</v>
      </c>
      <c r="C5" s="138" t="s">
        <v>4</v>
      </c>
      <c r="D5" s="138" t="s">
        <v>5</v>
      </c>
      <c r="E5" s="138" t="s">
        <v>6</v>
      </c>
      <c r="F5" s="138" t="s">
        <v>7</v>
      </c>
      <c r="G5" s="138" t="s">
        <v>8</v>
      </c>
      <c r="H5" s="138" t="s">
        <v>9</v>
      </c>
      <c r="I5" s="138" t="s">
        <v>30</v>
      </c>
      <c r="J5" s="138" t="s">
        <v>10</v>
      </c>
      <c r="K5" s="138" t="s">
        <v>11</v>
      </c>
    </row>
    <row r="6" spans="1:11" s="2" customFormat="1" ht="39" customHeight="1" x14ac:dyDescent="0.15">
      <c r="A6" s="7"/>
      <c r="B6" s="138" t="s">
        <v>12</v>
      </c>
      <c r="C6" s="138" t="s">
        <v>13</v>
      </c>
      <c r="D6" s="138" t="s">
        <v>14</v>
      </c>
      <c r="E6" s="138" t="s">
        <v>15</v>
      </c>
      <c r="F6" s="138" t="s">
        <v>0</v>
      </c>
      <c r="G6" s="138" t="s">
        <v>16</v>
      </c>
      <c r="H6" s="138" t="s">
        <v>17</v>
      </c>
      <c r="I6" s="138" t="s">
        <v>31</v>
      </c>
      <c r="J6" s="138" t="s">
        <v>18</v>
      </c>
      <c r="K6" s="138" t="s">
        <v>19</v>
      </c>
    </row>
    <row r="7" spans="1:11" ht="113.25" customHeight="1" x14ac:dyDescent="0.15">
      <c r="A7" s="99"/>
      <c r="B7" s="139" t="s">
        <v>26</v>
      </c>
      <c r="C7" s="140" t="s">
        <v>124</v>
      </c>
      <c r="D7" s="133" t="s">
        <v>158</v>
      </c>
      <c r="E7" s="141" t="s">
        <v>80</v>
      </c>
      <c r="F7" s="11" t="s">
        <v>114</v>
      </c>
      <c r="G7" s="8" t="s">
        <v>24</v>
      </c>
      <c r="H7" s="8" t="s">
        <v>35</v>
      </c>
      <c r="I7" s="126" t="s">
        <v>165</v>
      </c>
      <c r="J7" s="17" t="s">
        <v>144</v>
      </c>
      <c r="K7" s="127" t="s">
        <v>146</v>
      </c>
    </row>
    <row r="8" spans="1:11" ht="113.25" customHeight="1" x14ac:dyDescent="0.15">
      <c r="A8" s="99"/>
      <c r="B8" s="139" t="s">
        <v>77</v>
      </c>
      <c r="C8" s="140" t="s">
        <v>125</v>
      </c>
      <c r="D8" s="133" t="s">
        <v>157</v>
      </c>
      <c r="E8" s="141" t="s">
        <v>80</v>
      </c>
      <c r="F8" s="11" t="s">
        <v>176</v>
      </c>
      <c r="G8" s="8" t="s">
        <v>34</v>
      </c>
      <c r="H8" s="8" t="s">
        <v>35</v>
      </c>
      <c r="I8" s="126" t="s">
        <v>166</v>
      </c>
      <c r="J8" s="17" t="s">
        <v>163</v>
      </c>
      <c r="K8" s="127" t="s">
        <v>147</v>
      </c>
    </row>
    <row r="9" spans="1:11" s="117" customFormat="1" ht="113.25" customHeight="1" x14ac:dyDescent="0.15">
      <c r="A9" s="99"/>
      <c r="B9" s="139" t="s">
        <v>71</v>
      </c>
      <c r="C9" s="140" t="s">
        <v>126</v>
      </c>
      <c r="D9" s="133" t="s">
        <v>159</v>
      </c>
      <c r="E9" s="141" t="s">
        <v>80</v>
      </c>
      <c r="F9" s="11" t="s">
        <v>171</v>
      </c>
      <c r="G9" s="8" t="s">
        <v>34</v>
      </c>
      <c r="H9" s="8" t="s">
        <v>35</v>
      </c>
      <c r="I9" s="126" t="s">
        <v>165</v>
      </c>
      <c r="J9" s="17" t="s">
        <v>163</v>
      </c>
      <c r="K9" s="127" t="s">
        <v>147</v>
      </c>
    </row>
    <row r="10" spans="1:11" ht="113.25" customHeight="1" x14ac:dyDescent="0.15">
      <c r="A10" s="100"/>
      <c r="B10" s="139" t="s">
        <v>46</v>
      </c>
      <c r="C10" s="140" t="s">
        <v>187</v>
      </c>
      <c r="D10" s="153" t="s">
        <v>188</v>
      </c>
      <c r="E10" s="141" t="s">
        <v>80</v>
      </c>
      <c r="F10" s="11" t="s">
        <v>27</v>
      </c>
      <c r="G10" s="8" t="s">
        <v>24</v>
      </c>
      <c r="H10" s="8" t="s">
        <v>36</v>
      </c>
      <c r="I10" s="126" t="s">
        <v>189</v>
      </c>
      <c r="J10" s="17" t="s">
        <v>144</v>
      </c>
      <c r="K10" s="127" t="s">
        <v>148</v>
      </c>
    </row>
    <row r="11" spans="1:11" s="117" customFormat="1" ht="113.25" customHeight="1" x14ac:dyDescent="0.15">
      <c r="A11" s="99"/>
      <c r="B11" s="139" t="s">
        <v>78</v>
      </c>
      <c r="C11" s="140" t="s">
        <v>190</v>
      </c>
      <c r="D11" s="153" t="s">
        <v>191</v>
      </c>
      <c r="E11" s="141" t="s">
        <v>80</v>
      </c>
      <c r="F11" s="11" t="s">
        <v>27</v>
      </c>
      <c r="G11" s="8" t="s">
        <v>34</v>
      </c>
      <c r="H11" s="8" t="s">
        <v>35</v>
      </c>
      <c r="I11" s="126" t="s">
        <v>189</v>
      </c>
      <c r="J11" s="17" t="s">
        <v>144</v>
      </c>
      <c r="K11" s="127" t="s">
        <v>147</v>
      </c>
    </row>
    <row r="12" spans="1:11" s="117" customFormat="1" ht="113.25" customHeight="1" x14ac:dyDescent="0.15">
      <c r="A12" s="99"/>
      <c r="B12" s="139" t="s">
        <v>79</v>
      </c>
      <c r="C12" s="11" t="s">
        <v>192</v>
      </c>
      <c r="D12" s="153" t="s">
        <v>193</v>
      </c>
      <c r="E12" s="141" t="s">
        <v>80</v>
      </c>
      <c r="F12" s="11" t="s">
        <v>162</v>
      </c>
      <c r="G12" s="8" t="s">
        <v>34</v>
      </c>
      <c r="H12" s="8" t="s">
        <v>35</v>
      </c>
      <c r="I12" s="126" t="s">
        <v>189</v>
      </c>
      <c r="J12" s="17" t="s">
        <v>144</v>
      </c>
      <c r="K12" s="127" t="s">
        <v>148</v>
      </c>
    </row>
    <row r="13" spans="1:11" s="117" customFormat="1" ht="163.5" customHeight="1" x14ac:dyDescent="0.15">
      <c r="A13" s="99"/>
      <c r="B13" s="139" t="s">
        <v>42</v>
      </c>
      <c r="C13" s="9" t="s">
        <v>194</v>
      </c>
      <c r="D13" s="153" t="s">
        <v>195</v>
      </c>
      <c r="E13" s="142"/>
      <c r="F13" s="11" t="s">
        <v>33</v>
      </c>
      <c r="G13" s="16" t="s">
        <v>44</v>
      </c>
      <c r="H13" s="16" t="s">
        <v>45</v>
      </c>
      <c r="I13" s="17" t="s">
        <v>143</v>
      </c>
      <c r="J13" s="17" t="s">
        <v>144</v>
      </c>
      <c r="K13" s="127"/>
    </row>
    <row r="14" spans="1:11" s="117" customFormat="1" ht="113.25" customHeight="1" x14ac:dyDescent="0.15">
      <c r="A14" s="99"/>
      <c r="B14" s="139" t="s">
        <v>43</v>
      </c>
      <c r="C14" s="9" t="s">
        <v>196</v>
      </c>
      <c r="D14" s="153" t="s">
        <v>197</v>
      </c>
      <c r="E14" s="142"/>
      <c r="F14" s="11" t="s">
        <v>104</v>
      </c>
      <c r="G14" s="16" t="s">
        <v>103</v>
      </c>
      <c r="H14" s="16" t="s">
        <v>105</v>
      </c>
      <c r="I14" s="126" t="s">
        <v>189</v>
      </c>
      <c r="J14" s="17" t="s">
        <v>144</v>
      </c>
      <c r="K14" s="143"/>
    </row>
    <row r="15" spans="1:11" s="117" customFormat="1" ht="36" customHeight="1" x14ac:dyDescent="0.15">
      <c r="A15" s="99"/>
      <c r="B15" s="139" t="s">
        <v>76</v>
      </c>
      <c r="C15" s="9" t="s">
        <v>198</v>
      </c>
      <c r="D15" s="153" t="s">
        <v>199</v>
      </c>
      <c r="E15" s="14"/>
      <c r="F15" s="153" t="s">
        <v>72</v>
      </c>
      <c r="G15" s="16" t="s">
        <v>73</v>
      </c>
      <c r="H15" s="16" t="s">
        <v>74</v>
      </c>
      <c r="I15" s="17" t="s">
        <v>145</v>
      </c>
      <c r="J15" s="17" t="s">
        <v>49</v>
      </c>
      <c r="K15" s="17"/>
    </row>
    <row r="16" spans="1:11" ht="113.25" customHeight="1" x14ac:dyDescent="0.15">
      <c r="A16" s="99"/>
      <c r="B16" s="139" t="s">
        <v>106</v>
      </c>
      <c r="C16" s="9" t="s">
        <v>200</v>
      </c>
      <c r="D16" s="153" t="s">
        <v>186</v>
      </c>
      <c r="E16" s="14"/>
      <c r="F16" s="15" t="s">
        <v>47</v>
      </c>
      <c r="G16" s="16" t="s">
        <v>48</v>
      </c>
      <c r="H16" s="16" t="s">
        <v>36</v>
      </c>
      <c r="I16" s="126" t="s">
        <v>189</v>
      </c>
      <c r="J16" s="17" t="s">
        <v>144</v>
      </c>
      <c r="K16" s="16"/>
    </row>
    <row r="17" spans="1:11" ht="8.25" customHeight="1" x14ac:dyDescent="0.15">
      <c r="I17" s="20"/>
    </row>
    <row r="18" spans="1:11" ht="20.100000000000001" customHeight="1" x14ac:dyDescent="0.15">
      <c r="A18" s="97" t="s">
        <v>127</v>
      </c>
      <c r="B18" s="99"/>
      <c r="C18" s="99"/>
      <c r="D18" s="99"/>
      <c r="E18" s="99"/>
      <c r="F18" s="99"/>
      <c r="G18" s="99"/>
      <c r="H18" s="99"/>
      <c r="J18" s="99"/>
      <c r="K18" s="99"/>
    </row>
    <row r="19" spans="1:11" ht="20.100000000000001" customHeight="1" x14ac:dyDescent="0.15">
      <c r="A19" s="99"/>
      <c r="B19" s="138" t="s">
        <v>3</v>
      </c>
      <c r="C19" s="179" t="s">
        <v>4</v>
      </c>
      <c r="D19" s="179"/>
      <c r="E19" s="138" t="s">
        <v>5</v>
      </c>
      <c r="F19" s="138" t="s">
        <v>6</v>
      </c>
      <c r="G19" s="179" t="s">
        <v>7</v>
      </c>
      <c r="H19" s="179"/>
      <c r="I19" s="179"/>
      <c r="J19" s="192" t="s">
        <v>8</v>
      </c>
      <c r="K19" s="193"/>
    </row>
    <row r="20" spans="1:11" ht="39" customHeight="1" x14ac:dyDescent="0.15">
      <c r="A20" s="99"/>
      <c r="B20" s="138" t="s">
        <v>13</v>
      </c>
      <c r="C20" s="179" t="s">
        <v>14</v>
      </c>
      <c r="D20" s="179"/>
      <c r="E20" s="138" t="s">
        <v>15</v>
      </c>
      <c r="F20" s="138" t="s">
        <v>0</v>
      </c>
      <c r="G20" s="179" t="s">
        <v>17</v>
      </c>
      <c r="H20" s="179"/>
      <c r="I20" s="179"/>
      <c r="J20" s="192" t="s">
        <v>19</v>
      </c>
      <c r="K20" s="193"/>
    </row>
    <row r="21" spans="1:11" ht="64.5" customHeight="1" x14ac:dyDescent="0.15">
      <c r="A21" s="99"/>
      <c r="B21" s="15" t="s">
        <v>50</v>
      </c>
      <c r="C21" s="176" t="s">
        <v>128</v>
      </c>
      <c r="D21" s="176"/>
      <c r="E21" s="18"/>
      <c r="F21" s="129" t="s">
        <v>51</v>
      </c>
      <c r="G21" s="178" t="s">
        <v>217</v>
      </c>
      <c r="H21" s="178"/>
      <c r="I21" s="178"/>
      <c r="J21" s="169"/>
      <c r="K21" s="170"/>
    </row>
    <row r="22" spans="1:11" ht="51" customHeight="1" x14ac:dyDescent="0.15">
      <c r="A22" s="99"/>
      <c r="B22" s="15" t="s">
        <v>50</v>
      </c>
      <c r="C22" s="176" t="s">
        <v>167</v>
      </c>
      <c r="D22" s="176"/>
      <c r="E22" s="154">
        <f>IF(ISERROR(3.6*(100/E30)*E32),0,3.6*(100/E30)*E32)</f>
        <v>0</v>
      </c>
      <c r="F22" s="129" t="s">
        <v>51</v>
      </c>
      <c r="G22" s="178" t="s">
        <v>184</v>
      </c>
      <c r="H22" s="178"/>
      <c r="I22" s="178"/>
      <c r="J22" s="197" t="s">
        <v>52</v>
      </c>
      <c r="K22" s="198"/>
    </row>
    <row r="23" spans="1:11" ht="51" customHeight="1" x14ac:dyDescent="0.15">
      <c r="A23" s="99"/>
      <c r="B23" s="15" t="s">
        <v>50</v>
      </c>
      <c r="C23" s="176" t="s">
        <v>117</v>
      </c>
      <c r="D23" s="176"/>
      <c r="E23" s="154">
        <f>IF(ISERROR(E15*E31*E32/E10),0,E15*E31*E32/E10)</f>
        <v>0</v>
      </c>
      <c r="F23" s="129" t="s">
        <v>51</v>
      </c>
      <c r="G23" s="178" t="s">
        <v>53</v>
      </c>
      <c r="H23" s="178"/>
      <c r="I23" s="178"/>
      <c r="J23" s="197" t="s">
        <v>52</v>
      </c>
      <c r="K23" s="198"/>
    </row>
    <row r="24" spans="1:11" ht="105" customHeight="1" x14ac:dyDescent="0.15">
      <c r="A24" s="99"/>
      <c r="B24" s="15" t="s">
        <v>50</v>
      </c>
      <c r="C24" s="176" t="s">
        <v>120</v>
      </c>
      <c r="D24" s="176"/>
      <c r="E24" s="18"/>
      <c r="F24" s="129" t="s">
        <v>168</v>
      </c>
      <c r="G24" s="177" t="s">
        <v>54</v>
      </c>
      <c r="H24" s="177"/>
      <c r="I24" s="177"/>
      <c r="J24" s="197"/>
      <c r="K24" s="198"/>
    </row>
    <row r="25" spans="1:11" ht="36" customHeight="1" x14ac:dyDescent="0.15">
      <c r="A25" s="99"/>
      <c r="B25" s="119" t="s">
        <v>179</v>
      </c>
      <c r="C25" s="176" t="s">
        <v>55</v>
      </c>
      <c r="D25" s="182"/>
      <c r="E25" s="18"/>
      <c r="F25" s="10" t="s">
        <v>28</v>
      </c>
      <c r="G25" s="183" t="s">
        <v>121</v>
      </c>
      <c r="H25" s="183"/>
      <c r="I25" s="183"/>
      <c r="J25" s="184"/>
      <c r="K25" s="185"/>
    </row>
    <row r="26" spans="1:11" ht="21" customHeight="1" x14ac:dyDescent="0.15">
      <c r="A26" s="99"/>
      <c r="B26" s="119" t="s">
        <v>150</v>
      </c>
      <c r="C26" s="171" t="s">
        <v>201</v>
      </c>
      <c r="D26" s="172"/>
      <c r="E26" s="131"/>
      <c r="F26" s="19" t="s">
        <v>178</v>
      </c>
      <c r="G26" s="173"/>
      <c r="H26" s="174"/>
      <c r="I26" s="175"/>
      <c r="J26" s="184"/>
      <c r="K26" s="185"/>
    </row>
    <row r="27" spans="1:11" ht="21" customHeight="1" x14ac:dyDescent="0.15">
      <c r="A27" s="99"/>
      <c r="B27" s="120" t="s">
        <v>37</v>
      </c>
      <c r="C27" s="188" t="s">
        <v>111</v>
      </c>
      <c r="D27" s="189"/>
      <c r="E27" s="130"/>
      <c r="F27" s="33" t="s">
        <v>173</v>
      </c>
      <c r="G27" s="186"/>
      <c r="H27" s="190"/>
      <c r="I27" s="187"/>
      <c r="J27" s="186"/>
      <c r="K27" s="187"/>
    </row>
    <row r="28" spans="1:11" ht="90" customHeight="1" x14ac:dyDescent="0.15">
      <c r="A28" s="99"/>
      <c r="B28" s="118" t="s">
        <v>152</v>
      </c>
      <c r="C28" s="176" t="s">
        <v>202</v>
      </c>
      <c r="D28" s="176"/>
      <c r="E28" s="18"/>
      <c r="F28" s="38" t="s">
        <v>169</v>
      </c>
      <c r="G28" s="177" t="s">
        <v>164</v>
      </c>
      <c r="H28" s="177"/>
      <c r="I28" s="177"/>
      <c r="J28" s="191"/>
      <c r="K28" s="191"/>
    </row>
    <row r="29" spans="1:11" ht="90" customHeight="1" x14ac:dyDescent="0.15">
      <c r="A29" s="99"/>
      <c r="B29" s="128" t="s">
        <v>149</v>
      </c>
      <c r="C29" s="163" t="s">
        <v>203</v>
      </c>
      <c r="D29" s="163"/>
      <c r="E29" s="18"/>
      <c r="F29" s="38" t="s">
        <v>64</v>
      </c>
      <c r="G29" s="164" t="s">
        <v>100</v>
      </c>
      <c r="H29" s="164"/>
      <c r="I29" s="164"/>
      <c r="J29" s="199"/>
      <c r="K29" s="200"/>
    </row>
    <row r="30" spans="1:11" ht="21" customHeight="1" x14ac:dyDescent="0.15">
      <c r="A30" s="99"/>
      <c r="B30" s="15" t="s">
        <v>130</v>
      </c>
      <c r="C30" s="176" t="s">
        <v>101</v>
      </c>
      <c r="D30" s="176"/>
      <c r="E30" s="18"/>
      <c r="F30" s="38" t="s">
        <v>68</v>
      </c>
      <c r="G30" s="177" t="s">
        <v>69</v>
      </c>
      <c r="H30" s="177"/>
      <c r="I30" s="177"/>
      <c r="J30" s="180"/>
      <c r="K30" s="181"/>
    </row>
    <row r="31" spans="1:11" ht="90" customHeight="1" x14ac:dyDescent="0.15">
      <c r="A31" s="99"/>
      <c r="B31" s="15" t="s">
        <v>170</v>
      </c>
      <c r="C31" s="176" t="s">
        <v>153</v>
      </c>
      <c r="D31" s="176"/>
      <c r="E31" s="18"/>
      <c r="F31" s="38" t="s">
        <v>169</v>
      </c>
      <c r="G31" s="177" t="s">
        <v>154</v>
      </c>
      <c r="H31" s="177"/>
      <c r="I31" s="177"/>
      <c r="J31" s="169"/>
      <c r="K31" s="170"/>
    </row>
    <row r="32" spans="1:11" ht="90" customHeight="1" x14ac:dyDescent="0.15">
      <c r="A32" s="99"/>
      <c r="B32" s="15" t="s">
        <v>151</v>
      </c>
      <c r="C32" s="176" t="s">
        <v>102</v>
      </c>
      <c r="D32" s="176"/>
      <c r="E32" s="18"/>
      <c r="F32" s="38" t="s">
        <v>64</v>
      </c>
      <c r="G32" s="177" t="s">
        <v>70</v>
      </c>
      <c r="H32" s="177"/>
      <c r="I32" s="177"/>
      <c r="J32" s="169"/>
      <c r="K32" s="170"/>
    </row>
    <row r="33" spans="1:11" ht="21" customHeight="1" x14ac:dyDescent="0.15">
      <c r="A33" s="99"/>
      <c r="B33" s="96" t="s">
        <v>131</v>
      </c>
      <c r="C33" s="194" t="s">
        <v>107</v>
      </c>
      <c r="D33" s="194"/>
      <c r="E33" s="18"/>
      <c r="F33" s="31" t="s">
        <v>108</v>
      </c>
      <c r="G33" s="195" t="s">
        <v>109</v>
      </c>
      <c r="H33" s="195"/>
      <c r="I33" s="195"/>
      <c r="J33" s="196"/>
      <c r="K33" s="196"/>
    </row>
    <row r="34" spans="1:11" ht="6.75" customHeight="1" x14ac:dyDescent="0.15">
      <c r="I34" s="20"/>
    </row>
    <row r="35" spans="1:11" ht="18.95" customHeight="1" x14ac:dyDescent="0.15">
      <c r="A35" s="112" t="s">
        <v>122</v>
      </c>
      <c r="B35" s="99"/>
      <c r="C35" s="99"/>
      <c r="D35" s="99"/>
      <c r="E35" s="99"/>
      <c r="F35" s="99"/>
      <c r="G35" s="99"/>
      <c r="H35" s="99"/>
      <c r="J35" s="99"/>
      <c r="K35" s="99"/>
    </row>
    <row r="36" spans="1:11" ht="21.75" thickBot="1" x14ac:dyDescent="0.2">
      <c r="B36" s="165" t="s">
        <v>132</v>
      </c>
      <c r="C36" s="166"/>
      <c r="D36" s="145" t="s">
        <v>0</v>
      </c>
    </row>
    <row r="37" spans="1:11" ht="20.100000000000001" customHeight="1" thickBot="1" x14ac:dyDescent="0.2">
      <c r="B37" s="167">
        <f>ROUNDDOWN('PMS(calc_process) '!G6, 0)</f>
        <v>0</v>
      </c>
      <c r="C37" s="168"/>
      <c r="D37" s="144" t="s">
        <v>32</v>
      </c>
    </row>
    <row r="38" spans="1:11" ht="18.95" customHeight="1" x14ac:dyDescent="0.15">
      <c r="A38" s="5" t="s">
        <v>2</v>
      </c>
      <c r="B38" s="22"/>
      <c r="C38" s="22"/>
      <c r="F38" s="3"/>
      <c r="G38" s="3"/>
    </row>
    <row r="39" spans="1:11" ht="18" customHeight="1" x14ac:dyDescent="0.15">
      <c r="B39" s="6" t="s">
        <v>21</v>
      </c>
      <c r="C39" s="162" t="s">
        <v>22</v>
      </c>
      <c r="D39" s="162"/>
      <c r="E39" s="162"/>
      <c r="F39" s="162"/>
      <c r="G39" s="162"/>
      <c r="H39" s="162"/>
      <c r="I39" s="162"/>
      <c r="J39" s="4"/>
    </row>
    <row r="40" spans="1:11" ht="18" customHeight="1" x14ac:dyDescent="0.15">
      <c r="B40" s="6" t="s">
        <v>20</v>
      </c>
      <c r="C40" s="162" t="s">
        <v>23</v>
      </c>
      <c r="D40" s="162"/>
      <c r="E40" s="162"/>
      <c r="F40" s="162"/>
      <c r="G40" s="162"/>
      <c r="H40" s="162"/>
      <c r="I40" s="162"/>
      <c r="J40" s="4"/>
    </row>
    <row r="41" spans="1:11" ht="15" x14ac:dyDescent="0.15">
      <c r="B41" s="6" t="s">
        <v>24</v>
      </c>
      <c r="C41" s="162" t="s">
        <v>25</v>
      </c>
      <c r="D41" s="162"/>
      <c r="E41" s="162"/>
      <c r="F41" s="162"/>
      <c r="G41" s="162"/>
      <c r="H41" s="162"/>
      <c r="I41" s="162"/>
      <c r="J41" s="4"/>
    </row>
    <row r="45" spans="1:11" x14ac:dyDescent="0.15">
      <c r="G45" s="13"/>
      <c r="H45" s="12"/>
    </row>
    <row r="46" spans="1:11" x14ac:dyDescent="0.15">
      <c r="G46" s="121"/>
    </row>
  </sheetData>
  <mergeCells count="50">
    <mergeCell ref="J19:K19"/>
    <mergeCell ref="C33:D33"/>
    <mergeCell ref="G33:I33"/>
    <mergeCell ref="J33:K33"/>
    <mergeCell ref="J25:K25"/>
    <mergeCell ref="J24:K24"/>
    <mergeCell ref="J23:K23"/>
    <mergeCell ref="J22:K22"/>
    <mergeCell ref="J20:K20"/>
    <mergeCell ref="J29:K29"/>
    <mergeCell ref="C30:D30"/>
    <mergeCell ref="G30:I30"/>
    <mergeCell ref="C31:D31"/>
    <mergeCell ref="G31:I31"/>
    <mergeCell ref="J31:K31"/>
    <mergeCell ref="C32:D32"/>
    <mergeCell ref="J30:K30"/>
    <mergeCell ref="G32:I32"/>
    <mergeCell ref="J32:K32"/>
    <mergeCell ref="C25:D25"/>
    <mergeCell ref="G25:I25"/>
    <mergeCell ref="J26:K26"/>
    <mergeCell ref="J27:K27"/>
    <mergeCell ref="C27:D27"/>
    <mergeCell ref="G27:I27"/>
    <mergeCell ref="C28:D28"/>
    <mergeCell ref="G28:I28"/>
    <mergeCell ref="J28:K28"/>
    <mergeCell ref="C19:D19"/>
    <mergeCell ref="G19:I19"/>
    <mergeCell ref="C20:D20"/>
    <mergeCell ref="G20:I20"/>
    <mergeCell ref="C22:D22"/>
    <mergeCell ref="G22:I22"/>
    <mergeCell ref="J21:K21"/>
    <mergeCell ref="C26:D26"/>
    <mergeCell ref="G26:I26"/>
    <mergeCell ref="C24:D24"/>
    <mergeCell ref="G24:I24"/>
    <mergeCell ref="C23:D23"/>
    <mergeCell ref="G23:I23"/>
    <mergeCell ref="C21:D21"/>
    <mergeCell ref="G21:I21"/>
    <mergeCell ref="C39:I39"/>
    <mergeCell ref="C40:I40"/>
    <mergeCell ref="C41:I41"/>
    <mergeCell ref="C29:D29"/>
    <mergeCell ref="G29:I29"/>
    <mergeCell ref="B36:C36"/>
    <mergeCell ref="B37:C37"/>
  </mergeCells>
  <phoneticPr fontId="3"/>
  <pageMargins left="0.55118110236220474" right="0.70866141732283472" top="0.43307086614173229" bottom="0.43307086614173229" header="0.31496062992125984" footer="0.31496062992125984"/>
  <pageSetup paperSize="8" scale="78" fitToHeight="3" orientation="landscape" r:id="rId1"/>
  <rowBreaks count="1" manualBreakCount="1">
    <brk id="3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25"/>
  <sheetViews>
    <sheetView view="pageBreakPreview" zoomScale="80" zoomScaleNormal="85" zoomScaleSheetLayoutView="80" workbookViewId="0"/>
  </sheetViews>
  <sheetFormatPr defaultColWidth="9" defaultRowHeight="14.25" x14ac:dyDescent="0.15"/>
  <cols>
    <col min="1" max="1" width="12" style="99" customWidth="1"/>
    <col min="2" max="5" width="13.875" style="99" customWidth="1"/>
    <col min="6" max="22" width="13.75" style="99" customWidth="1"/>
    <col min="23" max="16384" width="9" style="99"/>
  </cols>
  <sheetData>
    <row r="1" spans="1:22" s="101" customFormat="1" ht="27.6" customHeight="1" x14ac:dyDescent="0.15">
      <c r="A1" s="123"/>
      <c r="B1" s="123"/>
      <c r="C1" s="201" t="s">
        <v>140</v>
      </c>
      <c r="D1" s="202"/>
      <c r="E1" s="202"/>
      <c r="F1" s="202"/>
      <c r="G1" s="205"/>
      <c r="H1" s="205"/>
      <c r="I1" s="205"/>
      <c r="J1" s="206"/>
      <c r="K1" s="207" t="s">
        <v>141</v>
      </c>
      <c r="L1" s="205"/>
      <c r="M1" s="205"/>
      <c r="N1" s="205"/>
      <c r="O1" s="205"/>
      <c r="P1" s="205"/>
      <c r="Q1" s="205"/>
      <c r="R1" s="125"/>
      <c r="S1" s="125"/>
      <c r="T1" s="201" t="s">
        <v>142</v>
      </c>
      <c r="U1" s="202"/>
      <c r="V1" s="203"/>
    </row>
    <row r="2" spans="1:22" ht="18.75" x14ac:dyDescent="0.15">
      <c r="A2" s="124" t="s">
        <v>56</v>
      </c>
      <c r="B2" s="45" t="s">
        <v>156</v>
      </c>
      <c r="C2" s="116" t="s">
        <v>133</v>
      </c>
      <c r="D2" s="116" t="s">
        <v>134</v>
      </c>
      <c r="E2" s="116" t="s">
        <v>126</v>
      </c>
      <c r="F2" s="155" t="s">
        <v>204</v>
      </c>
      <c r="G2" s="156" t="s">
        <v>205</v>
      </c>
      <c r="H2" s="157" t="s">
        <v>206</v>
      </c>
      <c r="I2" s="115" t="s">
        <v>207</v>
      </c>
      <c r="J2" s="115" t="s">
        <v>208</v>
      </c>
      <c r="K2" s="49" t="s">
        <v>135</v>
      </c>
      <c r="L2" s="15" t="s">
        <v>135</v>
      </c>
      <c r="M2" s="15" t="s">
        <v>129</v>
      </c>
      <c r="N2" s="15" t="s">
        <v>135</v>
      </c>
      <c r="O2" s="15" t="s">
        <v>136</v>
      </c>
      <c r="P2" s="15" t="s">
        <v>180</v>
      </c>
      <c r="Q2" s="35" t="s">
        <v>115</v>
      </c>
      <c r="R2" s="15" t="s">
        <v>40</v>
      </c>
      <c r="S2" s="15" t="s">
        <v>40</v>
      </c>
      <c r="T2" s="36" t="s">
        <v>137</v>
      </c>
      <c r="U2" s="31" t="s">
        <v>138</v>
      </c>
      <c r="V2" s="31" t="s">
        <v>116</v>
      </c>
    </row>
    <row r="3" spans="1:22" ht="156" customHeight="1" x14ac:dyDescent="0.15">
      <c r="A3" s="124" t="s">
        <v>38</v>
      </c>
      <c r="B3" s="113" t="s">
        <v>75</v>
      </c>
      <c r="C3" s="37" t="s">
        <v>158</v>
      </c>
      <c r="D3" s="37" t="s">
        <v>157</v>
      </c>
      <c r="E3" s="114" t="s">
        <v>159</v>
      </c>
      <c r="F3" s="46" t="s">
        <v>209</v>
      </c>
      <c r="G3" s="115" t="s">
        <v>210</v>
      </c>
      <c r="H3" s="115" t="s">
        <v>211</v>
      </c>
      <c r="I3" s="115" t="s">
        <v>212</v>
      </c>
      <c r="J3" s="158" t="s">
        <v>185</v>
      </c>
      <c r="K3" s="50" t="s">
        <v>139</v>
      </c>
      <c r="L3" s="37" t="s">
        <v>57</v>
      </c>
      <c r="M3" s="37" t="s">
        <v>117</v>
      </c>
      <c r="N3" s="37" t="s">
        <v>118</v>
      </c>
      <c r="O3" s="37" t="s">
        <v>58</v>
      </c>
      <c r="P3" s="37" t="s">
        <v>59</v>
      </c>
      <c r="Q3" s="110" t="s">
        <v>213</v>
      </c>
      <c r="R3" s="102" t="s">
        <v>60</v>
      </c>
      <c r="S3" s="102" t="s">
        <v>61</v>
      </c>
      <c r="T3" s="32" t="s">
        <v>214</v>
      </c>
      <c r="U3" s="32" t="s">
        <v>160</v>
      </c>
      <c r="V3" s="32" t="s">
        <v>161</v>
      </c>
    </row>
    <row r="4" spans="1:22" ht="28.5" x14ac:dyDescent="0.15">
      <c r="A4" s="124" t="s">
        <v>39</v>
      </c>
      <c r="B4" s="113" t="s">
        <v>40</v>
      </c>
      <c r="C4" s="38" t="s">
        <v>174</v>
      </c>
      <c r="D4" s="122" t="s">
        <v>172</v>
      </c>
      <c r="E4" s="122" t="s">
        <v>172</v>
      </c>
      <c r="F4" s="35" t="s">
        <v>33</v>
      </c>
      <c r="G4" s="52" t="s">
        <v>33</v>
      </c>
      <c r="H4" s="52" t="s">
        <v>155</v>
      </c>
      <c r="I4" s="34" t="s">
        <v>33</v>
      </c>
      <c r="J4" s="52" t="s">
        <v>33</v>
      </c>
      <c r="K4" s="51" t="s">
        <v>51</v>
      </c>
      <c r="L4" s="114" t="s">
        <v>51</v>
      </c>
      <c r="M4" s="114" t="s">
        <v>51</v>
      </c>
      <c r="N4" s="114" t="s">
        <v>51</v>
      </c>
      <c r="O4" s="38" t="s">
        <v>62</v>
      </c>
      <c r="P4" s="38" t="s">
        <v>63</v>
      </c>
      <c r="Q4" s="38" t="s">
        <v>215</v>
      </c>
      <c r="R4" s="38" t="s">
        <v>29</v>
      </c>
      <c r="S4" s="38" t="s">
        <v>29</v>
      </c>
      <c r="T4" s="32" t="s">
        <v>216</v>
      </c>
      <c r="U4" s="32" t="s">
        <v>119</v>
      </c>
      <c r="V4" s="32" t="s">
        <v>119</v>
      </c>
    </row>
    <row r="5" spans="1:22" x14ac:dyDescent="0.15">
      <c r="A5" s="204" t="s">
        <v>65</v>
      </c>
      <c r="B5" s="39">
        <v>1</v>
      </c>
      <c r="C5" s="40"/>
      <c r="D5" s="40"/>
      <c r="E5" s="40"/>
      <c r="F5" s="47"/>
      <c r="G5" s="53"/>
      <c r="H5" s="53"/>
      <c r="I5" s="103">
        <f>'PMS(input)'!$E$13</f>
        <v>0</v>
      </c>
      <c r="J5" s="104">
        <f>'PMS(input)'!$E$16</f>
        <v>0</v>
      </c>
      <c r="K5" s="105">
        <f>'PMS(input)'!$E$21</f>
        <v>0</v>
      </c>
      <c r="L5" s="106">
        <f>'PMS(input)'!$E$22</f>
        <v>0</v>
      </c>
      <c r="M5" s="106">
        <f>'PMS(input)'!$E$23</f>
        <v>0</v>
      </c>
      <c r="N5" s="107">
        <f>'PMS(input)'!$E$24</f>
        <v>0</v>
      </c>
      <c r="O5" s="111">
        <f>'PMS(input)'!$E$30</f>
        <v>0</v>
      </c>
      <c r="P5" s="159">
        <f>'PMS(input)'!$E$28</f>
        <v>0</v>
      </c>
      <c r="Q5" s="160">
        <f>'PMS(input)'!$E$29</f>
        <v>0</v>
      </c>
      <c r="R5" s="108" t="e">
        <f>$I$5/($I$5+'PMS(input)'!$E$14*'PMS(input)'!$E$33/1000+$J$5)</f>
        <v>#DIV/0!</v>
      </c>
      <c r="S5" s="108" t="e">
        <f>1-R5</f>
        <v>#DIV/0!</v>
      </c>
      <c r="T5" s="109" t="e">
        <f>(C5*(D5-E5)*'PMS(input)'!$E$26*'PMS(input)'!$E$27/1000)/'PMS(input)'!$E$25*'PMS(input)'!$E$29</f>
        <v>#DIV/0!</v>
      </c>
      <c r="U5" s="109" t="str">
        <f>IF(ISERROR((F5+G5)*R5*K5+(F5+G5)*S5*SMALL(L5:N5,COUNTIF(L5:N5,0)+1)+H5*'PMS(input)'!$E$29*'PMS(input)'!$E$28),"0.0",((F5+G5)*R5*K5+(F5+G5)*S5*SMALL(L5:N5,COUNTIF(L5:N5,0)+1)+H5*'PMS(input)'!$E$29*'PMS(input)'!$E$28))</f>
        <v>0.0</v>
      </c>
      <c r="V5" s="41" t="e">
        <f>T5-U5</f>
        <v>#DIV/0!</v>
      </c>
    </row>
    <row r="6" spans="1:22" x14ac:dyDescent="0.15">
      <c r="A6" s="204"/>
      <c r="B6" s="39">
        <v>2</v>
      </c>
      <c r="C6" s="40"/>
      <c r="D6" s="40"/>
      <c r="E6" s="40"/>
      <c r="F6" s="47"/>
      <c r="G6" s="53"/>
      <c r="H6" s="53"/>
      <c r="I6" s="103">
        <f>'PMS(input)'!$E$13</f>
        <v>0</v>
      </c>
      <c r="J6" s="104">
        <f>'PMS(input)'!$E$16</f>
        <v>0</v>
      </c>
      <c r="K6" s="105">
        <f>'PMS(input)'!$E$21</f>
        <v>0</v>
      </c>
      <c r="L6" s="106">
        <f>'PMS(input)'!$E$22</f>
        <v>0</v>
      </c>
      <c r="M6" s="106">
        <f>'PMS(input)'!$E$23</f>
        <v>0</v>
      </c>
      <c r="N6" s="107">
        <f>'PMS(input)'!$E$24</f>
        <v>0</v>
      </c>
      <c r="O6" s="111">
        <f>'PMS(input)'!$E$30</f>
        <v>0</v>
      </c>
      <c r="P6" s="159">
        <f>'PMS(input)'!$E$28</f>
        <v>0</v>
      </c>
      <c r="Q6" s="160">
        <f>'PMS(input)'!$E$29</f>
        <v>0</v>
      </c>
      <c r="R6" s="108" t="e">
        <f>$I$5/($I$5+'PMS(input)'!$E$14*'PMS(input)'!$E$33/1000+$J$5)</f>
        <v>#DIV/0!</v>
      </c>
      <c r="S6" s="108" t="e">
        <f>1-R6</f>
        <v>#DIV/0!</v>
      </c>
      <c r="T6" s="109" t="e">
        <f>(C6*(D6-E6)*'PMS(input)'!$E$26*'PMS(input)'!$E$27/1000)/'PMS(input)'!$E$25*'PMS(input)'!$E$29</f>
        <v>#DIV/0!</v>
      </c>
      <c r="U6" s="109" t="str">
        <f>IF(ISERROR((F6+G6)*R6*K6+(F6+G6)*S6*SMALL(L6:N6,COUNTIF(L6:N6,0)+1)+H6*'PMS(input)'!$E$29*'PMS(input)'!$E$28),"0.0",((F6+G6)*R6*K6+(F6+G6)*S6*SMALL(L6:N6,COUNTIF(L6:N6,0)+1)+H6*'PMS(input)'!$E$29*'PMS(input)'!$E$28))</f>
        <v>0.0</v>
      </c>
      <c r="V6" s="41" t="e">
        <f t="shared" ref="V6:V24" si="0">T6-U6</f>
        <v>#DIV/0!</v>
      </c>
    </row>
    <row r="7" spans="1:22" x14ac:dyDescent="0.15">
      <c r="A7" s="204"/>
      <c r="B7" s="39">
        <v>3</v>
      </c>
      <c r="C7" s="40"/>
      <c r="D7" s="40"/>
      <c r="E7" s="40"/>
      <c r="F7" s="47"/>
      <c r="G7" s="53"/>
      <c r="H7" s="53"/>
      <c r="I7" s="103">
        <f>'PMS(input)'!$E$13</f>
        <v>0</v>
      </c>
      <c r="J7" s="104">
        <f>'PMS(input)'!$E$16</f>
        <v>0</v>
      </c>
      <c r="K7" s="105">
        <f>'PMS(input)'!$E$21</f>
        <v>0</v>
      </c>
      <c r="L7" s="106">
        <f>'PMS(input)'!$E$22</f>
        <v>0</v>
      </c>
      <c r="M7" s="106">
        <f>'PMS(input)'!$E$23</f>
        <v>0</v>
      </c>
      <c r="N7" s="107">
        <f>'PMS(input)'!$E$24</f>
        <v>0</v>
      </c>
      <c r="O7" s="111">
        <f>'PMS(input)'!$E$30</f>
        <v>0</v>
      </c>
      <c r="P7" s="159">
        <f>'PMS(input)'!$E$28</f>
        <v>0</v>
      </c>
      <c r="Q7" s="160">
        <f>'PMS(input)'!$E$29</f>
        <v>0</v>
      </c>
      <c r="R7" s="108" t="e">
        <f>$I$5/($I$5+'PMS(input)'!$E$14*'PMS(input)'!$E$33/1000+$J$5)</f>
        <v>#DIV/0!</v>
      </c>
      <c r="S7" s="108" t="e">
        <f t="shared" ref="S7:S24" si="1">1-R7</f>
        <v>#DIV/0!</v>
      </c>
      <c r="T7" s="109" t="e">
        <f>(C7*(D7-E7)*'PMS(input)'!$E$26*'PMS(input)'!$E$27/1000)/'PMS(input)'!$E$25*'PMS(input)'!$E$29</f>
        <v>#DIV/0!</v>
      </c>
      <c r="U7" s="109" t="str">
        <f>IF(ISERROR((F7+G7)*R7*K7+(F7+G7)*S7*SMALL(L7:N7,COUNTIF(L7:N7,0)+1)+H7*'PMS(input)'!$E$29*'PMS(input)'!$E$28),"0.0",((F7+G7)*R7*K7+(F7+G7)*S7*SMALL(L7:N7,COUNTIF(L7:N7,0)+1)+H7*'PMS(input)'!$E$29*'PMS(input)'!$E$28))</f>
        <v>0.0</v>
      </c>
      <c r="V7" s="41" t="e">
        <f t="shared" si="0"/>
        <v>#DIV/0!</v>
      </c>
    </row>
    <row r="8" spans="1:22" x14ac:dyDescent="0.15">
      <c r="A8" s="204"/>
      <c r="B8" s="39">
        <v>4</v>
      </c>
      <c r="C8" s="40"/>
      <c r="D8" s="40"/>
      <c r="E8" s="40"/>
      <c r="F8" s="47"/>
      <c r="G8" s="53"/>
      <c r="H8" s="53"/>
      <c r="I8" s="103">
        <f>'PMS(input)'!$E$13</f>
        <v>0</v>
      </c>
      <c r="J8" s="104">
        <f>'PMS(input)'!$E$16</f>
        <v>0</v>
      </c>
      <c r="K8" s="105">
        <f>'PMS(input)'!$E$21</f>
        <v>0</v>
      </c>
      <c r="L8" s="106">
        <f>'PMS(input)'!$E$22</f>
        <v>0</v>
      </c>
      <c r="M8" s="106">
        <f>'PMS(input)'!$E$23</f>
        <v>0</v>
      </c>
      <c r="N8" s="107">
        <f>'PMS(input)'!$E$24</f>
        <v>0</v>
      </c>
      <c r="O8" s="111">
        <f>'PMS(input)'!$E$30</f>
        <v>0</v>
      </c>
      <c r="P8" s="159">
        <f>'PMS(input)'!$E$28</f>
        <v>0</v>
      </c>
      <c r="Q8" s="160">
        <f>'PMS(input)'!$E$29</f>
        <v>0</v>
      </c>
      <c r="R8" s="108" t="e">
        <f>$I$5/($I$5+'PMS(input)'!$E$14*'PMS(input)'!$E$33/1000+$J$5)</f>
        <v>#DIV/0!</v>
      </c>
      <c r="S8" s="108" t="e">
        <f t="shared" si="1"/>
        <v>#DIV/0!</v>
      </c>
      <c r="T8" s="109" t="e">
        <f>(C8*(D8-E8)*'PMS(input)'!$E$26*'PMS(input)'!$E$27/1000)/'PMS(input)'!$E$25*'PMS(input)'!$E$29</f>
        <v>#DIV/0!</v>
      </c>
      <c r="U8" s="109" t="str">
        <f>IF(ISERROR((F8+G8)*R8*K8+(F8+G8)*S8*SMALL(L8:N8,COUNTIF(L8:N8,0)+1)+H8*'PMS(input)'!$E$29*'PMS(input)'!$E$28),"0.0",((F8+G8)*R8*K8+(F8+G8)*S8*SMALL(L8:N8,COUNTIF(L8:N8,0)+1)+H8*'PMS(input)'!$E$29*'PMS(input)'!$E$28))</f>
        <v>0.0</v>
      </c>
      <c r="V8" s="41" t="e">
        <f t="shared" si="0"/>
        <v>#DIV/0!</v>
      </c>
    </row>
    <row r="9" spans="1:22" x14ac:dyDescent="0.15">
      <c r="A9" s="204"/>
      <c r="B9" s="39">
        <v>5</v>
      </c>
      <c r="C9" s="40"/>
      <c r="D9" s="40"/>
      <c r="E9" s="40"/>
      <c r="F9" s="47"/>
      <c r="G9" s="53"/>
      <c r="H9" s="53"/>
      <c r="I9" s="103">
        <f>'PMS(input)'!$E$13</f>
        <v>0</v>
      </c>
      <c r="J9" s="104">
        <f>'PMS(input)'!$E$16</f>
        <v>0</v>
      </c>
      <c r="K9" s="105">
        <f>'PMS(input)'!$E$21</f>
        <v>0</v>
      </c>
      <c r="L9" s="106">
        <f>'PMS(input)'!$E$22</f>
        <v>0</v>
      </c>
      <c r="M9" s="106">
        <f>'PMS(input)'!$E$23</f>
        <v>0</v>
      </c>
      <c r="N9" s="107">
        <f>'PMS(input)'!$E$24</f>
        <v>0</v>
      </c>
      <c r="O9" s="111">
        <f>'PMS(input)'!$E$30</f>
        <v>0</v>
      </c>
      <c r="P9" s="159">
        <f>'PMS(input)'!$E$28</f>
        <v>0</v>
      </c>
      <c r="Q9" s="160">
        <f>'PMS(input)'!$E$29</f>
        <v>0</v>
      </c>
      <c r="R9" s="108" t="e">
        <f>$I$5/($I$5+'PMS(input)'!$E$14*'PMS(input)'!$E$33/1000+$J$5)</f>
        <v>#DIV/0!</v>
      </c>
      <c r="S9" s="108" t="e">
        <f t="shared" si="1"/>
        <v>#DIV/0!</v>
      </c>
      <c r="T9" s="109" t="e">
        <f>(C9*(D9-E9)*'PMS(input)'!$E$26*'PMS(input)'!$E$27/1000)/'PMS(input)'!$E$25*'PMS(input)'!$E$29</f>
        <v>#DIV/0!</v>
      </c>
      <c r="U9" s="109" t="str">
        <f>IF(ISERROR((F9+G9)*R9*K9+(F9+G9)*S9*SMALL(L9:N9,COUNTIF(L9:N9,0)+1)+H9*'PMS(input)'!$E$29*'PMS(input)'!$E$28),"0.0",((F9+G9)*R9*K9+(F9+G9)*S9*SMALL(L9:N9,COUNTIF(L9:N9,0)+1)+H9*'PMS(input)'!$E$29*'PMS(input)'!$E$28))</f>
        <v>0.0</v>
      </c>
      <c r="V9" s="41" t="e">
        <f t="shared" si="0"/>
        <v>#DIV/0!</v>
      </c>
    </row>
    <row r="10" spans="1:22" x14ac:dyDescent="0.15">
      <c r="A10" s="204"/>
      <c r="B10" s="39">
        <v>6</v>
      </c>
      <c r="C10" s="40"/>
      <c r="D10" s="40"/>
      <c r="E10" s="40"/>
      <c r="F10" s="47"/>
      <c r="G10" s="53"/>
      <c r="H10" s="53"/>
      <c r="I10" s="103">
        <f>'PMS(input)'!$E$13</f>
        <v>0</v>
      </c>
      <c r="J10" s="104">
        <f>'PMS(input)'!$E$16</f>
        <v>0</v>
      </c>
      <c r="K10" s="105">
        <f>'PMS(input)'!$E$21</f>
        <v>0</v>
      </c>
      <c r="L10" s="106">
        <f>'PMS(input)'!$E$22</f>
        <v>0</v>
      </c>
      <c r="M10" s="106">
        <f>'PMS(input)'!$E$23</f>
        <v>0</v>
      </c>
      <c r="N10" s="107">
        <f>'PMS(input)'!$E$24</f>
        <v>0</v>
      </c>
      <c r="O10" s="111">
        <f>'PMS(input)'!$E$30</f>
        <v>0</v>
      </c>
      <c r="P10" s="159">
        <f>'PMS(input)'!$E$28</f>
        <v>0</v>
      </c>
      <c r="Q10" s="160">
        <f>'PMS(input)'!$E$29</f>
        <v>0</v>
      </c>
      <c r="R10" s="108" t="e">
        <f>$I$5/($I$5+'PMS(input)'!$E$14*'PMS(input)'!$E$33/1000+$J$5)</f>
        <v>#DIV/0!</v>
      </c>
      <c r="S10" s="108" t="e">
        <f t="shared" si="1"/>
        <v>#DIV/0!</v>
      </c>
      <c r="T10" s="109" t="e">
        <f>(C10*(D10-E10)*'PMS(input)'!$E$26*'PMS(input)'!$E$27/1000)/'PMS(input)'!$E$25*'PMS(input)'!$E$29</f>
        <v>#DIV/0!</v>
      </c>
      <c r="U10" s="109" t="str">
        <f>IF(ISERROR((F10+G10)*R10*K10+(F10+G10)*S10*SMALL(L10:N10,COUNTIF(L10:N10,0)+1)+H10*'PMS(input)'!$E$29*'PMS(input)'!$E$28),"0.0",((F10+G10)*R10*K10+(F10+G10)*S10*SMALL(L10:N10,COUNTIF(L10:N10,0)+1)+H10*'PMS(input)'!$E$29*'PMS(input)'!$E$28))</f>
        <v>0.0</v>
      </c>
      <c r="V10" s="41" t="e">
        <f t="shared" si="0"/>
        <v>#DIV/0!</v>
      </c>
    </row>
    <row r="11" spans="1:22" x14ac:dyDescent="0.15">
      <c r="A11" s="204"/>
      <c r="B11" s="39">
        <v>7</v>
      </c>
      <c r="C11" s="40"/>
      <c r="D11" s="40"/>
      <c r="E11" s="40"/>
      <c r="F11" s="47"/>
      <c r="G11" s="53"/>
      <c r="H11" s="53"/>
      <c r="I11" s="103">
        <f>'PMS(input)'!$E$13</f>
        <v>0</v>
      </c>
      <c r="J11" s="104">
        <f>'PMS(input)'!$E$16</f>
        <v>0</v>
      </c>
      <c r="K11" s="105">
        <f>'PMS(input)'!$E$21</f>
        <v>0</v>
      </c>
      <c r="L11" s="106">
        <f>'PMS(input)'!$E$22</f>
        <v>0</v>
      </c>
      <c r="M11" s="106">
        <f>'PMS(input)'!$E$23</f>
        <v>0</v>
      </c>
      <c r="N11" s="107">
        <f>'PMS(input)'!$E$24</f>
        <v>0</v>
      </c>
      <c r="O11" s="111">
        <f>'PMS(input)'!$E$30</f>
        <v>0</v>
      </c>
      <c r="P11" s="159">
        <f>'PMS(input)'!$E$28</f>
        <v>0</v>
      </c>
      <c r="Q11" s="160">
        <f>'PMS(input)'!$E$29</f>
        <v>0</v>
      </c>
      <c r="R11" s="108" t="e">
        <f>$I$5/($I$5+'PMS(input)'!$E$14*'PMS(input)'!$E$33/1000+$J$5)</f>
        <v>#DIV/0!</v>
      </c>
      <c r="S11" s="108" t="e">
        <f t="shared" si="1"/>
        <v>#DIV/0!</v>
      </c>
      <c r="T11" s="109" t="e">
        <f>(C11*(D11-E11)*'PMS(input)'!$E$26*'PMS(input)'!$E$27/1000)/'PMS(input)'!$E$25*'PMS(input)'!$E$29</f>
        <v>#DIV/0!</v>
      </c>
      <c r="U11" s="109" t="str">
        <f>IF(ISERROR((F11+G11)*R11*K11+(F11+G11)*S11*SMALL(L11:N11,COUNTIF(L11:N11,0)+1)+H11*'PMS(input)'!$E$29*'PMS(input)'!$E$28),"0.0",((F11+G11)*R11*K11+(F11+G11)*S11*SMALL(L11:N11,COUNTIF(L11:N11,0)+1)+H11*'PMS(input)'!$E$29*'PMS(input)'!$E$28))</f>
        <v>0.0</v>
      </c>
      <c r="V11" s="41" t="e">
        <f t="shared" si="0"/>
        <v>#DIV/0!</v>
      </c>
    </row>
    <row r="12" spans="1:22" x14ac:dyDescent="0.15">
      <c r="A12" s="204"/>
      <c r="B12" s="39">
        <v>8</v>
      </c>
      <c r="C12" s="40"/>
      <c r="D12" s="40"/>
      <c r="E12" s="40"/>
      <c r="F12" s="47"/>
      <c r="G12" s="53"/>
      <c r="H12" s="53"/>
      <c r="I12" s="103">
        <f>'PMS(input)'!$E$13</f>
        <v>0</v>
      </c>
      <c r="J12" s="104">
        <f>'PMS(input)'!$E$16</f>
        <v>0</v>
      </c>
      <c r="K12" s="105">
        <f>'PMS(input)'!$E$21</f>
        <v>0</v>
      </c>
      <c r="L12" s="106">
        <f>'PMS(input)'!$E$22</f>
        <v>0</v>
      </c>
      <c r="M12" s="106">
        <f>'PMS(input)'!$E$23</f>
        <v>0</v>
      </c>
      <c r="N12" s="107">
        <f>'PMS(input)'!$E$24</f>
        <v>0</v>
      </c>
      <c r="O12" s="111">
        <f>'PMS(input)'!$E$30</f>
        <v>0</v>
      </c>
      <c r="P12" s="159">
        <f>'PMS(input)'!$E$28</f>
        <v>0</v>
      </c>
      <c r="Q12" s="160">
        <f>'PMS(input)'!$E$29</f>
        <v>0</v>
      </c>
      <c r="R12" s="108" t="e">
        <f>$I$5/($I$5+'PMS(input)'!$E$14*'PMS(input)'!$E$33/1000+$J$5)</f>
        <v>#DIV/0!</v>
      </c>
      <c r="S12" s="108" t="e">
        <f t="shared" si="1"/>
        <v>#DIV/0!</v>
      </c>
      <c r="T12" s="109" t="e">
        <f>(C12*(D12-E12)*'PMS(input)'!$E$26*'PMS(input)'!$E$27/1000)/'PMS(input)'!$E$25*'PMS(input)'!$E$29</f>
        <v>#DIV/0!</v>
      </c>
      <c r="U12" s="109" t="str">
        <f>IF(ISERROR((F12+G12)*R12*K12+(F12+G12)*S12*SMALL(L12:N12,COUNTIF(L12:N12,0)+1)+H12*'PMS(input)'!$E$29*'PMS(input)'!$E$28),"0.0",((F12+G12)*R12*K12+(F12+G12)*S12*SMALL(L12:N12,COUNTIF(L12:N12,0)+1)+H12*'PMS(input)'!$E$29*'PMS(input)'!$E$28))</f>
        <v>0.0</v>
      </c>
      <c r="V12" s="41" t="e">
        <f t="shared" si="0"/>
        <v>#DIV/0!</v>
      </c>
    </row>
    <row r="13" spans="1:22" x14ac:dyDescent="0.15">
      <c r="A13" s="204"/>
      <c r="B13" s="39">
        <v>9</v>
      </c>
      <c r="C13" s="40"/>
      <c r="D13" s="40"/>
      <c r="E13" s="40"/>
      <c r="F13" s="47"/>
      <c r="G13" s="53"/>
      <c r="H13" s="53"/>
      <c r="I13" s="103">
        <f>'PMS(input)'!$E$13</f>
        <v>0</v>
      </c>
      <c r="J13" s="104">
        <f>'PMS(input)'!$E$16</f>
        <v>0</v>
      </c>
      <c r="K13" s="105">
        <f>'PMS(input)'!$E$21</f>
        <v>0</v>
      </c>
      <c r="L13" s="106">
        <f>'PMS(input)'!$E$22</f>
        <v>0</v>
      </c>
      <c r="M13" s="106">
        <f>'PMS(input)'!$E$23</f>
        <v>0</v>
      </c>
      <c r="N13" s="107">
        <f>'PMS(input)'!$E$24</f>
        <v>0</v>
      </c>
      <c r="O13" s="111">
        <f>'PMS(input)'!$E$30</f>
        <v>0</v>
      </c>
      <c r="P13" s="159">
        <f>'PMS(input)'!$E$28</f>
        <v>0</v>
      </c>
      <c r="Q13" s="160">
        <f>'PMS(input)'!$E$29</f>
        <v>0</v>
      </c>
      <c r="R13" s="108" t="e">
        <f>$I$5/($I$5+'PMS(input)'!$E$14*'PMS(input)'!$E$33/1000+$J$5)</f>
        <v>#DIV/0!</v>
      </c>
      <c r="S13" s="108" t="e">
        <f t="shared" si="1"/>
        <v>#DIV/0!</v>
      </c>
      <c r="T13" s="109" t="e">
        <f>(C13*(D13-E13)*'PMS(input)'!$E$26*'PMS(input)'!$E$27/1000)/'PMS(input)'!$E$25*'PMS(input)'!$E$29</f>
        <v>#DIV/0!</v>
      </c>
      <c r="U13" s="109" t="str">
        <f>IF(ISERROR((F13+G13)*R13*K13+(F13+G13)*S13*SMALL(L13:N13,COUNTIF(L13:N13,0)+1)+H13*'PMS(input)'!$E$29*'PMS(input)'!$E$28),"0.0",((F13+G13)*R13*K13+(F13+G13)*S13*SMALL(L13:N13,COUNTIF(L13:N13,0)+1)+H13*'PMS(input)'!$E$29*'PMS(input)'!$E$28))</f>
        <v>0.0</v>
      </c>
      <c r="V13" s="41" t="e">
        <f t="shared" si="0"/>
        <v>#DIV/0!</v>
      </c>
    </row>
    <row r="14" spans="1:22" x14ac:dyDescent="0.15">
      <c r="A14" s="204"/>
      <c r="B14" s="39">
        <v>10</v>
      </c>
      <c r="C14" s="40"/>
      <c r="D14" s="40"/>
      <c r="E14" s="40"/>
      <c r="F14" s="47"/>
      <c r="G14" s="53"/>
      <c r="H14" s="53"/>
      <c r="I14" s="103">
        <f>'PMS(input)'!$E$13</f>
        <v>0</v>
      </c>
      <c r="J14" s="104">
        <f>'PMS(input)'!$E$16</f>
        <v>0</v>
      </c>
      <c r="K14" s="105">
        <f>'PMS(input)'!$E$21</f>
        <v>0</v>
      </c>
      <c r="L14" s="106">
        <f>'PMS(input)'!$E$22</f>
        <v>0</v>
      </c>
      <c r="M14" s="106">
        <f>'PMS(input)'!$E$23</f>
        <v>0</v>
      </c>
      <c r="N14" s="107">
        <f>'PMS(input)'!$E$24</f>
        <v>0</v>
      </c>
      <c r="O14" s="111">
        <f>'PMS(input)'!$E$30</f>
        <v>0</v>
      </c>
      <c r="P14" s="159">
        <f>'PMS(input)'!$E$28</f>
        <v>0</v>
      </c>
      <c r="Q14" s="160">
        <f>'PMS(input)'!$E$29</f>
        <v>0</v>
      </c>
      <c r="R14" s="108" t="e">
        <f>$I$5/($I$5+'PMS(input)'!$E$14*'PMS(input)'!$E$33/1000+$J$5)</f>
        <v>#DIV/0!</v>
      </c>
      <c r="S14" s="108" t="e">
        <f t="shared" si="1"/>
        <v>#DIV/0!</v>
      </c>
      <c r="T14" s="109" t="e">
        <f>(C14*(D14-E14)*'PMS(input)'!$E$26*'PMS(input)'!$E$27/1000)/'PMS(input)'!$E$25*'PMS(input)'!$E$29</f>
        <v>#DIV/0!</v>
      </c>
      <c r="U14" s="109" t="str">
        <f>IF(ISERROR((F14+G14)*R14*K14+(F14+G14)*S14*SMALL(L14:N14,COUNTIF(L14:N14,0)+1)+H14*'PMS(input)'!$E$29*'PMS(input)'!$E$28),"0.0",((F14+G14)*R14*K14+(F14+G14)*S14*SMALL(L14:N14,COUNTIF(L14:N14,0)+1)+H14*'PMS(input)'!$E$29*'PMS(input)'!$E$28))</f>
        <v>0.0</v>
      </c>
      <c r="V14" s="41" t="e">
        <f t="shared" si="0"/>
        <v>#DIV/0!</v>
      </c>
    </row>
    <row r="15" spans="1:22" x14ac:dyDescent="0.15">
      <c r="A15" s="204"/>
      <c r="B15" s="39">
        <v>11</v>
      </c>
      <c r="C15" s="40"/>
      <c r="D15" s="40"/>
      <c r="E15" s="40"/>
      <c r="F15" s="47"/>
      <c r="G15" s="53"/>
      <c r="H15" s="53"/>
      <c r="I15" s="103">
        <f>'PMS(input)'!$E$13</f>
        <v>0</v>
      </c>
      <c r="J15" s="104">
        <f>'PMS(input)'!$E$16</f>
        <v>0</v>
      </c>
      <c r="K15" s="105">
        <f>'PMS(input)'!$E$21</f>
        <v>0</v>
      </c>
      <c r="L15" s="106">
        <f>'PMS(input)'!$E$22</f>
        <v>0</v>
      </c>
      <c r="M15" s="106">
        <f>'PMS(input)'!$E$23</f>
        <v>0</v>
      </c>
      <c r="N15" s="107">
        <f>'PMS(input)'!$E$24</f>
        <v>0</v>
      </c>
      <c r="O15" s="111">
        <f>'PMS(input)'!$E$30</f>
        <v>0</v>
      </c>
      <c r="P15" s="159">
        <f>'PMS(input)'!$E$28</f>
        <v>0</v>
      </c>
      <c r="Q15" s="160">
        <f>'PMS(input)'!$E$29</f>
        <v>0</v>
      </c>
      <c r="R15" s="108" t="e">
        <f>$I$5/($I$5+'PMS(input)'!$E$14*'PMS(input)'!$E$33/1000+$J$5)</f>
        <v>#DIV/0!</v>
      </c>
      <c r="S15" s="108" t="e">
        <f>1-R15</f>
        <v>#DIV/0!</v>
      </c>
      <c r="T15" s="109" t="e">
        <f>(C15*(D15-E15)*'PMS(input)'!$E$26*'PMS(input)'!$E$27/1000)/'PMS(input)'!$E$25*'PMS(input)'!$E$29</f>
        <v>#DIV/0!</v>
      </c>
      <c r="U15" s="109" t="str">
        <f>IF(ISERROR((F15+G15)*R15*K15+(F15+G15)*S15*SMALL(L15:N15,COUNTIF(L15:N15,0)+1)+H15*'PMS(input)'!$E$29*'PMS(input)'!$E$28),"0.0",((F15+G15)*R15*K15+(F15+G15)*S15*SMALL(L15:N15,COUNTIF(L15:N15,0)+1)+H15*'PMS(input)'!$E$29*'PMS(input)'!$E$28))</f>
        <v>0.0</v>
      </c>
      <c r="V15" s="41" t="e">
        <f t="shared" si="0"/>
        <v>#DIV/0!</v>
      </c>
    </row>
    <row r="16" spans="1:22" x14ac:dyDescent="0.15">
      <c r="A16" s="204"/>
      <c r="B16" s="39">
        <v>12</v>
      </c>
      <c r="C16" s="40"/>
      <c r="D16" s="40"/>
      <c r="E16" s="40"/>
      <c r="F16" s="47"/>
      <c r="G16" s="53"/>
      <c r="H16" s="53"/>
      <c r="I16" s="103">
        <f>'PMS(input)'!$E$13</f>
        <v>0</v>
      </c>
      <c r="J16" s="104">
        <f>'PMS(input)'!$E$16</f>
        <v>0</v>
      </c>
      <c r="K16" s="105">
        <f>'PMS(input)'!$E$21</f>
        <v>0</v>
      </c>
      <c r="L16" s="106">
        <f>'PMS(input)'!$E$22</f>
        <v>0</v>
      </c>
      <c r="M16" s="106">
        <f>'PMS(input)'!$E$23</f>
        <v>0</v>
      </c>
      <c r="N16" s="107">
        <f>'PMS(input)'!$E$24</f>
        <v>0</v>
      </c>
      <c r="O16" s="111">
        <f>'PMS(input)'!$E$30</f>
        <v>0</v>
      </c>
      <c r="P16" s="159">
        <f>'PMS(input)'!$E$28</f>
        <v>0</v>
      </c>
      <c r="Q16" s="160">
        <f>'PMS(input)'!$E$29</f>
        <v>0</v>
      </c>
      <c r="R16" s="108" t="e">
        <f>$I$5/($I$5+'PMS(input)'!$E$14*'PMS(input)'!$E$33/1000+$J$5)</f>
        <v>#DIV/0!</v>
      </c>
      <c r="S16" s="108" t="e">
        <f t="shared" si="1"/>
        <v>#DIV/0!</v>
      </c>
      <c r="T16" s="109" t="e">
        <f>(C16*(D16-E16)*'PMS(input)'!$E$26*'PMS(input)'!$E$27/1000)/'PMS(input)'!$E$25*'PMS(input)'!$E$29</f>
        <v>#DIV/0!</v>
      </c>
      <c r="U16" s="109" t="str">
        <f>IF(ISERROR((F16+G16)*R16*K16+(F16+G16)*S16*SMALL(L16:N16,COUNTIF(L16:N16,0)+1)+H16*'PMS(input)'!$E$29*'PMS(input)'!$E$28),"0.0",((F16+G16)*R16*K16+(F16+G16)*S16*SMALL(L16:N16,COUNTIF(L16:N16,0)+1)+H16*'PMS(input)'!$E$29*'PMS(input)'!$E$28))</f>
        <v>0.0</v>
      </c>
      <c r="V16" s="41" t="e">
        <f t="shared" si="0"/>
        <v>#DIV/0!</v>
      </c>
    </row>
    <row r="17" spans="1:22" x14ac:dyDescent="0.15">
      <c r="A17" s="204"/>
      <c r="B17" s="39">
        <v>13</v>
      </c>
      <c r="C17" s="40"/>
      <c r="D17" s="40"/>
      <c r="E17" s="40"/>
      <c r="F17" s="47"/>
      <c r="G17" s="53"/>
      <c r="H17" s="53"/>
      <c r="I17" s="103">
        <f>'PMS(input)'!$E$13</f>
        <v>0</v>
      </c>
      <c r="J17" s="104">
        <f>'PMS(input)'!$E$16</f>
        <v>0</v>
      </c>
      <c r="K17" s="105">
        <f>'PMS(input)'!$E$21</f>
        <v>0</v>
      </c>
      <c r="L17" s="106">
        <f>'PMS(input)'!$E$22</f>
        <v>0</v>
      </c>
      <c r="M17" s="106">
        <f>'PMS(input)'!$E$23</f>
        <v>0</v>
      </c>
      <c r="N17" s="107">
        <f>'PMS(input)'!$E$24</f>
        <v>0</v>
      </c>
      <c r="O17" s="111">
        <f>'PMS(input)'!$E$30</f>
        <v>0</v>
      </c>
      <c r="P17" s="159">
        <f>'PMS(input)'!$E$28</f>
        <v>0</v>
      </c>
      <c r="Q17" s="160">
        <f>'PMS(input)'!$E$29</f>
        <v>0</v>
      </c>
      <c r="R17" s="108" t="e">
        <f>$I$5/($I$5+'PMS(input)'!$E$14*'PMS(input)'!$E$33/1000+$J$5)</f>
        <v>#DIV/0!</v>
      </c>
      <c r="S17" s="108" t="e">
        <f t="shared" si="1"/>
        <v>#DIV/0!</v>
      </c>
      <c r="T17" s="109" t="e">
        <f>(C17*(D17-E17)*'PMS(input)'!$E$26*'PMS(input)'!$E$27/1000)/'PMS(input)'!$E$25*'PMS(input)'!$E$29</f>
        <v>#DIV/0!</v>
      </c>
      <c r="U17" s="109" t="str">
        <f>IF(ISERROR((F17+G17)*R17*K17+(F17+G17)*S17*SMALL(L17:N17,COUNTIF(L17:N17,0)+1)+H17*'PMS(input)'!$E$29*'PMS(input)'!$E$28),"0.0",((F17+G17)*R17*K17+(F17+G17)*S17*SMALL(L17:N17,COUNTIF(L17:N17,0)+1)+H17*'PMS(input)'!$E$29*'PMS(input)'!$E$28))</f>
        <v>0.0</v>
      </c>
      <c r="V17" s="41" t="e">
        <f t="shared" si="0"/>
        <v>#DIV/0!</v>
      </c>
    </row>
    <row r="18" spans="1:22" x14ac:dyDescent="0.15">
      <c r="A18" s="204"/>
      <c r="B18" s="39">
        <v>14</v>
      </c>
      <c r="C18" s="40"/>
      <c r="D18" s="40"/>
      <c r="E18" s="40"/>
      <c r="F18" s="47"/>
      <c r="G18" s="53"/>
      <c r="H18" s="53"/>
      <c r="I18" s="103">
        <f>'PMS(input)'!$E$13</f>
        <v>0</v>
      </c>
      <c r="J18" s="104">
        <f>'PMS(input)'!$E$16</f>
        <v>0</v>
      </c>
      <c r="K18" s="105">
        <f>'PMS(input)'!$E$21</f>
        <v>0</v>
      </c>
      <c r="L18" s="106">
        <f>'PMS(input)'!$E$22</f>
        <v>0</v>
      </c>
      <c r="M18" s="106">
        <f>'PMS(input)'!$E$23</f>
        <v>0</v>
      </c>
      <c r="N18" s="107">
        <f>'PMS(input)'!$E$24</f>
        <v>0</v>
      </c>
      <c r="O18" s="111">
        <f>'PMS(input)'!$E$30</f>
        <v>0</v>
      </c>
      <c r="P18" s="159">
        <f>'PMS(input)'!$E$28</f>
        <v>0</v>
      </c>
      <c r="Q18" s="160">
        <f>'PMS(input)'!$E$29</f>
        <v>0</v>
      </c>
      <c r="R18" s="108" t="e">
        <f>$I$5/($I$5+'PMS(input)'!$E$14*'PMS(input)'!$E$33/1000+$J$5)</f>
        <v>#DIV/0!</v>
      </c>
      <c r="S18" s="108" t="e">
        <f t="shared" si="1"/>
        <v>#DIV/0!</v>
      </c>
      <c r="T18" s="109" t="e">
        <f>(C18*(D18-E18)*'PMS(input)'!$E$26*'PMS(input)'!$E$27/1000)/'PMS(input)'!$E$25*'PMS(input)'!$E$29</f>
        <v>#DIV/0!</v>
      </c>
      <c r="U18" s="109" t="str">
        <f>IF(ISERROR((F18+G18)*R18*K18+(F18+G18)*S18*SMALL(L18:N18,COUNTIF(L18:N18,0)+1)+H18*'PMS(input)'!$E$29*'PMS(input)'!$E$28),"0.0",((F18+G18)*R18*K18+(F18+G18)*S18*SMALL(L18:N18,COUNTIF(L18:N18,0)+1)+H18*'PMS(input)'!$E$29*'PMS(input)'!$E$28))</f>
        <v>0.0</v>
      </c>
      <c r="V18" s="41" t="e">
        <f t="shared" si="0"/>
        <v>#DIV/0!</v>
      </c>
    </row>
    <row r="19" spans="1:22" x14ac:dyDescent="0.15">
      <c r="A19" s="204"/>
      <c r="B19" s="39">
        <v>15</v>
      </c>
      <c r="C19" s="40"/>
      <c r="D19" s="40"/>
      <c r="E19" s="40"/>
      <c r="F19" s="47"/>
      <c r="G19" s="53"/>
      <c r="H19" s="53"/>
      <c r="I19" s="103">
        <f>'PMS(input)'!$E$13</f>
        <v>0</v>
      </c>
      <c r="J19" s="104">
        <f>'PMS(input)'!$E$16</f>
        <v>0</v>
      </c>
      <c r="K19" s="105">
        <f>'PMS(input)'!$E$21</f>
        <v>0</v>
      </c>
      <c r="L19" s="106">
        <f>'PMS(input)'!$E$22</f>
        <v>0</v>
      </c>
      <c r="M19" s="106">
        <f>'PMS(input)'!$E$23</f>
        <v>0</v>
      </c>
      <c r="N19" s="107">
        <f>'PMS(input)'!$E$24</f>
        <v>0</v>
      </c>
      <c r="O19" s="111">
        <f>'PMS(input)'!$E$30</f>
        <v>0</v>
      </c>
      <c r="P19" s="159">
        <f>'PMS(input)'!$E$28</f>
        <v>0</v>
      </c>
      <c r="Q19" s="160">
        <f>'PMS(input)'!$E$29</f>
        <v>0</v>
      </c>
      <c r="R19" s="108" t="e">
        <f>$I$5/($I$5+'PMS(input)'!$E$14*'PMS(input)'!$E$33/1000+$J$5)</f>
        <v>#DIV/0!</v>
      </c>
      <c r="S19" s="108" t="e">
        <f t="shared" si="1"/>
        <v>#DIV/0!</v>
      </c>
      <c r="T19" s="109" t="e">
        <f>(C19*(D19-E19)*'PMS(input)'!$E$26*'PMS(input)'!$E$27/1000)/'PMS(input)'!$E$25*'PMS(input)'!$E$29</f>
        <v>#DIV/0!</v>
      </c>
      <c r="U19" s="109" t="str">
        <f>IF(ISERROR((F19+G19)*R19*K19+(F19+G19)*S19*SMALL(L19:N19,COUNTIF(L19:N19,0)+1)+H19*'PMS(input)'!$E$29*'PMS(input)'!$E$28),"0.0",((F19+G19)*R19*K19+(F19+G19)*S19*SMALL(L19:N19,COUNTIF(L19:N19,0)+1)+H19*'PMS(input)'!$E$29*'PMS(input)'!$E$28))</f>
        <v>0.0</v>
      </c>
      <c r="V19" s="41" t="e">
        <f t="shared" si="0"/>
        <v>#DIV/0!</v>
      </c>
    </row>
    <row r="20" spans="1:22" x14ac:dyDescent="0.15">
      <c r="A20" s="204"/>
      <c r="B20" s="39">
        <v>16</v>
      </c>
      <c r="C20" s="40"/>
      <c r="D20" s="40"/>
      <c r="E20" s="40"/>
      <c r="F20" s="47"/>
      <c r="G20" s="53"/>
      <c r="H20" s="53"/>
      <c r="I20" s="103">
        <f>'PMS(input)'!$E$13</f>
        <v>0</v>
      </c>
      <c r="J20" s="104">
        <f>'PMS(input)'!$E$16</f>
        <v>0</v>
      </c>
      <c r="K20" s="105">
        <f>'PMS(input)'!$E$21</f>
        <v>0</v>
      </c>
      <c r="L20" s="106">
        <f>'PMS(input)'!$E$22</f>
        <v>0</v>
      </c>
      <c r="M20" s="106">
        <f>'PMS(input)'!$E$23</f>
        <v>0</v>
      </c>
      <c r="N20" s="107">
        <f>'PMS(input)'!$E$24</f>
        <v>0</v>
      </c>
      <c r="O20" s="111">
        <f>'PMS(input)'!$E$30</f>
        <v>0</v>
      </c>
      <c r="P20" s="159">
        <f>'PMS(input)'!$E$28</f>
        <v>0</v>
      </c>
      <c r="Q20" s="160">
        <f>'PMS(input)'!$E$29</f>
        <v>0</v>
      </c>
      <c r="R20" s="108" t="e">
        <f>$I$5/($I$5+'PMS(input)'!$E$14*'PMS(input)'!$E$33/1000+$J$5)</f>
        <v>#DIV/0!</v>
      </c>
      <c r="S20" s="108" t="e">
        <f t="shared" si="1"/>
        <v>#DIV/0!</v>
      </c>
      <c r="T20" s="109" t="e">
        <f>(C20*(D20-E20)*'PMS(input)'!$E$26*'PMS(input)'!$E$27/1000)/'PMS(input)'!$E$25*'PMS(input)'!$E$29</f>
        <v>#DIV/0!</v>
      </c>
      <c r="U20" s="109" t="str">
        <f>IF(ISERROR((F20+G20)*R20*K20+(F20+G20)*S20*SMALL(L20:N20,COUNTIF(L20:N20,0)+1)+H20*'PMS(input)'!$E$29*'PMS(input)'!$E$28),"0.0",((F20+G20)*R20*K20+(F20+G20)*S20*SMALL(L20:N20,COUNTIF(L20:N20,0)+1)+H20*'PMS(input)'!$E$29*'PMS(input)'!$E$28))</f>
        <v>0.0</v>
      </c>
      <c r="V20" s="41" t="e">
        <f t="shared" si="0"/>
        <v>#DIV/0!</v>
      </c>
    </row>
    <row r="21" spans="1:22" x14ac:dyDescent="0.15">
      <c r="A21" s="204"/>
      <c r="B21" s="39">
        <v>17</v>
      </c>
      <c r="C21" s="40"/>
      <c r="D21" s="40"/>
      <c r="E21" s="40"/>
      <c r="F21" s="47"/>
      <c r="G21" s="53"/>
      <c r="H21" s="53"/>
      <c r="I21" s="103">
        <f>'PMS(input)'!$E$13</f>
        <v>0</v>
      </c>
      <c r="J21" s="104">
        <f>'PMS(input)'!$E$16</f>
        <v>0</v>
      </c>
      <c r="K21" s="105">
        <f>'PMS(input)'!$E$21</f>
        <v>0</v>
      </c>
      <c r="L21" s="106">
        <f>'PMS(input)'!$E$22</f>
        <v>0</v>
      </c>
      <c r="M21" s="106">
        <f>'PMS(input)'!$E$23</f>
        <v>0</v>
      </c>
      <c r="N21" s="107">
        <f>'PMS(input)'!$E$24</f>
        <v>0</v>
      </c>
      <c r="O21" s="111">
        <f>'PMS(input)'!$E$30</f>
        <v>0</v>
      </c>
      <c r="P21" s="159">
        <f>'PMS(input)'!$E$28</f>
        <v>0</v>
      </c>
      <c r="Q21" s="160">
        <f>'PMS(input)'!$E$29</f>
        <v>0</v>
      </c>
      <c r="R21" s="108" t="e">
        <f>$I$5/($I$5+'PMS(input)'!$E$14*'PMS(input)'!$E$33/1000+$J$5)</f>
        <v>#DIV/0!</v>
      </c>
      <c r="S21" s="108" t="e">
        <f t="shared" si="1"/>
        <v>#DIV/0!</v>
      </c>
      <c r="T21" s="109" t="e">
        <f>(C21*(D21-E21)*'PMS(input)'!$E$26*'PMS(input)'!$E$27/1000)/'PMS(input)'!$E$25*'PMS(input)'!$E$29</f>
        <v>#DIV/0!</v>
      </c>
      <c r="U21" s="109" t="str">
        <f>IF(ISERROR((F21+G21)*R21*K21+(F21+G21)*S21*SMALL(L21:N21,COUNTIF(L21:N21,0)+1)+H21*'PMS(input)'!$E$29*'PMS(input)'!$E$28),"0.0",((F21+G21)*R21*K21+(F21+G21)*S21*SMALL(L21:N21,COUNTIF(L21:N21,0)+1)+H21*'PMS(input)'!$E$29*'PMS(input)'!$E$28))</f>
        <v>0.0</v>
      </c>
      <c r="V21" s="41" t="e">
        <f t="shared" si="0"/>
        <v>#DIV/0!</v>
      </c>
    </row>
    <row r="22" spans="1:22" x14ac:dyDescent="0.15">
      <c r="A22" s="204"/>
      <c r="B22" s="39">
        <v>18</v>
      </c>
      <c r="C22" s="40"/>
      <c r="D22" s="40"/>
      <c r="E22" s="40"/>
      <c r="F22" s="47"/>
      <c r="G22" s="53"/>
      <c r="H22" s="53"/>
      <c r="I22" s="103">
        <f>'PMS(input)'!$E$13</f>
        <v>0</v>
      </c>
      <c r="J22" s="104">
        <f>'PMS(input)'!$E$16</f>
        <v>0</v>
      </c>
      <c r="K22" s="105">
        <f>'PMS(input)'!$E$21</f>
        <v>0</v>
      </c>
      <c r="L22" s="106">
        <f>'PMS(input)'!$E$22</f>
        <v>0</v>
      </c>
      <c r="M22" s="106">
        <f>'PMS(input)'!$E$23</f>
        <v>0</v>
      </c>
      <c r="N22" s="107">
        <f>'PMS(input)'!$E$24</f>
        <v>0</v>
      </c>
      <c r="O22" s="111">
        <f>'PMS(input)'!$E$30</f>
        <v>0</v>
      </c>
      <c r="P22" s="159">
        <f>'PMS(input)'!$E$28</f>
        <v>0</v>
      </c>
      <c r="Q22" s="160">
        <f>'PMS(input)'!$E$29</f>
        <v>0</v>
      </c>
      <c r="R22" s="108" t="e">
        <f>$I$5/($I$5+'PMS(input)'!$E$14*'PMS(input)'!$E$33/1000+$J$5)</f>
        <v>#DIV/0!</v>
      </c>
      <c r="S22" s="108" t="e">
        <f t="shared" si="1"/>
        <v>#DIV/0!</v>
      </c>
      <c r="T22" s="109" t="e">
        <f>(C22*(D22-E22)*'PMS(input)'!$E$26*'PMS(input)'!$E$27/1000)/'PMS(input)'!$E$25*'PMS(input)'!$E$29</f>
        <v>#DIV/0!</v>
      </c>
      <c r="U22" s="109" t="str">
        <f>IF(ISERROR((F22+G22)*R22*K22+(F22+G22)*S22*SMALL(L22:N22,COUNTIF(L22:N22,0)+1)+H22*'PMS(input)'!$E$29*'PMS(input)'!$E$28),"0.0",((F22+G22)*R22*K22+(F22+G22)*S22*SMALL(L22:N22,COUNTIF(L22:N22,0)+1)+H22*'PMS(input)'!$E$29*'PMS(input)'!$E$28))</f>
        <v>0.0</v>
      </c>
      <c r="V22" s="41" t="e">
        <f t="shared" si="0"/>
        <v>#DIV/0!</v>
      </c>
    </row>
    <row r="23" spans="1:22" x14ac:dyDescent="0.15">
      <c r="A23" s="204"/>
      <c r="B23" s="39">
        <v>19</v>
      </c>
      <c r="C23" s="40"/>
      <c r="D23" s="40"/>
      <c r="E23" s="40"/>
      <c r="F23" s="47"/>
      <c r="G23" s="53"/>
      <c r="H23" s="53"/>
      <c r="I23" s="103">
        <f>'PMS(input)'!$E$13</f>
        <v>0</v>
      </c>
      <c r="J23" s="104">
        <f>'PMS(input)'!$E$16</f>
        <v>0</v>
      </c>
      <c r="K23" s="105">
        <f>'PMS(input)'!$E$21</f>
        <v>0</v>
      </c>
      <c r="L23" s="106">
        <f>'PMS(input)'!$E$22</f>
        <v>0</v>
      </c>
      <c r="M23" s="106">
        <f>'PMS(input)'!$E$23</f>
        <v>0</v>
      </c>
      <c r="N23" s="107">
        <f>'PMS(input)'!$E$24</f>
        <v>0</v>
      </c>
      <c r="O23" s="111">
        <f>'PMS(input)'!$E$30</f>
        <v>0</v>
      </c>
      <c r="P23" s="159">
        <f>'PMS(input)'!$E$28</f>
        <v>0</v>
      </c>
      <c r="Q23" s="160">
        <f>'PMS(input)'!$E$29</f>
        <v>0</v>
      </c>
      <c r="R23" s="108" t="e">
        <f>$I$5/($I$5+'PMS(input)'!$E$14*'PMS(input)'!$E$33/1000+$J$5)</f>
        <v>#DIV/0!</v>
      </c>
      <c r="S23" s="108" t="e">
        <f t="shared" si="1"/>
        <v>#DIV/0!</v>
      </c>
      <c r="T23" s="109" t="e">
        <f>(C23*(D23-E23)*'PMS(input)'!$E$26*'PMS(input)'!$E$27/1000)/'PMS(input)'!$E$25*'PMS(input)'!$E$29</f>
        <v>#DIV/0!</v>
      </c>
      <c r="U23" s="109" t="str">
        <f>IF(ISERROR((F23+G23)*R23*K23+(F23+G23)*S23*SMALL(L23:N23,COUNTIF(L23:N23,0)+1)+H23*'PMS(input)'!$E$29*'PMS(input)'!$E$28),"0.0",((F23+G23)*R23*K23+(F23+G23)*S23*SMALL(L23:N23,COUNTIF(L23:N23,0)+1)+H23*'PMS(input)'!$E$29*'PMS(input)'!$E$28))</f>
        <v>0.0</v>
      </c>
      <c r="V23" s="41" t="e">
        <f t="shared" si="0"/>
        <v>#DIV/0!</v>
      </c>
    </row>
    <row r="24" spans="1:22" x14ac:dyDescent="0.15">
      <c r="A24" s="204"/>
      <c r="B24" s="39">
        <v>20</v>
      </c>
      <c r="C24" s="40"/>
      <c r="D24" s="40"/>
      <c r="E24" s="40"/>
      <c r="F24" s="47"/>
      <c r="G24" s="53"/>
      <c r="H24" s="53"/>
      <c r="I24" s="103">
        <f>'PMS(input)'!$E$13</f>
        <v>0</v>
      </c>
      <c r="J24" s="104">
        <f>'PMS(input)'!$E$16</f>
        <v>0</v>
      </c>
      <c r="K24" s="105">
        <f>'PMS(input)'!$E$21</f>
        <v>0</v>
      </c>
      <c r="L24" s="106">
        <f>'PMS(input)'!$E$22</f>
        <v>0</v>
      </c>
      <c r="M24" s="106">
        <f>'PMS(input)'!$E$23</f>
        <v>0</v>
      </c>
      <c r="N24" s="107">
        <f>'PMS(input)'!$E$24</f>
        <v>0</v>
      </c>
      <c r="O24" s="111">
        <f>'PMS(input)'!$E$30</f>
        <v>0</v>
      </c>
      <c r="P24" s="159">
        <f>'PMS(input)'!$E$28</f>
        <v>0</v>
      </c>
      <c r="Q24" s="160">
        <f>'PMS(input)'!$E$29</f>
        <v>0</v>
      </c>
      <c r="R24" s="108" t="e">
        <f>$I$5/($I$5+'PMS(input)'!$E$14*'PMS(input)'!$E$33/1000+$J$5)</f>
        <v>#DIV/0!</v>
      </c>
      <c r="S24" s="108" t="e">
        <f t="shared" si="1"/>
        <v>#DIV/0!</v>
      </c>
      <c r="T24" s="109" t="e">
        <f>(C24*(D24-E24)*'PMS(input)'!$E$26*'PMS(input)'!$E$27/1000)/'PMS(input)'!$E$25*'PMS(input)'!$E$29</f>
        <v>#DIV/0!</v>
      </c>
      <c r="U24" s="109" t="str">
        <f>IF(ISERROR((F24+G24)*R24*K24+(F24+G24)*S24*SMALL(L24:N24,COUNTIF(L24:N24,0)+1)+H24*'PMS(input)'!$E$29*'PMS(input)'!$E$28),"0.0",((F24+G24)*R24*K24+(F24+G24)*S24*SMALL(L24:N24,COUNTIF(L24:N24,0)+1)+H24*'PMS(input)'!$E$29*'PMS(input)'!$E$28))</f>
        <v>0.0</v>
      </c>
      <c r="V24" s="41" t="e">
        <f t="shared" si="0"/>
        <v>#DIV/0!</v>
      </c>
    </row>
    <row r="25" spans="1:22" ht="15" x14ac:dyDescent="0.15">
      <c r="A25" s="204"/>
      <c r="B25" s="42" t="s">
        <v>66</v>
      </c>
      <c r="C25" s="48" t="s">
        <v>67</v>
      </c>
      <c r="D25" s="48" t="s">
        <v>67</v>
      </c>
      <c r="E25" s="48" t="s">
        <v>67</v>
      </c>
      <c r="F25" s="48" t="s">
        <v>67</v>
      </c>
      <c r="G25" s="48" t="s">
        <v>67</v>
      </c>
      <c r="H25" s="48" t="s">
        <v>67</v>
      </c>
      <c r="I25" s="48" t="s">
        <v>67</v>
      </c>
      <c r="J25" s="48" t="s">
        <v>67</v>
      </c>
      <c r="K25" s="48" t="s">
        <v>67</v>
      </c>
      <c r="L25" s="48" t="s">
        <v>67</v>
      </c>
      <c r="M25" s="48" t="s">
        <v>67</v>
      </c>
      <c r="N25" s="48" t="s">
        <v>67</v>
      </c>
      <c r="O25" s="48" t="s">
        <v>67</v>
      </c>
      <c r="P25" s="48" t="s">
        <v>67</v>
      </c>
      <c r="Q25" s="48" t="s">
        <v>67</v>
      </c>
      <c r="R25" s="48" t="s">
        <v>67</v>
      </c>
      <c r="S25" s="48" t="s">
        <v>67</v>
      </c>
      <c r="T25" s="43">
        <f>SUMIF(T5:T24,"&gt;0",T5:T24)</f>
        <v>0</v>
      </c>
      <c r="U25" s="44">
        <f>SUM(U5:U24)</f>
        <v>0</v>
      </c>
      <c r="V25" s="43">
        <f>SUMIF(V5:V24,"&gt;0",V5:V24)</f>
        <v>0</v>
      </c>
    </row>
  </sheetData>
  <mergeCells count="4">
    <mergeCell ref="T1:V1"/>
    <mergeCell ref="A5:A25"/>
    <mergeCell ref="C1:J1"/>
    <mergeCell ref="K1:Q1"/>
  </mergeCells>
  <phoneticPr fontId="24"/>
  <pageMargins left="0.23622047244094491" right="0.23622047244094491" top="0.74803149606299213" bottom="0.74803149606299213" header="0.31496062992125984" footer="0.31496062992125984"/>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0"/>
  <sheetViews>
    <sheetView showGridLines="0" view="pageBreakPreview" zoomScaleNormal="100" zoomScaleSheetLayoutView="100" workbookViewId="0"/>
  </sheetViews>
  <sheetFormatPr defaultColWidth="9" defaultRowHeight="14.25" x14ac:dyDescent="0.15"/>
  <cols>
    <col min="1" max="4" width="3.625" style="20" customWidth="1"/>
    <col min="5" max="5" width="47.125" style="20" customWidth="1"/>
    <col min="6" max="7" width="12.625" style="20" customWidth="1"/>
    <col min="8" max="8" width="14.625" style="20" customWidth="1"/>
    <col min="9" max="9" width="9" style="23"/>
    <col min="10" max="16384" width="9" style="20"/>
  </cols>
  <sheetData>
    <row r="1" spans="1:11" ht="18" customHeight="1" x14ac:dyDescent="0.15">
      <c r="I1" s="26" t="s">
        <v>41</v>
      </c>
    </row>
    <row r="2" spans="1:11" ht="27.95" customHeight="1" x14ac:dyDescent="0.15">
      <c r="A2" s="208" t="s">
        <v>81</v>
      </c>
      <c r="B2" s="208"/>
      <c r="C2" s="208"/>
      <c r="D2" s="208"/>
      <c r="E2" s="208"/>
      <c r="F2" s="208"/>
      <c r="G2" s="208"/>
      <c r="H2" s="208"/>
      <c r="I2" s="208"/>
    </row>
    <row r="3" spans="1:11" ht="18" customHeight="1" x14ac:dyDescent="0.15">
      <c r="A3" s="209" t="s">
        <v>82</v>
      </c>
      <c r="B3" s="210"/>
      <c r="C3" s="210"/>
      <c r="D3" s="210"/>
      <c r="E3" s="210"/>
      <c r="F3" s="210"/>
      <c r="G3" s="210"/>
      <c r="H3" s="210"/>
      <c r="I3" s="210"/>
    </row>
    <row r="4" spans="1:11" ht="11.25" customHeight="1" x14ac:dyDescent="0.15"/>
    <row r="5" spans="1:11" ht="18.95" customHeight="1" thickBot="1" x14ac:dyDescent="0.2">
      <c r="A5" s="54" t="s">
        <v>83</v>
      </c>
      <c r="B5" s="55"/>
      <c r="C5" s="55"/>
      <c r="D5" s="55"/>
      <c r="E5" s="56"/>
      <c r="F5" s="57" t="s">
        <v>84</v>
      </c>
      <c r="G5" s="57" t="s">
        <v>85</v>
      </c>
      <c r="H5" s="57" t="s">
        <v>86</v>
      </c>
      <c r="I5" s="58" t="s">
        <v>1</v>
      </c>
    </row>
    <row r="6" spans="1:11" ht="18.95" customHeight="1" thickBot="1" x14ac:dyDescent="0.2">
      <c r="A6" s="59"/>
      <c r="B6" s="60" t="s">
        <v>87</v>
      </c>
      <c r="C6" s="60"/>
      <c r="D6" s="61"/>
      <c r="E6" s="62"/>
      <c r="F6" s="63"/>
      <c r="G6" s="64">
        <f>G10-G13</f>
        <v>0</v>
      </c>
      <c r="H6" s="65" t="s">
        <v>88</v>
      </c>
      <c r="I6" s="66" t="s">
        <v>89</v>
      </c>
    </row>
    <row r="7" spans="1:11" ht="18.75" customHeight="1" x14ac:dyDescent="0.15">
      <c r="A7" s="54" t="s">
        <v>181</v>
      </c>
      <c r="B7" s="55"/>
      <c r="C7" s="55"/>
      <c r="D7" s="55"/>
      <c r="E7" s="56"/>
      <c r="F7" s="56"/>
      <c r="G7" s="56"/>
      <c r="H7" s="56"/>
      <c r="I7" s="57"/>
      <c r="J7" s="146"/>
      <c r="K7" s="146"/>
    </row>
    <row r="8" spans="1:11" ht="18.75" customHeight="1" x14ac:dyDescent="0.15">
      <c r="A8" s="67"/>
      <c r="B8" s="147"/>
      <c r="C8" s="148"/>
      <c r="D8" s="148"/>
      <c r="E8" s="149"/>
      <c r="F8" s="150"/>
      <c r="G8" s="151"/>
      <c r="H8" s="151"/>
      <c r="I8" s="152"/>
    </row>
    <row r="9" spans="1:11" ht="18.95" customHeight="1" thickBot="1" x14ac:dyDescent="0.2">
      <c r="A9" s="161" t="s">
        <v>182</v>
      </c>
      <c r="B9" s="55"/>
      <c r="C9" s="55"/>
      <c r="D9" s="55"/>
      <c r="E9" s="56"/>
      <c r="F9" s="56"/>
      <c r="G9" s="56"/>
      <c r="H9" s="56"/>
      <c r="I9" s="57"/>
    </row>
    <row r="10" spans="1:11" ht="18.95" customHeight="1" thickBot="1" x14ac:dyDescent="0.2">
      <c r="A10" s="67"/>
      <c r="B10" s="68" t="s">
        <v>90</v>
      </c>
      <c r="C10" s="69"/>
      <c r="D10" s="70"/>
      <c r="E10" s="70"/>
      <c r="F10" s="71"/>
      <c r="G10" s="72">
        <f>G11</f>
        <v>0</v>
      </c>
      <c r="H10" s="65" t="s">
        <v>88</v>
      </c>
      <c r="I10" s="73" t="s">
        <v>91</v>
      </c>
    </row>
    <row r="11" spans="1:11" ht="18.95" customHeight="1" x14ac:dyDescent="0.15">
      <c r="A11" s="67"/>
      <c r="B11" s="68"/>
      <c r="C11" s="74" t="s">
        <v>92</v>
      </c>
      <c r="D11" s="75"/>
      <c r="E11" s="76"/>
      <c r="F11" s="77" t="s">
        <v>93</v>
      </c>
      <c r="G11" s="78">
        <f>'PMS(input_separate)'!T25</f>
        <v>0</v>
      </c>
      <c r="H11" s="65" t="s">
        <v>88</v>
      </c>
      <c r="I11" s="73" t="s">
        <v>94</v>
      </c>
    </row>
    <row r="12" spans="1:11" ht="18.95" customHeight="1" thickBot="1" x14ac:dyDescent="0.2">
      <c r="A12" s="161" t="s">
        <v>183</v>
      </c>
      <c r="B12" s="79"/>
      <c r="C12" s="79"/>
      <c r="D12" s="79"/>
      <c r="E12" s="80"/>
      <c r="F12" s="56"/>
      <c r="G12" s="56"/>
      <c r="H12" s="56"/>
      <c r="I12" s="57"/>
    </row>
    <row r="13" spans="1:11" ht="18.95" customHeight="1" thickBot="1" x14ac:dyDescent="0.2">
      <c r="A13" s="67"/>
      <c r="B13" s="81" t="s">
        <v>95</v>
      </c>
      <c r="C13" s="81"/>
      <c r="D13" s="81"/>
      <c r="E13" s="82"/>
      <c r="F13" s="83"/>
      <c r="G13" s="84">
        <f>G14</f>
        <v>0</v>
      </c>
      <c r="H13" s="85" t="s">
        <v>96</v>
      </c>
      <c r="I13" s="86" t="s">
        <v>97</v>
      </c>
    </row>
    <row r="14" spans="1:11" ht="18.95" customHeight="1" x14ac:dyDescent="0.15">
      <c r="A14" s="59"/>
      <c r="B14" s="87"/>
      <c r="C14" s="88" t="s">
        <v>98</v>
      </c>
      <c r="D14" s="89"/>
      <c r="E14" s="90"/>
      <c r="F14" s="91" t="s">
        <v>93</v>
      </c>
      <c r="G14" s="92">
        <f>'PMS(input_separate)'!U25</f>
        <v>0</v>
      </c>
      <c r="H14" s="93" t="s">
        <v>96</v>
      </c>
      <c r="I14" s="94" t="s">
        <v>99</v>
      </c>
    </row>
    <row r="15" spans="1:11" x14ac:dyDescent="0.15">
      <c r="A15" s="21"/>
      <c r="B15" s="21"/>
      <c r="C15" s="1"/>
      <c r="D15" s="21"/>
      <c r="E15" s="1"/>
      <c r="F15" s="25"/>
      <c r="G15" s="24"/>
      <c r="H15" s="24"/>
      <c r="I15" s="95"/>
    </row>
    <row r="16" spans="1:11" ht="21.75" customHeight="1" x14ac:dyDescent="0.15">
      <c r="E16" s="21" t="s">
        <v>110</v>
      </c>
      <c r="F16" s="22"/>
    </row>
    <row r="17" spans="1:8" s="23" customFormat="1" ht="28.5" x14ac:dyDescent="0.15">
      <c r="A17" s="20"/>
      <c r="B17" s="20"/>
      <c r="C17" s="20"/>
      <c r="D17" s="20"/>
      <c r="E17" s="28" t="s">
        <v>112</v>
      </c>
      <c r="F17" s="27">
        <v>0.92</v>
      </c>
      <c r="G17" s="20"/>
      <c r="H17" s="20"/>
    </row>
    <row r="18" spans="1:8" s="23" customFormat="1" x14ac:dyDescent="0.15">
      <c r="A18" s="20"/>
      <c r="B18" s="20"/>
      <c r="C18" s="20"/>
      <c r="D18" s="20"/>
      <c r="E18" s="24"/>
      <c r="F18" s="24"/>
      <c r="G18" s="21"/>
      <c r="H18" s="21"/>
    </row>
    <row r="19" spans="1:8" x14ac:dyDescent="0.15">
      <c r="E19" s="29" t="s">
        <v>177</v>
      </c>
      <c r="F19" s="30">
        <v>4.1859999999999999</v>
      </c>
    </row>
    <row r="20" spans="1:8" ht="16.5" x14ac:dyDescent="0.15">
      <c r="E20" s="29" t="s">
        <v>175</v>
      </c>
      <c r="F20" s="132">
        <v>0.99822</v>
      </c>
    </row>
  </sheetData>
  <mergeCells count="2">
    <mergeCell ref="A2:I2"/>
    <mergeCell ref="A3:I3"/>
  </mergeCells>
  <phoneticPr fontId="24"/>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 </vt:lpstr>
      <vt:lpstr>'PMS(calc_process) '!Print_Area</vt:lpstr>
      <vt:lpstr>'PMS(input)'!Print_Area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2017-09-04T08:58:19Z</cp:lastPrinted>
  <dcterms:created xsi:type="dcterms:W3CDTF">2012-01-13T02:28:29Z</dcterms:created>
  <dcterms:modified xsi:type="dcterms:W3CDTF">2017-09-12T01:31:33Z</dcterms:modified>
</cp:coreProperties>
</file>