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730" windowHeight="9210"/>
  </bookViews>
  <sheets>
    <sheet name="PMS(input)" sheetId="1" r:id="rId1"/>
    <sheet name="PMS(input_separate)" sheetId="6" r:id="rId2"/>
    <sheet name="PMS(calc_process)" sheetId="2" r:id="rId3"/>
  </sheets>
  <definedNames>
    <definedName name="_xlnm.Print_Area" localSheetId="2">'PMS(calc_process)'!$A$1:$I$17</definedName>
    <definedName name="_xlnm.Print_Area" localSheetId="0">'PMS(input)'!$A$1:$K$34</definedName>
    <definedName name="Z_B2660EC6_48E8_44CA_972A_E2556BB968F0_.wvu.PrintArea" localSheetId="2" hidden="1">'PMS(calc_process)'!$A$1:$I$19</definedName>
    <definedName name="Z_B2660EC6_48E8_44CA_972A_E2556BB968F0_.wvu.PrintArea" localSheetId="0" hidden="1">'PMS(input)'!$A$1:$K$34</definedName>
    <definedName name="Z_D0CDC236_ABDA_4432_BA8D_8D1597712156_.wvu.PrintArea" localSheetId="2" hidden="1">'PMS(calc_process)'!$A$1:$I$19</definedName>
    <definedName name="Z_D0CDC236_ABDA_4432_BA8D_8D1597712156_.wvu.PrintArea" localSheetId="0" hidden="1">'PMS(input)'!$A$1:$K$34</definedName>
    <definedName name="Z_D273F3A6_8152_4679_92B0_E1E5F788BD2C_.wvu.PrintArea" localSheetId="2" hidden="1">'PMS(calc_process)'!$A$1:$I$19</definedName>
    <definedName name="Z_D273F3A6_8152_4679_92B0_E1E5F788BD2C_.wvu.PrintArea" localSheetId="0" hidden="1">'PMS(input)'!$A$1:$K$34</definedName>
  </definedNames>
  <calcPr calcId="145621"/>
</workbook>
</file>

<file path=xl/calcChain.xml><?xml version="1.0" encoding="utf-8"?>
<calcChain xmlns="http://schemas.openxmlformats.org/spreadsheetml/2006/main">
  <c r="E18" i="1" l="1"/>
  <c r="E17" i="1" l="1"/>
  <c r="J7" i="6" l="1"/>
  <c r="K7" i="6"/>
  <c r="J8" i="6"/>
  <c r="K8" i="6"/>
  <c r="J9" i="6"/>
  <c r="K9" i="6"/>
  <c r="J10" i="6"/>
  <c r="K10" i="6"/>
  <c r="J11" i="6"/>
  <c r="K11" i="6"/>
  <c r="J12" i="6"/>
  <c r="K12" i="6"/>
  <c r="J13" i="6"/>
  <c r="K13" i="6"/>
  <c r="J14" i="6"/>
  <c r="K14" i="6"/>
  <c r="J15" i="6"/>
  <c r="K15" i="6"/>
  <c r="J16" i="6"/>
  <c r="K16" i="6"/>
  <c r="J17" i="6"/>
  <c r="K17" i="6"/>
  <c r="J18" i="6"/>
  <c r="K18" i="6"/>
  <c r="J19" i="6"/>
  <c r="K19" i="6"/>
  <c r="J20" i="6"/>
  <c r="K20" i="6"/>
  <c r="J21" i="6"/>
  <c r="K21" i="6"/>
  <c r="J22" i="6"/>
  <c r="K22" i="6"/>
  <c r="J23" i="6"/>
  <c r="K23" i="6"/>
  <c r="J24" i="6"/>
  <c r="K24" i="6"/>
  <c r="K6" i="6" l="1"/>
  <c r="K5" i="6"/>
  <c r="J6" i="6"/>
  <c r="J5" i="6"/>
  <c r="F7" i="6"/>
  <c r="F8" i="6"/>
  <c r="F9" i="6"/>
  <c r="F10" i="6"/>
  <c r="F11" i="6"/>
  <c r="F12" i="6"/>
  <c r="F13" i="6"/>
  <c r="F14" i="6"/>
  <c r="F15" i="6"/>
  <c r="F16" i="6"/>
  <c r="F17" i="6"/>
  <c r="F18" i="6"/>
  <c r="F19" i="6"/>
  <c r="F20" i="6"/>
  <c r="F21" i="6"/>
  <c r="F22" i="6"/>
  <c r="F23" i="6"/>
  <c r="F24" i="6"/>
  <c r="F6" i="6"/>
  <c r="F5" i="6"/>
  <c r="D6" i="6" l="1"/>
  <c r="D7" i="6"/>
  <c r="D8" i="6"/>
  <c r="D9" i="6"/>
  <c r="D10" i="6"/>
  <c r="D11" i="6"/>
  <c r="D12" i="6"/>
  <c r="D13" i="6"/>
  <c r="D14" i="6"/>
  <c r="D15" i="6"/>
  <c r="D16" i="6"/>
  <c r="D17" i="6"/>
  <c r="D18" i="6"/>
  <c r="D19" i="6"/>
  <c r="D20" i="6"/>
  <c r="D21" i="6"/>
  <c r="D22" i="6"/>
  <c r="D23" i="6"/>
  <c r="D24" i="6"/>
  <c r="D5" i="6"/>
  <c r="N5" i="6"/>
  <c r="N12" i="6" l="1"/>
  <c r="L10" i="6"/>
  <c r="I6" i="6"/>
  <c r="I7" i="6"/>
  <c r="I8" i="6"/>
  <c r="I9" i="6"/>
  <c r="I10" i="6"/>
  <c r="I11" i="6"/>
  <c r="I12" i="6"/>
  <c r="I13" i="6"/>
  <c r="I14" i="6"/>
  <c r="I15" i="6"/>
  <c r="I16" i="6"/>
  <c r="I17" i="6"/>
  <c r="I18" i="6"/>
  <c r="I19" i="6"/>
  <c r="I20" i="6"/>
  <c r="I21" i="6"/>
  <c r="I22" i="6"/>
  <c r="I23" i="6"/>
  <c r="I24" i="6"/>
  <c r="I5" i="6"/>
  <c r="M24" i="6" l="1"/>
  <c r="M23" i="6"/>
  <c r="M22" i="6"/>
  <c r="M21" i="6"/>
  <c r="M20" i="6"/>
  <c r="M19" i="6"/>
  <c r="M18" i="6"/>
  <c r="M17" i="6"/>
  <c r="M16" i="6"/>
  <c r="M15" i="6"/>
  <c r="M14" i="6"/>
  <c r="M13" i="6"/>
  <c r="M12" i="6"/>
  <c r="M11" i="6"/>
  <c r="M10" i="6"/>
  <c r="M9" i="6"/>
  <c r="M8" i="6"/>
  <c r="M7" i="6"/>
  <c r="M6" i="6"/>
  <c r="M5" i="6"/>
  <c r="N24" i="6" l="1"/>
  <c r="N23" i="6"/>
  <c r="N22" i="6"/>
  <c r="N21" i="6"/>
  <c r="N20" i="6"/>
  <c r="N19" i="6"/>
  <c r="N18" i="6"/>
  <c r="N17" i="6"/>
  <c r="N16" i="6"/>
  <c r="N15" i="6"/>
  <c r="N14" i="6"/>
  <c r="N13" i="6"/>
  <c r="N11" i="6"/>
  <c r="N10" i="6"/>
  <c r="N9" i="6"/>
  <c r="N8" i="6"/>
  <c r="N7" i="6"/>
  <c r="N6" i="6"/>
  <c r="L24" i="6"/>
  <c r="L23" i="6"/>
  <c r="L22" i="6"/>
  <c r="L21" i="6"/>
  <c r="L20" i="6"/>
  <c r="L19" i="6"/>
  <c r="L18" i="6"/>
  <c r="L17" i="6"/>
  <c r="L16" i="6"/>
  <c r="L15" i="6"/>
  <c r="L14" i="6"/>
  <c r="L13" i="6"/>
  <c r="L12" i="6"/>
  <c r="L11" i="6"/>
  <c r="L9" i="6"/>
  <c r="L8" i="6"/>
  <c r="L7" i="6"/>
  <c r="L6" i="6"/>
  <c r="L5" i="6"/>
  <c r="E24" i="6" l="1"/>
  <c r="E23" i="6"/>
  <c r="E22" i="6"/>
  <c r="E21" i="6"/>
  <c r="E20" i="6"/>
  <c r="E19" i="6"/>
  <c r="E18" i="6"/>
  <c r="E17" i="6"/>
  <c r="E16" i="6"/>
  <c r="E15" i="6"/>
  <c r="E14" i="6"/>
  <c r="E13" i="6"/>
  <c r="E12" i="6"/>
  <c r="E11" i="6"/>
  <c r="E10" i="6"/>
  <c r="E9" i="6"/>
  <c r="E8" i="6"/>
  <c r="E7" i="6"/>
  <c r="E6" i="6"/>
  <c r="E5" i="6"/>
  <c r="O5" i="6" s="1"/>
  <c r="P5" i="6" l="1"/>
  <c r="O6" i="6"/>
  <c r="P6" i="6" s="1"/>
  <c r="O10" i="6"/>
  <c r="P10" i="6" s="1"/>
  <c r="O14" i="6"/>
  <c r="P14" i="6" s="1"/>
  <c r="O18" i="6"/>
  <c r="P18" i="6" s="1"/>
  <c r="O22" i="6"/>
  <c r="P22" i="6" s="1"/>
  <c r="O8" i="6"/>
  <c r="P8" i="6" s="1"/>
  <c r="O12" i="6"/>
  <c r="P12" i="6" s="1"/>
  <c r="O20" i="6"/>
  <c r="P20" i="6" s="1"/>
  <c r="O9" i="6"/>
  <c r="P9" i="6" s="1"/>
  <c r="O17" i="6"/>
  <c r="P17" i="6" s="1"/>
  <c r="O7" i="6"/>
  <c r="P7" i="6" s="1"/>
  <c r="O11" i="6"/>
  <c r="P11" i="6" s="1"/>
  <c r="O15" i="6"/>
  <c r="P15" i="6" s="1"/>
  <c r="O19" i="6"/>
  <c r="P19" i="6" s="1"/>
  <c r="O23" i="6"/>
  <c r="P23" i="6" s="1"/>
  <c r="O16" i="6"/>
  <c r="O24" i="6"/>
  <c r="P24" i="6" s="1"/>
  <c r="O13" i="6"/>
  <c r="P13" i="6" s="1"/>
  <c r="O21" i="6"/>
  <c r="P21" i="6" s="1"/>
  <c r="P16" i="6"/>
  <c r="H24" i="6"/>
  <c r="H17" i="6"/>
  <c r="H9" i="6"/>
  <c r="H18" i="6"/>
  <c r="H10" i="6"/>
  <c r="H19" i="6"/>
  <c r="H11" i="6"/>
  <c r="H22" i="6"/>
  <c r="H23" i="6"/>
  <c r="H15" i="6"/>
  <c r="H7" i="6"/>
  <c r="H16" i="6"/>
  <c r="H8" i="6"/>
  <c r="H20" i="6"/>
  <c r="H12" i="6"/>
  <c r="H21" i="6"/>
  <c r="H13" i="6"/>
  <c r="H5" i="6"/>
  <c r="H14" i="6"/>
  <c r="H6" i="6"/>
  <c r="G21" i="6"/>
  <c r="G13" i="6"/>
  <c r="G5" i="6"/>
  <c r="G22" i="6"/>
  <c r="G14" i="6"/>
  <c r="G6" i="6"/>
  <c r="G23" i="6"/>
  <c r="G15" i="6"/>
  <c r="G7" i="6"/>
  <c r="G18" i="6"/>
  <c r="G19" i="6"/>
  <c r="G11" i="6"/>
  <c r="G20" i="6"/>
  <c r="G24" i="6"/>
  <c r="G16" i="6"/>
  <c r="G8" i="6"/>
  <c r="G17" i="6"/>
  <c r="G9" i="6"/>
  <c r="G10" i="6"/>
  <c r="G12" i="6"/>
  <c r="I1" i="2"/>
  <c r="Q16" i="6" l="1"/>
  <c r="Q21" i="6"/>
  <c r="Q19" i="6"/>
  <c r="Q20" i="6"/>
  <c r="Q5" i="6"/>
  <c r="R5" i="6"/>
  <c r="R6" i="6"/>
  <c r="Q6" i="6"/>
  <c r="Q17" i="6"/>
  <c r="Q15" i="6"/>
  <c r="Q22" i="6"/>
  <c r="Q18" i="6"/>
  <c r="Q14" i="6"/>
  <c r="Q13" i="6"/>
  <c r="Q12" i="6"/>
  <c r="Q8" i="6"/>
  <c r="Q7" i="6"/>
  <c r="Q23" i="6"/>
  <c r="Q11" i="6"/>
  <c r="Q10" i="6"/>
  <c r="Q9" i="6"/>
  <c r="Q24" i="6"/>
  <c r="R10" i="6"/>
  <c r="R17" i="6"/>
  <c r="R16" i="6"/>
  <c r="R20" i="6"/>
  <c r="R19" i="6"/>
  <c r="R7" i="6"/>
  <c r="R23" i="6"/>
  <c r="R14" i="6"/>
  <c r="R21" i="6"/>
  <c r="R12" i="6"/>
  <c r="R9" i="6"/>
  <c r="R8" i="6"/>
  <c r="R24" i="6"/>
  <c r="R11" i="6"/>
  <c r="R18" i="6"/>
  <c r="R15" i="6"/>
  <c r="R22" i="6"/>
  <c r="R13" i="6"/>
  <c r="S6" i="6" l="1"/>
  <c r="S5" i="6"/>
  <c r="R25" i="6"/>
  <c r="G12" i="2" s="1"/>
  <c r="G11" i="2" s="1"/>
  <c r="Q25" i="6"/>
  <c r="G9" i="2" s="1"/>
  <c r="G8" i="2" s="1"/>
  <c r="S19" i="6"/>
  <c r="S22" i="6"/>
  <c r="S9" i="6"/>
  <c r="S15" i="6"/>
  <c r="S7" i="6"/>
  <c r="S23" i="6"/>
  <c r="S14" i="6"/>
  <c r="S12" i="6"/>
  <c r="S13" i="6"/>
  <c r="S21" i="6"/>
  <c r="S8" i="6"/>
  <c r="S24" i="6"/>
  <c r="S11" i="6"/>
  <c r="S10" i="6"/>
  <c r="S17" i="6"/>
  <c r="S16" i="6"/>
  <c r="S20" i="6"/>
  <c r="S18" i="6"/>
  <c r="G6" i="2" l="1"/>
  <c r="B29" i="1" s="1"/>
  <c r="S25" i="6"/>
</calcChain>
</file>

<file path=xl/sharedStrings.xml><?xml version="1.0" encoding="utf-8"?>
<sst xmlns="http://schemas.openxmlformats.org/spreadsheetml/2006/main" count="235" uniqueCount="192">
  <si>
    <r>
      <t xml:space="preserve">Table 1: Parameters to be monitored </t>
    </r>
    <r>
      <rPr>
        <b/>
        <i/>
        <sz val="14"/>
        <color indexed="8"/>
        <rFont val="Arial"/>
        <family val="2"/>
      </rPr>
      <t>ex post</t>
    </r>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</si>
  <si>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</si>
  <si>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</si>
  <si>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</si>
  <si>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</si>
  <si>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</si>
  <si>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</si>
  <si>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</si>
  <si>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</si>
  <si>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</si>
  <si>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</si>
  <si>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</si>
  <si>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</si>
  <si>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</si>
  <si>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</si>
  <si>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</si>
  <si>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</si>
  <si>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</si>
  <si>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</si>
  <si>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</si>
  <si>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</si>
  <si>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</si>
  <si>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</si>
  <si>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t>MWh/p</t>
    <phoneticPr fontId="4"/>
  </si>
  <si>
    <r>
      <t xml:space="preserve">Table 2: Project-specific parameters to be fixed </t>
    </r>
    <r>
      <rPr>
        <b/>
        <i/>
        <sz val="14"/>
        <color indexed="8"/>
        <rFont val="Arial"/>
        <family val="2"/>
      </rPr>
      <t>ex ante</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</si>
  <si>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</si>
  <si>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</si>
  <si>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t>-</t>
    <phoneticPr fontId="4"/>
  </si>
  <si>
    <t>Selected from the default values set in the methodology</t>
  </si>
  <si>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</si>
  <si>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</si>
  <si>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</si>
  <si>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</si>
  <si>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</si>
  <si>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</si>
  <si>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Parameter</t>
  </si>
  <si>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</si>
  <si>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</si>
  <si>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</si>
  <si>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N/A</t>
  </si>
  <si>
    <r>
      <t>tCO</t>
    </r>
    <r>
      <rPr>
        <vertAlign val="subscript"/>
        <sz val="11"/>
        <color indexed="8"/>
        <rFont val="Arial"/>
        <family val="2"/>
      </rPr>
      <t>2</t>
    </r>
    <r>
      <rPr>
        <sz val="11"/>
        <color indexed="8"/>
        <rFont val="Arial"/>
        <family val="2"/>
      </rPr>
      <t>/p</t>
    </r>
    <phoneticPr fontId="4"/>
  </si>
  <si>
    <r>
      <t>RE</t>
    </r>
    <r>
      <rPr>
        <vertAlign val="subscript"/>
        <sz val="11"/>
        <color indexed="8"/>
        <rFont val="Arial"/>
        <family val="2"/>
      </rPr>
      <t>p</t>
    </r>
    <phoneticPr fontId="4"/>
  </si>
  <si>
    <t>MWh/p</t>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</si>
  <si>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</si>
  <si>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</si>
  <si>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t>Continuously</t>
    <phoneticPr fontId="4"/>
  </si>
  <si>
    <t>Option C</t>
    <phoneticPr fontId="4"/>
  </si>
  <si>
    <t>Monitored data</t>
    <phoneticPr fontId="4"/>
  </si>
  <si>
    <t>-</t>
    <phoneticPr fontId="3"/>
  </si>
  <si>
    <t>Based on the amount of transaction which is measured directly using measuring equipment (Data used: commercial evidence such as invoices)</t>
  </si>
  <si>
    <t>Based on the actual measurement using measuring equipment (Data used: measured values)</t>
  </si>
  <si>
    <t>Option C</t>
    <phoneticPr fontId="4"/>
  </si>
  <si>
    <t>Monitored data</t>
    <phoneticPr fontId="4"/>
  </si>
  <si>
    <t>Continuously</t>
    <phoneticPr fontId="4"/>
  </si>
  <si>
    <t>mass or weight/p</t>
    <phoneticPr fontId="4"/>
  </si>
  <si>
    <t>Option B</t>
    <phoneticPr fontId="4"/>
  </si>
  <si>
    <t>Invoice from fuel supply company</t>
    <phoneticPr fontId="4"/>
  </si>
  <si>
    <t>Data is collected and recorded from the invoices by the fuel supply company.</t>
    <phoneticPr fontId="4"/>
  </si>
  <si>
    <t>Continuously</t>
    <phoneticPr fontId="4"/>
  </si>
  <si>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</si>
  <si>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</si>
  <si>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</si>
  <si>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</si>
  <si>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t>Net calorific value of consumed fuel</t>
    <phoneticPr fontId="4"/>
  </si>
  <si>
    <t>GJ/mass or weight</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</si>
  <si>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</si>
  <si>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r>
      <t>tCO</t>
    </r>
    <r>
      <rPr>
        <vertAlign val="subscript"/>
        <sz val="11"/>
        <rFont val="Arial"/>
        <family val="2"/>
      </rPr>
      <t>2</t>
    </r>
    <r>
      <rPr>
        <sz val="11"/>
        <rFont val="Arial"/>
        <family val="2"/>
      </rPr>
      <t>/GJ</t>
    </r>
    <phoneticPr fontId="4"/>
  </si>
  <si>
    <t>-</t>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</si>
  <si>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</si>
  <si>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</si>
  <si>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t>Parameters</t>
    <phoneticPr fontId="3"/>
  </si>
  <si>
    <t>Description of data</t>
    <phoneticPr fontId="3"/>
  </si>
  <si>
    <t>Units</t>
    <phoneticPr fontId="3"/>
  </si>
  <si>
    <t>-</t>
    <phoneticPr fontId="3"/>
  </si>
  <si>
    <t>Estimated values</t>
    <phoneticPr fontId="3"/>
  </si>
  <si>
    <t>Total</t>
    <phoneticPr fontId="3"/>
  </si>
  <si>
    <t>Chiller i</t>
    <phoneticPr fontId="4"/>
  </si>
  <si>
    <t>Project
chiller
No.</t>
    <phoneticPr fontId="3"/>
  </si>
  <si>
    <r>
      <t xml:space="preserve">Parameters to be monitored </t>
    </r>
    <r>
      <rPr>
        <b/>
        <i/>
        <sz val="11"/>
        <color indexed="9"/>
        <rFont val="Arial"/>
        <family val="2"/>
      </rPr>
      <t>ex post</t>
    </r>
    <phoneticPr fontId="3"/>
  </si>
  <si>
    <t>-</t>
    <phoneticPr fontId="4"/>
  </si>
  <si>
    <t>Input on "PMS
(input_separate)"</t>
    <phoneticPr fontId="4"/>
  </si>
  <si>
    <r>
      <t xml:space="preserve">Reference emissions during the period </t>
    </r>
    <r>
      <rPr>
        <i/>
        <sz val="11"/>
        <color indexed="8"/>
        <rFont val="Arial"/>
        <family val="2"/>
      </rPr>
      <t>p</t>
    </r>
    <phoneticPr fontId="4"/>
  </si>
  <si>
    <r>
      <t xml:space="preserve">Project emissions during the period </t>
    </r>
    <r>
      <rPr>
        <i/>
        <sz val="11"/>
        <color indexed="8"/>
        <rFont val="Arial"/>
        <family val="2"/>
      </rPr>
      <t>p</t>
    </r>
    <phoneticPr fontId="4"/>
  </si>
  <si>
    <r>
      <t xml:space="preserve">Project emissions during the period </t>
    </r>
    <r>
      <rPr>
        <i/>
        <sz val="11"/>
        <color indexed="8"/>
        <rFont val="Arial"/>
        <family val="2"/>
      </rPr>
      <t>p</t>
    </r>
    <phoneticPr fontId="3"/>
  </si>
  <si>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</si>
  <si>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</si>
  <si>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</si>
  <si>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 xml:space="preserve">JCM Proposed Methodology Spreadsheet Form (Input Sheet) </t>
    </r>
    <r>
      <rPr>
        <b/>
        <sz val="12"/>
        <color indexed="9"/>
        <rFont val="Arial"/>
        <family val="2"/>
      </rPr>
      <t xml:space="preserve">[Attachment to Proposed Methodology Form]  </t>
    </r>
    <phoneticPr fontId="4"/>
  </si>
  <si>
    <r>
      <t>CO</t>
    </r>
    <r>
      <rPr>
        <b/>
        <vertAlign val="subscript"/>
        <sz val="14"/>
        <color indexed="9"/>
        <rFont val="Arial"/>
        <family val="2"/>
      </rPr>
      <t>2</t>
    </r>
    <r>
      <rPr>
        <b/>
        <sz val="14"/>
        <color indexed="9"/>
        <rFont val="Arial"/>
        <family val="2"/>
      </rPr>
      <t xml:space="preserve"> emission reductions</t>
    </r>
    <phoneticPr fontId="4"/>
  </si>
  <si>
    <t>Units</t>
    <phoneticPr fontId="4"/>
  </si>
  <si>
    <r>
      <t>tCO</t>
    </r>
    <r>
      <rPr>
        <vertAlign val="subscript"/>
        <sz val="14"/>
        <color indexed="8"/>
        <rFont val="Arial"/>
        <family val="2"/>
      </rPr>
      <t>2</t>
    </r>
    <r>
      <rPr>
        <sz val="14"/>
        <color indexed="8"/>
        <rFont val="Arial"/>
        <family val="2"/>
      </rPr>
      <t>/p</t>
    </r>
    <phoneticPr fontId="4"/>
  </si>
  <si>
    <t>JCM Proposed Methodology Spreadsheet Form (Calculation Process Sheet)</t>
    <phoneticPr fontId="4"/>
  </si>
  <si>
    <t xml:space="preserve">[Attachment to Proposed Methodology Form]  </t>
    <phoneticPr fontId="4"/>
  </si>
  <si>
    <t>1. Calculations for emission reductions</t>
    <phoneticPr fontId="4"/>
  </si>
  <si>
    <t>Fuel type</t>
    <phoneticPr fontId="4"/>
  </si>
  <si>
    <t>Value</t>
    <phoneticPr fontId="4"/>
  </si>
  <si>
    <t>Units</t>
    <phoneticPr fontId="4"/>
  </si>
  <si>
    <t>2. Selected default values, etc.</t>
    <phoneticPr fontId="4"/>
  </si>
  <si>
    <t>(a)</t>
    <phoneticPr fontId="4"/>
  </si>
  <si>
    <t>(b)</t>
    <phoneticPr fontId="4"/>
  </si>
  <si>
    <t>(c)</t>
    <phoneticPr fontId="4"/>
  </si>
  <si>
    <t>(d)</t>
    <phoneticPr fontId="4"/>
  </si>
  <si>
    <t>(e)</t>
    <phoneticPr fontId="4"/>
  </si>
  <si>
    <t>(f)</t>
    <phoneticPr fontId="4"/>
  </si>
  <si>
    <t>Parameters</t>
    <phoneticPr fontId="4"/>
  </si>
  <si>
    <t>Description of data</t>
    <phoneticPr fontId="4"/>
  </si>
  <si>
    <t>Estimated Values</t>
    <phoneticPr fontId="4"/>
  </si>
  <si>
    <t>Source of data</t>
    <phoneticPr fontId="4"/>
  </si>
  <si>
    <t>Other comments</t>
    <phoneticPr fontId="4"/>
  </si>
  <si>
    <t xml:space="preserve">Power generation efficiency obtained from manufacturer's specification
</t>
    <phoneticPr fontId="4"/>
  </si>
  <si>
    <t>The power generation efficiency calculated from monitored data of the amount of fuel input for power generation and the amount of electricity generated.</t>
    <phoneticPr fontId="4"/>
  </si>
  <si>
    <t>Calculated</t>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</si>
  <si>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</si>
  <si>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t>JCM_CR_F_PMS_ver01.0</t>
    <phoneticPr fontId="4"/>
  </si>
  <si>
    <t xml:space="preserve">[List of Default Values]  </t>
    <phoneticPr fontId="4"/>
  </si>
  <si>
    <t>Proportion of grid electricity over total electricity consumed at the project site</t>
    <phoneticPr fontId="3"/>
  </si>
  <si>
    <t>Proportion of captive electricity over total electricity consumed at the project site</t>
    <phoneticPr fontId="3"/>
  </si>
  <si>
    <t>Option B or Option C</t>
    <phoneticPr fontId="4"/>
  </si>
  <si>
    <t>Invoice from the power company for Option B or monitored data for Option C</t>
    <phoneticPr fontId="4"/>
  </si>
  <si>
    <t>MWh/p</t>
    <phoneticPr fontId="4"/>
  </si>
  <si>
    <t>(3)</t>
  </si>
  <si>
    <t>(4)</t>
  </si>
  <si>
    <t>hours/p</t>
    <phoneticPr fontId="4"/>
  </si>
  <si>
    <t>Option C</t>
    <phoneticPr fontId="4"/>
  </si>
  <si>
    <t>Monitored data</t>
    <phoneticPr fontId="4"/>
  </si>
  <si>
    <t>Continuously</t>
    <phoneticPr fontId="4"/>
  </si>
  <si>
    <t>Rated capacity of generator</t>
    <phoneticPr fontId="4"/>
  </si>
  <si>
    <t>kW</t>
    <phoneticPr fontId="4"/>
  </si>
  <si>
    <t>Specification of generator for captive electricity</t>
    <phoneticPr fontId="4"/>
  </si>
  <si>
    <t>(2)</t>
  </si>
  <si>
    <t>(5)</t>
  </si>
  <si>
    <t>-</t>
    <phoneticPr fontId="3"/>
  </si>
  <si>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</si>
  <si>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t>[for Option B]
Data is collected and recorded from invoices from the power company.
[for Option C]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4"/>
  </si>
  <si>
    <t>IPLV of project chiller i certified by AHRI</t>
    <phoneticPr fontId="4"/>
  </si>
  <si>
    <t xml:space="preserve">IPLV of reference chiller i certified by AHRI </t>
    <phoneticPr fontId="4"/>
  </si>
  <si>
    <r>
      <t>EG</t>
    </r>
    <r>
      <rPr>
        <vertAlign val="subscript"/>
        <sz val="11"/>
        <rFont val="Arial"/>
        <family val="2"/>
      </rPr>
      <t>PJ,p</t>
    </r>
    <phoneticPr fontId="4"/>
  </si>
  <si>
    <r>
      <t>EC</t>
    </r>
    <r>
      <rPr>
        <vertAlign val="subscript"/>
        <sz val="11"/>
        <rFont val="Arial"/>
        <family val="2"/>
      </rPr>
      <t>PJ,i,p</t>
    </r>
    <phoneticPr fontId="4"/>
  </si>
  <si>
    <r>
      <t>EG</t>
    </r>
    <r>
      <rPr>
        <vertAlign val="subscript"/>
        <sz val="11"/>
        <rFont val="Arial"/>
        <family val="2"/>
      </rPr>
      <t>PJ,p</t>
    </r>
    <phoneticPr fontId="4"/>
  </si>
  <si>
    <r>
      <t>EF</t>
    </r>
    <r>
      <rPr>
        <vertAlign val="subscript"/>
        <sz val="11"/>
        <rFont val="Arial"/>
        <family val="2"/>
      </rPr>
      <t>elec</t>
    </r>
    <phoneticPr fontId="4"/>
  </si>
  <si>
    <r>
      <t>IPLV</t>
    </r>
    <r>
      <rPr>
        <vertAlign val="subscript"/>
        <sz val="11"/>
        <rFont val="Arial"/>
        <family val="2"/>
      </rPr>
      <t>RE,i</t>
    </r>
    <phoneticPr fontId="4"/>
  </si>
  <si>
    <r>
      <t>NCV</t>
    </r>
    <r>
      <rPr>
        <vertAlign val="subscript"/>
        <sz val="11"/>
        <rFont val="Arial"/>
        <family val="2"/>
      </rPr>
      <t>fuel</t>
    </r>
    <phoneticPr fontId="4"/>
  </si>
  <si>
    <r>
      <t>EF</t>
    </r>
    <r>
      <rPr>
        <vertAlign val="subscript"/>
        <sz val="11"/>
        <rFont val="Arial"/>
        <family val="2"/>
      </rPr>
      <t>fuel</t>
    </r>
    <phoneticPr fontId="4"/>
  </si>
  <si>
    <r>
      <t>ER</t>
    </r>
    <r>
      <rPr>
        <vertAlign val="subscript"/>
        <sz val="11"/>
        <rFont val="Arial"/>
        <family val="2"/>
      </rPr>
      <t>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</si>
  <si>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</si>
  <si>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</si>
  <si>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tCO</t>
    </r>
    <r>
      <rPr>
        <vertAlign val="subscript"/>
        <sz val="11"/>
        <rFont val="Arial"/>
        <family val="2"/>
      </rPr>
      <t>2</t>
    </r>
    <r>
      <rPr>
        <sz val="11"/>
        <rFont val="Arial"/>
        <family val="2"/>
      </rPr>
      <t>/MWh</t>
    </r>
    <phoneticPr fontId="4"/>
  </si>
  <si>
    <r>
      <t>tCO</t>
    </r>
    <r>
      <rPr>
        <vertAlign val="subscript"/>
        <sz val="11"/>
        <rFont val="Arial"/>
        <family val="2"/>
      </rPr>
      <t>2</t>
    </r>
    <r>
      <rPr>
        <sz val="11"/>
        <rFont val="Arial"/>
        <family val="2"/>
      </rPr>
      <t>/GJ</t>
    </r>
    <phoneticPr fontId="4"/>
  </si>
  <si>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</si>
  <si>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EF</t>
    </r>
    <r>
      <rPr>
        <vertAlign val="subscript"/>
        <sz val="11"/>
        <rFont val="Arial"/>
        <family val="2"/>
      </rPr>
      <t>elec</t>
    </r>
    <phoneticPr fontId="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</si>
  <si>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4"/>
  </si>
  <si>
    <r>
      <t>EI</t>
    </r>
    <r>
      <rPr>
        <vertAlign val="subscript"/>
        <sz val="11"/>
        <rFont val="Arial"/>
        <family val="2"/>
      </rPr>
      <t>grid,p</t>
    </r>
    <phoneticPr fontId="4"/>
  </si>
  <si>
    <r>
      <t>EF</t>
    </r>
    <r>
      <rPr>
        <vertAlign val="subscript"/>
        <sz val="11"/>
        <rFont val="Arial"/>
        <family val="2"/>
      </rPr>
      <t>elec</t>
    </r>
    <phoneticPr fontId="4"/>
  </si>
  <si>
    <r>
      <t>IPLV</t>
    </r>
    <r>
      <rPr>
        <vertAlign val="subscript"/>
        <sz val="11"/>
        <rFont val="Arial"/>
        <family val="2"/>
      </rPr>
      <t>RE,i</t>
    </r>
    <phoneticPr fontId="4"/>
  </si>
  <si>
    <r>
      <t>IPLV</t>
    </r>
    <r>
      <rPr>
        <vertAlign val="subscript"/>
        <sz val="11"/>
        <rFont val="Arial"/>
        <family val="2"/>
      </rPr>
      <t>PJ,i</t>
    </r>
    <phoneticPr fontId="4"/>
  </si>
  <si>
    <r>
      <t>η</t>
    </r>
    <r>
      <rPr>
        <vertAlign val="subscript"/>
        <sz val="11"/>
        <rFont val="Arial"/>
        <family val="2"/>
      </rPr>
      <t>elec</t>
    </r>
    <phoneticPr fontId="4"/>
  </si>
  <si>
    <r>
      <t>RE</t>
    </r>
    <r>
      <rPr>
        <vertAlign val="subscript"/>
        <sz val="11"/>
        <rFont val="Arial"/>
        <family val="2"/>
      </rPr>
      <t>i,p</t>
    </r>
    <phoneticPr fontId="4"/>
  </si>
  <si>
    <r>
      <t>PE</t>
    </r>
    <r>
      <rPr>
        <vertAlign val="subscript"/>
        <sz val="11"/>
        <rFont val="Arial"/>
        <family val="2"/>
      </rPr>
      <t>i,p</t>
    </r>
    <phoneticPr fontId="3"/>
  </si>
  <si>
    <r>
      <t xml:space="preserve">The amount of electricity imported from the grid to the project site during the period </t>
    </r>
    <r>
      <rPr>
        <i/>
        <sz val="11"/>
        <rFont val="Arial"/>
        <family val="2"/>
      </rPr>
      <t>p</t>
    </r>
    <phoneticPr fontId="4"/>
  </si>
  <si>
    <r>
      <t xml:space="preserve">The amount of electricity generated during the monitoring period </t>
    </r>
    <r>
      <rPr>
        <i/>
        <sz val="11"/>
        <rFont val="Arial"/>
        <family val="2"/>
      </rPr>
      <t>p</t>
    </r>
    <phoneticPr fontId="3"/>
  </si>
  <si>
    <r>
      <t>[For grid electricity]
CO</t>
    </r>
    <r>
      <rPr>
        <vertAlign val="subscript"/>
        <sz val="11"/>
        <rFont val="Arial"/>
        <family val="2"/>
      </rPr>
      <t>2</t>
    </r>
    <r>
      <rPr>
        <sz val="11"/>
        <rFont val="Arial"/>
        <family val="2"/>
      </rPr>
      <t xml:space="preserve"> emission factor for consumed electricity</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</si>
  <si>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</si>
  <si>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[For captive electricity]
CO</t>
    </r>
    <r>
      <rPr>
        <vertAlign val="subscript"/>
        <sz val="11"/>
        <rFont val="Arial"/>
        <family val="2"/>
      </rPr>
      <t>2</t>
    </r>
    <r>
      <rPr>
        <sz val="11"/>
        <rFont val="Arial"/>
        <family val="2"/>
      </rPr>
      <t xml:space="preserve"> emission factor for consumed electricity</t>
    </r>
    <phoneticPr fontId="4"/>
  </si>
  <si>
    <r>
      <t>CO</t>
    </r>
    <r>
      <rPr>
        <vertAlign val="subscript"/>
        <sz val="11"/>
        <rFont val="Arial"/>
        <family val="2"/>
      </rPr>
      <t>2</t>
    </r>
    <r>
      <rPr>
        <sz val="11"/>
        <rFont val="Arial"/>
        <family val="2"/>
      </rPr>
      <t xml:space="preserve"> emission factor of consumed fuel</t>
    </r>
    <phoneticPr fontId="4"/>
  </si>
  <si>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</si>
  <si>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</si>
  <si>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</si>
  <si>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r>
      <t>tCO</t>
    </r>
    <r>
      <rPr>
        <vertAlign val="subscript"/>
        <sz val="11"/>
        <rFont val="Arial"/>
        <family val="2"/>
      </rPr>
      <t>2</t>
    </r>
    <r>
      <rPr>
        <sz val="11"/>
        <rFont val="Arial"/>
        <family val="2"/>
      </rPr>
      <t>/MWh</t>
    </r>
    <phoneticPr fontId="4"/>
  </si>
  <si>
    <r>
      <t>tCO</t>
    </r>
    <r>
      <rPr>
        <vertAlign val="subscript"/>
        <sz val="11"/>
        <rFont val="Arial"/>
        <family val="2"/>
      </rPr>
      <t>2</t>
    </r>
    <r>
      <rPr>
        <sz val="11"/>
        <rFont val="Arial"/>
        <family val="2"/>
      </rPr>
      <t>/p</t>
    </r>
    <phoneticPr fontId="3"/>
  </si>
  <si>
    <r>
      <t>EI</t>
    </r>
    <r>
      <rPr>
        <vertAlign val="subscript"/>
        <sz val="11"/>
        <rFont val="Arial"/>
        <family val="2"/>
      </rPr>
      <t>grid,p</t>
    </r>
    <phoneticPr fontId="4"/>
  </si>
  <si>
    <r>
      <t xml:space="preserve">Electricity imported from the grid to the project site during the period </t>
    </r>
    <r>
      <rPr>
        <i/>
        <sz val="11"/>
        <rFont val="Arial"/>
        <family val="2"/>
      </rPr>
      <t>p</t>
    </r>
    <phoneticPr fontId="4"/>
  </si>
  <si>
    <r>
      <t>h</t>
    </r>
    <r>
      <rPr>
        <vertAlign val="subscript"/>
        <sz val="11"/>
        <rFont val="Arial"/>
        <family val="2"/>
      </rPr>
      <t>gen,p</t>
    </r>
    <phoneticPr fontId="4"/>
  </si>
  <si>
    <r>
      <t xml:space="preserve">Operating time of captive electricity generator during the period </t>
    </r>
    <r>
      <rPr>
        <i/>
        <sz val="11"/>
        <rFont val="Arial"/>
        <family val="2"/>
      </rPr>
      <t>p</t>
    </r>
    <phoneticPr fontId="4"/>
  </si>
  <si>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</si>
  <si>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FC</t>
    </r>
    <r>
      <rPr>
        <vertAlign val="subscript"/>
        <sz val="11"/>
        <rFont val="Arial"/>
        <family val="2"/>
      </rPr>
      <t>PJ,p</t>
    </r>
    <phoneticPr fontId="4"/>
  </si>
  <si>
    <r>
      <t xml:space="preserve">The amount of fuel input for power generation during monitoring period </t>
    </r>
    <r>
      <rPr>
        <i/>
        <sz val="11"/>
        <rFont val="Arial"/>
        <family val="2"/>
      </rPr>
      <t>p</t>
    </r>
    <phoneticPr fontId="4"/>
  </si>
  <si>
    <r>
      <t xml:space="preserve">The amount of electricity generated during the monitoring period </t>
    </r>
    <r>
      <rPr>
        <i/>
        <sz val="11"/>
        <rFont val="Arial"/>
        <family val="2"/>
      </rPr>
      <t>p</t>
    </r>
    <phoneticPr fontId="4"/>
  </si>
  <si>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</si>
  <si>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EF</t>
    </r>
    <r>
      <rPr>
        <vertAlign val="subscript"/>
        <sz val="11"/>
        <rFont val="Arial"/>
        <family val="2"/>
      </rPr>
      <t>elec</t>
    </r>
    <phoneticPr fontId="4"/>
  </si>
  <si>
    <r>
      <t>tCO</t>
    </r>
    <r>
      <rPr>
        <vertAlign val="subscript"/>
        <sz val="11"/>
        <rFont val="Arial"/>
        <family val="2"/>
      </rPr>
      <t>2</t>
    </r>
    <r>
      <rPr>
        <sz val="11"/>
        <rFont val="Arial"/>
        <family val="2"/>
      </rPr>
      <t>/MWh</t>
    </r>
    <phoneticPr fontId="4"/>
  </si>
  <si>
    <r>
      <t>tCO</t>
    </r>
    <r>
      <rPr>
        <vertAlign val="subscript"/>
        <sz val="11"/>
        <rFont val="Arial"/>
        <family val="2"/>
      </rPr>
      <t>2</t>
    </r>
    <r>
      <rPr>
        <sz val="11"/>
        <rFont val="Arial"/>
        <family val="2"/>
      </rPr>
      <t>/MWh</t>
    </r>
    <phoneticPr fontId="4"/>
  </si>
  <si>
    <r>
      <t>EF</t>
    </r>
    <r>
      <rPr>
        <vertAlign val="subscript"/>
        <sz val="11"/>
        <rFont val="Arial"/>
        <family val="2"/>
      </rPr>
      <t>elec</t>
    </r>
    <phoneticPr fontId="4"/>
  </si>
  <si>
    <r>
      <t>IPLV</t>
    </r>
    <r>
      <rPr>
        <vertAlign val="subscript"/>
        <sz val="11"/>
        <rFont val="Arial"/>
        <family val="2"/>
      </rPr>
      <t>PJ,i</t>
    </r>
    <phoneticPr fontId="4"/>
  </si>
  <si>
    <r>
      <t>NCV</t>
    </r>
    <r>
      <rPr>
        <vertAlign val="subscript"/>
        <sz val="11"/>
        <rFont val="Arial"/>
        <family val="2"/>
      </rPr>
      <t>fuel</t>
    </r>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</si>
  <si>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</si>
  <si>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</si>
  <si>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RC</t>
    </r>
    <r>
      <rPr>
        <vertAlign val="subscript"/>
        <sz val="11"/>
        <rFont val="Arial"/>
        <family val="2"/>
      </rPr>
      <t>gen</t>
    </r>
    <phoneticPr fontId="4"/>
  </si>
  <si>
    <t>IPLV of project chiller i certified by AHRI</t>
    <phoneticPr fontId="4"/>
  </si>
  <si>
    <r>
      <t xml:space="preserve">Cooling capacity 165 </t>
    </r>
    <r>
      <rPr>
        <sz val="11"/>
        <rFont val="Arial Unicode MS"/>
        <family val="3"/>
        <charset val="128"/>
      </rPr>
      <t>≤</t>
    </r>
    <r>
      <rPr>
        <sz val="11"/>
        <rFont val="Arial"/>
        <family val="2"/>
      </rPr>
      <t xml:space="preserve"> x &lt; 2,000 ton</t>
    </r>
    <phoneticPr fontId="3"/>
  </si>
  <si>
    <r>
      <t>Cooling capacity 2,000</t>
    </r>
    <r>
      <rPr>
        <sz val="11"/>
        <rFont val="Arial Unicode MS"/>
        <family val="3"/>
        <charset val="128"/>
      </rPr>
      <t xml:space="preserve"> ≤</t>
    </r>
    <r>
      <rPr>
        <sz val="11"/>
        <rFont val="Arial"/>
        <family val="2"/>
      </rPr>
      <t xml:space="preserve"> x &lt; 3,500 ton</t>
    </r>
    <phoneticPr fontId="3"/>
  </si>
  <si>
    <t>The most recent value available at the time of validation is applied and fixed for the monitoring period thereafter. The data is sourced from “Factores de emisión de gases efecto invernadero”, Instituto Meteorológico Nacional unless otherwise instructed by the Joint Committee.</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</si>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</sst>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_ ;[Red]\-#,##0\ "/>
    <numFmt numFmtId="177" formatCode="#,##0.000_ ;[Red]\-#,##0.000\ "/>
    <numFmt numFmtId="178" formatCode="0.00_ "/>
    <numFmt numFmtId="179" formatCode="0.0_ "/>
    <numFmt numFmtId="180" formatCode="0.0000_ "/>
    <numFmt numFmtId="181" formatCode="#,##0.0_);[Red]\(#,##0.0\)"/>
    <numFmt numFmtId="182" formatCode="#,##0.00_ ;[Red]\-#,##0.00\ "/>
    <numFmt numFmtId="183" formatCode="#,##0.00_);[Red]\(#,##0.00\)"/>
    <numFmt numFmtId="184" formatCode="0.0"/>
    <numFmt numFmtId="185" formatCode="0.000_ "/>
    <numFmt numFmtId="186" formatCode="#,##0_ "/>
    <numFmt numFmtId="187" formatCode="0.0000_ ;[Red]\-0.0000\ "/>
  </numFmts>
  <fonts count="35"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6"/>
      <color indexed="9"/>
      <name val="Arial"/>
      <family val="2"/>
    </font>
    <font>
      <b/>
      <sz val="12"/>
      <color indexed="9"/>
      <name val="Arial"/>
      <family val="2"/>
    </font>
    <font>
      <b/>
      <sz val="11"/>
      <color indexed="9"/>
      <name val="Arial"/>
      <family val="2"/>
    </font>
    <font>
      <b/>
      <sz val="14"/>
      <color indexed="8"/>
      <name val="Arial"/>
      <family val="2"/>
    </font>
    <font>
      <b/>
      <i/>
      <sz val="14"/>
      <color indexed="8"/>
      <name val="Arial"/>
      <family val="2"/>
    </font>
    <font>
      <b/>
      <sz val="11"/>
      <color indexed="8"/>
      <name val="Arial"/>
      <family val="2"/>
    </font>
    <font>
      <b/>
      <sz val="14"/>
      <color indexed="9"/>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sz val="14"/>
      <color indexed="8"/>
      <name val="Arial"/>
      <family val="2"/>
    </font>
    <font>
      <b/>
      <vertAlign val="subscript"/>
      <sz val="14"/>
      <color indexed="8"/>
      <name val="Arial"/>
      <family val="2"/>
    </font>
    <font>
      <b/>
      <vertAlign val="subscript"/>
      <sz val="14"/>
      <color indexed="9"/>
      <name val="Arial"/>
      <family val="2"/>
    </font>
    <font>
      <vertAlign val="subscript"/>
      <sz val="14"/>
      <color indexed="8"/>
      <name val="Arial"/>
      <family val="2"/>
    </font>
    <font>
      <sz val="12"/>
      <color indexed="8"/>
      <name val="Arial"/>
      <family val="2"/>
    </font>
    <font>
      <b/>
      <sz val="10"/>
      <color indexed="9"/>
      <name val="Arial"/>
      <family val="2"/>
    </font>
    <font>
      <i/>
      <sz val="11"/>
      <color indexed="8"/>
      <name val="Arial"/>
      <family val="2"/>
    </font>
    <font>
      <vertAlign val="subscript"/>
      <sz val="11"/>
      <color indexed="8"/>
      <name val="Arial"/>
      <family val="2"/>
    </font>
    <font>
      <sz val="10"/>
      <color indexed="8"/>
      <name val="Arial"/>
      <family val="2"/>
    </font>
    <font>
      <sz val="14"/>
      <name val="Arial"/>
      <family val="2"/>
    </font>
    <font>
      <b/>
      <sz val="11"/>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sz val="11"/>
      <name val="Arial Unicode MS"/>
      <family val="3"/>
      <charset val="128"/>
    </font>
  </fonts>
  <fills count="12">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rgb="FFFFFF00"/>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theme="1" tint="0.34998626667073579"/>
      </right>
      <top style="thin">
        <color indexed="23"/>
      </top>
      <bottom style="thin">
        <color indexed="23"/>
      </bottom>
      <diagonal/>
    </border>
    <border>
      <left style="thin">
        <color indexed="23"/>
      </left>
      <right style="thin">
        <color indexed="23"/>
      </right>
      <top/>
      <bottom style="thin">
        <color theme="1" tint="0.34998626667073579"/>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indexed="23"/>
      </left>
      <right style="thin">
        <color indexed="23"/>
      </right>
      <top style="thin">
        <color indexed="23"/>
      </top>
      <bottom style="thin">
        <color theme="1" tint="0.34998626667073579"/>
      </bottom>
      <diagonal/>
    </border>
    <border>
      <left style="thin">
        <color indexed="23"/>
      </left>
      <right style="thin">
        <color theme="1" tint="0.34998626667073579"/>
      </right>
      <top style="thin">
        <color indexed="23"/>
      </top>
      <bottom style="thin">
        <color theme="1" tint="0.34998626667073579"/>
      </bottom>
      <diagonal/>
    </border>
    <border>
      <left style="thin">
        <color theme="1" tint="0.34998626667073579"/>
      </left>
      <right/>
      <top/>
      <bottom/>
      <diagonal/>
    </border>
    <border>
      <left/>
      <right/>
      <top style="thin">
        <color theme="1" tint="0.34998626667073579"/>
      </top>
      <bottom/>
      <diagonal/>
    </border>
    <border>
      <left style="thin">
        <color theme="1" tint="0.34998626667073579"/>
      </left>
      <right style="thin">
        <color theme="1" tint="0.34998626667073579"/>
      </right>
      <top style="thin">
        <color indexed="23"/>
      </top>
      <bottom style="thin">
        <color indexed="23"/>
      </bottom>
      <diagonal/>
    </border>
    <border>
      <left style="thin">
        <color theme="1" tint="0.499984740745262"/>
      </left>
      <right style="thin">
        <color theme="1" tint="0.499984740745262"/>
      </right>
      <top style="thin">
        <color indexed="23"/>
      </top>
      <bottom style="thin">
        <color theme="1" tint="0.499984740745262"/>
      </bottom>
      <diagonal/>
    </border>
  </borders>
  <cellStyleXfs count="4">
    <xf numFmtId="0" fontId="0" fillId="0" borderId="0">
      <alignment vertical="center"/>
    </xf>
    <xf numFmtId="38" fontId="15" fillId="0" borderId="0" applyFont="0" applyFill="0" applyBorder="0" applyAlignment="0" applyProtection="0">
      <alignment vertical="center"/>
    </xf>
    <xf numFmtId="0" fontId="1" fillId="2" borderId="0" applyNumberFormat="0" applyBorder="0" applyAlignment="0" applyProtection="0">
      <alignment vertical="center"/>
    </xf>
    <xf numFmtId="38" fontId="15" fillId="0" borderId="0" applyFont="0" applyFill="0" applyBorder="0" applyAlignment="0" applyProtection="0">
      <alignment vertical="center"/>
    </xf>
  </cellStyleXfs>
  <cellXfs count="15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0" xfId="0" applyFont="1" applyFill="1" applyBorder="1">
      <alignment vertical="center"/>
    </xf>
    <xf numFmtId="0" fontId="10" fillId="0" borderId="0" xfId="0" applyFont="1" applyFill="1" applyBorder="1">
      <alignment vertical="center"/>
    </xf>
    <xf numFmtId="0" fontId="2" fillId="0" borderId="0" xfId="0" applyFont="1" applyAlignment="1">
      <alignment vertical="center" wrapText="1"/>
    </xf>
    <xf numFmtId="0" fontId="12" fillId="3" borderId="2" xfId="0" quotePrefix="1" applyFont="1" applyFill="1" applyBorder="1" applyAlignment="1">
      <alignment horizontal="center" vertical="center"/>
    </xf>
    <xf numFmtId="0" fontId="12" fillId="3" borderId="1" xfId="0" applyFont="1" applyFill="1" applyBorder="1" applyAlignment="1">
      <alignment vertical="center"/>
    </xf>
    <xf numFmtId="0" fontId="12" fillId="0" borderId="1" xfId="0" applyFont="1" applyFill="1" applyBorder="1" applyAlignment="1" applyProtection="1">
      <alignment vertical="center" wrapText="1"/>
      <protection locked="0"/>
    </xf>
    <xf numFmtId="0" fontId="12" fillId="4" borderId="1" xfId="0" applyFont="1" applyFill="1" applyBorder="1" applyAlignment="1" applyProtection="1">
      <alignment vertical="center" wrapText="1"/>
      <protection locked="0"/>
    </xf>
    <xf numFmtId="177" fontId="12" fillId="4" borderId="1" xfId="1" applyNumberFormat="1" applyFont="1" applyFill="1" applyBorder="1" applyAlignment="1" applyProtection="1">
      <alignment horizontal="right" vertical="center"/>
      <protection locked="0"/>
    </xf>
    <xf numFmtId="178" fontId="12" fillId="0" borderId="1" xfId="0" applyNumberFormat="1" applyFont="1" applyFill="1" applyBorder="1" applyProtection="1">
      <alignment vertical="center"/>
    </xf>
    <xf numFmtId="0" fontId="8" fillId="0" borderId="0" xfId="0" applyFont="1">
      <alignment vertical="center"/>
    </xf>
    <xf numFmtId="0" fontId="10" fillId="0" borderId="0" xfId="0" applyFont="1">
      <alignment vertical="center"/>
    </xf>
    <xf numFmtId="0" fontId="2" fillId="0" borderId="0" xfId="0" applyFont="1" applyBorder="1">
      <alignment vertical="center"/>
    </xf>
    <xf numFmtId="38" fontId="2" fillId="0" borderId="0" xfId="1" applyFont="1">
      <alignment vertical="center"/>
    </xf>
    <xf numFmtId="0" fontId="21" fillId="0" borderId="1" xfId="0" applyFont="1" applyFill="1" applyBorder="1">
      <alignment vertical="center"/>
    </xf>
    <xf numFmtId="0" fontId="2" fillId="0" borderId="0" xfId="0" applyFont="1" applyFill="1" applyBorder="1" applyAlignment="1">
      <alignment horizontal="left" vertical="center" wrapText="1"/>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12" fillId="0" borderId="10" xfId="0" applyFont="1" applyBorder="1" applyAlignment="1">
      <alignment horizontal="center" vertical="center"/>
    </xf>
    <xf numFmtId="0" fontId="12" fillId="0" borderId="5" xfId="0" applyFont="1" applyBorder="1" applyAlignment="1">
      <alignment horizontal="center" vertical="center"/>
    </xf>
    <xf numFmtId="0" fontId="2" fillId="0" borderId="0" xfId="0" applyFont="1" applyFill="1" applyBorder="1">
      <alignment vertical="center"/>
    </xf>
    <xf numFmtId="0" fontId="25" fillId="0" borderId="0" xfId="0" applyFont="1" applyFill="1" applyBorder="1">
      <alignment vertical="center"/>
    </xf>
    <xf numFmtId="0" fontId="12" fillId="0" borderId="0" xfId="0" applyFont="1" applyFill="1" applyBorder="1" applyAlignment="1">
      <alignment horizontal="left" vertical="center"/>
    </xf>
    <xf numFmtId="0" fontId="12" fillId="0" borderId="0" xfId="0" applyFont="1" applyFill="1" applyBorder="1">
      <alignment vertical="center"/>
    </xf>
    <xf numFmtId="0" fontId="25" fillId="0" borderId="0" xfId="0" applyFont="1" applyFill="1" applyBorder="1" applyAlignment="1">
      <alignment horizontal="center" vertical="center"/>
    </xf>
    <xf numFmtId="0" fontId="2" fillId="4" borderId="0" xfId="0" applyFont="1" applyFill="1" applyBorder="1">
      <alignment vertical="center"/>
    </xf>
    <xf numFmtId="0" fontId="12" fillId="3" borderId="1" xfId="0" quotePrefix="1" applyFont="1" applyFill="1" applyBorder="1" applyAlignment="1">
      <alignment vertical="center" wrapText="1"/>
    </xf>
    <xf numFmtId="0" fontId="2" fillId="0" borderId="0" xfId="0" applyFont="1" applyFill="1">
      <alignment vertical="center"/>
    </xf>
    <xf numFmtId="0" fontId="12" fillId="4" borderId="2" xfId="0" applyFont="1" applyFill="1" applyBorder="1" applyAlignment="1" applyProtection="1">
      <alignment vertical="center" wrapText="1"/>
      <protection locked="0"/>
    </xf>
    <xf numFmtId="179" fontId="12" fillId="0" borderId="1" xfId="0" applyNumberFormat="1" applyFont="1" applyFill="1" applyBorder="1" applyProtection="1">
      <alignment vertical="center"/>
    </xf>
    <xf numFmtId="0" fontId="28" fillId="6" borderId="2" xfId="0" applyFont="1" applyFill="1" applyBorder="1">
      <alignment vertical="center"/>
    </xf>
    <xf numFmtId="0" fontId="28" fillId="0" borderId="0" xfId="0" applyFont="1">
      <alignment vertical="center"/>
    </xf>
    <xf numFmtId="0" fontId="32" fillId="6" borderId="2" xfId="0" applyFont="1" applyFill="1" applyBorder="1" applyAlignment="1">
      <alignment vertical="center" wrapText="1"/>
    </xf>
    <xf numFmtId="0" fontId="33" fillId="0" borderId="0" xfId="0" applyFont="1">
      <alignment vertical="center"/>
    </xf>
    <xf numFmtId="0" fontId="12" fillId="3" borderId="2" xfId="0" applyFont="1" applyFill="1" applyBorder="1" applyAlignment="1">
      <alignment vertical="center" wrapText="1"/>
    </xf>
    <xf numFmtId="0" fontId="12" fillId="3" borderId="2" xfId="0" applyFont="1" applyFill="1" applyBorder="1" applyAlignment="1">
      <alignment horizontal="left" vertical="center" wrapText="1"/>
    </xf>
    <xf numFmtId="0" fontId="12" fillId="0" borderId="2" xfId="0" applyFont="1" applyBorder="1" applyProtection="1">
      <alignment vertical="center"/>
      <protection locked="0"/>
    </xf>
    <xf numFmtId="181" fontId="12" fillId="3" borderId="2" xfId="0" applyNumberFormat="1" applyFont="1" applyFill="1" applyBorder="1">
      <alignment vertical="center"/>
    </xf>
    <xf numFmtId="0" fontId="27" fillId="0" borderId="2"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Fill="1" applyBorder="1" applyAlignment="1">
      <alignment horizontal="right" vertical="center"/>
    </xf>
    <xf numFmtId="181" fontId="12" fillId="0" borderId="2" xfId="0" applyNumberFormat="1" applyFont="1" applyFill="1" applyBorder="1">
      <alignment vertical="center"/>
    </xf>
    <xf numFmtId="181" fontId="12" fillId="0" borderId="2" xfId="1" applyNumberFormat="1" applyFont="1" applyFill="1" applyBorder="1">
      <alignment vertical="center"/>
    </xf>
    <xf numFmtId="0" fontId="14" fillId="3" borderId="2" xfId="0" applyFont="1" applyFill="1" applyBorder="1">
      <alignment vertical="center"/>
    </xf>
    <xf numFmtId="0" fontId="12" fillId="3" borderId="2" xfId="0" applyFont="1" applyFill="1" applyBorder="1" applyAlignment="1">
      <alignment horizontal="left" vertical="center"/>
    </xf>
    <xf numFmtId="0" fontId="12" fillId="3" borderId="18" xfId="0" applyFont="1" applyFill="1" applyBorder="1" applyAlignment="1">
      <alignment vertical="center" wrapText="1"/>
    </xf>
    <xf numFmtId="0" fontId="12" fillId="3" borderId="13" xfId="0" applyFont="1" applyFill="1" applyBorder="1" applyAlignment="1">
      <alignment vertical="center" wrapText="1"/>
    </xf>
    <xf numFmtId="0" fontId="12" fillId="3" borderId="19" xfId="0" applyFont="1" applyFill="1" applyBorder="1" applyAlignment="1">
      <alignment vertical="center" wrapText="1"/>
    </xf>
    <xf numFmtId="0" fontId="12" fillId="3" borderId="20" xfId="0" applyFont="1" applyFill="1" applyBorder="1" applyAlignment="1">
      <alignment horizontal="left" vertical="center" wrapText="1"/>
    </xf>
    <xf numFmtId="178" fontId="12" fillId="0" borderId="2" xfId="0" applyNumberFormat="1" applyFont="1" applyFill="1" applyBorder="1">
      <alignment vertical="center"/>
    </xf>
    <xf numFmtId="183" fontId="12" fillId="0" borderId="2" xfId="1" applyNumberFormat="1" applyFont="1" applyBorder="1" applyProtection="1">
      <alignment vertical="center"/>
      <protection locked="0"/>
    </xf>
    <xf numFmtId="0" fontId="12" fillId="4" borderId="1" xfId="0" applyFont="1" applyFill="1" applyBorder="1" applyAlignment="1">
      <alignment vertical="center" wrapText="1"/>
    </xf>
    <xf numFmtId="184" fontId="12" fillId="0" borderId="6" xfId="0" applyNumberFormat="1" applyFont="1" applyFill="1" applyBorder="1">
      <alignment vertical="center"/>
    </xf>
    <xf numFmtId="179" fontId="12" fillId="0" borderId="9" xfId="0" applyNumberFormat="1" applyFont="1" applyBorder="1">
      <alignment vertical="center"/>
    </xf>
    <xf numFmtId="179" fontId="12" fillId="0" borderId="9" xfId="0" applyNumberFormat="1" applyFont="1" applyBorder="1" applyAlignment="1">
      <alignment vertical="center" wrapText="1"/>
    </xf>
    <xf numFmtId="182" fontId="12" fillId="0" borderId="1" xfId="1" applyNumberFormat="1" applyFont="1" applyFill="1" applyBorder="1" applyProtection="1">
      <alignment vertical="center"/>
      <protection locked="0"/>
    </xf>
    <xf numFmtId="0" fontId="2" fillId="0" borderId="0" xfId="0" applyFont="1" applyAlignment="1">
      <alignment horizontal="right" vertical="center"/>
    </xf>
    <xf numFmtId="0" fontId="5" fillId="7" borderId="0" xfId="0" applyFont="1" applyFill="1" applyAlignment="1">
      <alignment vertical="center"/>
    </xf>
    <xf numFmtId="0" fontId="7" fillId="7" borderId="0" xfId="0" applyFont="1" applyFill="1" applyAlignment="1">
      <alignment vertical="center"/>
    </xf>
    <xf numFmtId="0" fontId="7" fillId="7" borderId="0" xfId="0" applyFont="1" applyFill="1" applyAlignment="1">
      <alignment horizontal="right"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7" fillId="3" borderId="5" xfId="0" applyFont="1" applyFill="1" applyBorder="1">
      <alignment vertical="center"/>
    </xf>
    <xf numFmtId="179" fontId="2" fillId="0" borderId="9" xfId="0" applyNumberFormat="1" applyFont="1" applyBorder="1">
      <alignment vertical="center"/>
    </xf>
    <xf numFmtId="0" fontId="2" fillId="3" borderId="14" xfId="0" applyFont="1" applyFill="1" applyBorder="1">
      <alignment vertical="center"/>
    </xf>
    <xf numFmtId="0" fontId="2" fillId="3" borderId="11" xfId="0" applyFont="1" applyFill="1" applyBorder="1">
      <alignment vertical="center"/>
    </xf>
    <xf numFmtId="0" fontId="2" fillId="3" borderId="5" xfId="0" applyFont="1" applyFill="1" applyBorder="1">
      <alignment vertical="center"/>
    </xf>
    <xf numFmtId="0" fontId="2" fillId="10" borderId="6" xfId="0" applyFont="1" applyFill="1" applyBorder="1">
      <alignment vertical="center"/>
    </xf>
    <xf numFmtId="0" fontId="2" fillId="10" borderId="7" xfId="0" applyFont="1" applyFill="1" applyBorder="1">
      <alignment vertical="center"/>
    </xf>
    <xf numFmtId="0" fontId="2" fillId="10" borderId="8" xfId="0" applyFont="1" applyFill="1" applyBorder="1">
      <alignment vertical="center"/>
    </xf>
    <xf numFmtId="0" fontId="2" fillId="10" borderId="12" xfId="0" applyFont="1" applyFill="1" applyBorder="1">
      <alignment vertical="center"/>
    </xf>
    <xf numFmtId="0" fontId="2" fillId="10" borderId="0" xfId="0" applyFont="1" applyFill="1" applyBorder="1">
      <alignment vertical="center"/>
    </xf>
    <xf numFmtId="0" fontId="2" fillId="10" borderId="1" xfId="0" applyFont="1" applyFill="1" applyBorder="1">
      <alignment vertical="center"/>
    </xf>
    <xf numFmtId="0" fontId="2" fillId="10" borderId="13" xfId="0" applyFont="1" applyFill="1" applyBorder="1" applyAlignment="1">
      <alignment vertical="center"/>
    </xf>
    <xf numFmtId="0" fontId="2" fillId="10" borderId="1" xfId="0" applyFont="1" applyFill="1" applyBorder="1" applyAlignment="1">
      <alignment vertical="center"/>
    </xf>
    <xf numFmtId="0" fontId="7" fillId="9" borderId="20" xfId="0" applyFont="1" applyFill="1" applyBorder="1">
      <alignment vertical="center"/>
    </xf>
    <xf numFmtId="0" fontId="2" fillId="9" borderId="21" xfId="0" applyFont="1" applyFill="1" applyBorder="1">
      <alignment vertical="center"/>
    </xf>
    <xf numFmtId="0" fontId="2" fillId="9" borderId="2" xfId="0" applyFont="1" applyFill="1" applyBorder="1">
      <alignment vertical="center"/>
    </xf>
    <xf numFmtId="0" fontId="7" fillId="9" borderId="2" xfId="0" applyFont="1" applyFill="1" applyBorder="1">
      <alignment vertical="center"/>
    </xf>
    <xf numFmtId="0" fontId="7" fillId="9" borderId="2" xfId="0" applyFont="1" applyFill="1" applyBorder="1" applyAlignment="1">
      <alignment horizontal="center" vertical="center"/>
    </xf>
    <xf numFmtId="0" fontId="7" fillId="9" borderId="2" xfId="0" applyFont="1" applyFill="1" applyBorder="1" applyAlignment="1">
      <alignment horizontal="center" vertical="center" shrinkToFit="1"/>
    </xf>
    <xf numFmtId="0" fontId="2" fillId="9" borderId="22" xfId="0" applyFont="1" applyFill="1" applyBorder="1">
      <alignment vertical="center"/>
    </xf>
    <xf numFmtId="0" fontId="7" fillId="9" borderId="23" xfId="0" applyFont="1" applyFill="1" applyBorder="1">
      <alignment vertical="center"/>
    </xf>
    <xf numFmtId="0" fontId="2" fillId="9" borderId="17" xfId="0" applyFont="1" applyFill="1" applyBorder="1">
      <alignment vertical="center"/>
    </xf>
    <xf numFmtId="0" fontId="7" fillId="9" borderId="17" xfId="0" applyFont="1" applyFill="1" applyBorder="1">
      <alignment vertical="center"/>
    </xf>
    <xf numFmtId="0" fontId="2" fillId="0" borderId="24" xfId="0" applyFont="1" applyFill="1" applyBorder="1" applyAlignment="1">
      <alignment horizontal="center" vertical="center"/>
    </xf>
    <xf numFmtId="0" fontId="2" fillId="0" borderId="24" xfId="0" applyFont="1" applyBorder="1" applyAlignment="1">
      <alignment horizontal="center" vertical="center"/>
    </xf>
    <xf numFmtId="0" fontId="12" fillId="0" borderId="24" xfId="0" applyFont="1" applyBorder="1" applyAlignment="1">
      <alignment horizontal="center" vertical="center"/>
    </xf>
    <xf numFmtId="0" fontId="2" fillId="10" borderId="25" xfId="0" applyFont="1" applyFill="1" applyBorder="1">
      <alignment vertical="center"/>
    </xf>
    <xf numFmtId="0" fontId="2" fillId="3" borderId="26" xfId="0" applyFont="1" applyFill="1" applyBorder="1">
      <alignment vertical="center"/>
    </xf>
    <xf numFmtId="0" fontId="25" fillId="3" borderId="27" xfId="0" applyFont="1" applyFill="1" applyBorder="1">
      <alignment vertical="center"/>
    </xf>
    <xf numFmtId="0" fontId="25" fillId="3" borderId="28" xfId="0" applyFont="1" applyFill="1" applyBorder="1">
      <alignment vertical="center"/>
    </xf>
    <xf numFmtId="0" fontId="12" fillId="0" borderId="29" xfId="0" applyFont="1" applyBorder="1" applyAlignment="1">
      <alignment horizontal="center" vertical="center"/>
    </xf>
    <xf numFmtId="184" fontId="12" fillId="0" borderId="25" xfId="0" applyNumberFormat="1" applyFont="1" applyFill="1" applyBorder="1">
      <alignment vertical="center"/>
    </xf>
    <xf numFmtId="0" fontId="12" fillId="0" borderId="28" xfId="0" applyFont="1" applyBorder="1" applyAlignment="1">
      <alignment horizontal="center" vertical="center"/>
    </xf>
    <xf numFmtId="0" fontId="12" fillId="0" borderId="30" xfId="0" applyFont="1" applyBorder="1" applyAlignment="1">
      <alignment horizontal="center" vertical="center"/>
    </xf>
    <xf numFmtId="0" fontId="33" fillId="11" borderId="0" xfId="0" applyFont="1" applyFill="1">
      <alignment vertical="center"/>
    </xf>
    <xf numFmtId="0" fontId="12" fillId="8" borderId="2" xfId="0" applyFont="1" applyFill="1" applyBorder="1">
      <alignment vertical="center"/>
    </xf>
    <xf numFmtId="2" fontId="2" fillId="8" borderId="2" xfId="0" applyNumberFormat="1" applyFont="1" applyFill="1" applyBorder="1" applyAlignment="1">
      <alignment horizontal="center" vertical="center"/>
    </xf>
    <xf numFmtId="2" fontId="12" fillId="8" borderId="2" xfId="0" applyNumberFormat="1" applyFont="1" applyFill="1" applyBorder="1" applyAlignment="1">
      <alignment horizontal="center" vertical="center"/>
    </xf>
    <xf numFmtId="0" fontId="2" fillId="0" borderId="31" xfId="0" applyFont="1" applyFill="1" applyBorder="1" applyAlignment="1">
      <alignment horizontal="center" vertical="center"/>
    </xf>
    <xf numFmtId="0" fontId="12" fillId="3" borderId="10" xfId="0" applyFont="1" applyFill="1" applyBorder="1" applyAlignment="1">
      <alignment vertical="center"/>
    </xf>
    <xf numFmtId="0" fontId="12" fillId="3" borderId="16" xfId="0" applyFont="1" applyFill="1" applyBorder="1" applyAlignment="1">
      <alignment horizontal="left" vertical="center"/>
    </xf>
    <xf numFmtId="0" fontId="7" fillId="6" borderId="32" xfId="0" applyFont="1" applyFill="1" applyBorder="1" applyAlignment="1">
      <alignment horizontal="center" vertical="top" wrapText="1"/>
    </xf>
    <xf numFmtId="0" fontId="12" fillId="3" borderId="2" xfId="0" applyFont="1" applyFill="1" applyBorder="1" applyAlignment="1">
      <alignment horizontal="center" vertical="center"/>
    </xf>
    <xf numFmtId="0" fontId="12" fillId="0" borderId="2" xfId="0" applyFont="1" applyFill="1" applyBorder="1" applyAlignment="1" applyProtection="1">
      <alignment vertical="center" wrapText="1"/>
      <protection locked="0"/>
    </xf>
    <xf numFmtId="176" fontId="12" fillId="4" borderId="2" xfId="1" applyNumberFormat="1" applyFont="1" applyFill="1" applyBorder="1" applyProtection="1">
      <alignment vertical="center"/>
      <protection locked="0"/>
    </xf>
    <xf numFmtId="0" fontId="12" fillId="3" borderId="33" xfId="0" applyFont="1" applyFill="1" applyBorder="1" applyAlignment="1">
      <alignment vertical="center" wrapText="1"/>
    </xf>
    <xf numFmtId="178" fontId="12" fillId="5" borderId="2" xfId="0" applyNumberFormat="1" applyFont="1" applyFill="1" applyBorder="1">
      <alignment vertical="center"/>
    </xf>
    <xf numFmtId="0" fontId="12" fillId="4" borderId="34" xfId="0" applyFont="1" applyFill="1" applyBorder="1" applyAlignment="1">
      <alignment vertical="center" wrapText="1"/>
    </xf>
    <xf numFmtId="0" fontId="12" fillId="4" borderId="1" xfId="0" quotePrefix="1" applyFont="1" applyFill="1" applyBorder="1" applyAlignment="1" applyProtection="1">
      <alignment vertical="center" wrapText="1"/>
      <protection locked="0"/>
    </xf>
    <xf numFmtId="0" fontId="12" fillId="3" borderId="1" xfId="0" applyFont="1" applyFill="1" applyBorder="1" applyAlignment="1">
      <alignment vertical="center" wrapText="1"/>
    </xf>
    <xf numFmtId="183" fontId="12" fillId="5" borderId="2" xfId="1" applyNumberFormat="1" applyFont="1" applyFill="1" applyBorder="1" applyProtection="1">
      <alignment vertical="center"/>
      <protection locked="0"/>
    </xf>
    <xf numFmtId="183" fontId="12" fillId="5" borderId="2" xfId="0" applyNumberFormat="1" applyFont="1" applyFill="1" applyBorder="1" applyProtection="1">
      <alignment vertical="center"/>
      <protection locked="0"/>
    </xf>
    <xf numFmtId="177" fontId="12" fillId="5" borderId="2" xfId="1" applyNumberFormat="1" applyFont="1" applyFill="1" applyBorder="1">
      <alignment vertical="center"/>
    </xf>
    <xf numFmtId="180" fontId="12" fillId="5" borderId="2" xfId="0" applyNumberFormat="1" applyFont="1" applyFill="1" applyBorder="1">
      <alignment vertical="center"/>
    </xf>
    <xf numFmtId="185" fontId="12" fillId="5" borderId="2" xfId="0" applyNumberFormat="1" applyFont="1" applyFill="1" applyBorder="1">
      <alignment vertical="center"/>
    </xf>
    <xf numFmtId="184" fontId="12" fillId="5" borderId="2" xfId="0" applyNumberFormat="1" applyFont="1" applyFill="1" applyBorder="1">
      <alignment vertical="center"/>
    </xf>
    <xf numFmtId="181" fontId="12" fillId="3" borderId="2" xfId="0" applyNumberFormat="1" applyFont="1" applyFill="1" applyBorder="1" applyAlignment="1">
      <alignment horizontal="right" vertical="center"/>
    </xf>
    <xf numFmtId="176" fontId="12" fillId="3" borderId="1" xfId="1" applyNumberFormat="1" applyFont="1" applyFill="1" applyBorder="1" applyAlignment="1" applyProtection="1">
      <alignment horizontal="center" vertical="center"/>
      <protection locked="0"/>
    </xf>
    <xf numFmtId="176" fontId="12" fillId="4" borderId="2" xfId="3" applyNumberFormat="1" applyFont="1" applyFill="1" applyBorder="1" applyProtection="1">
      <alignment vertical="center"/>
      <protection locked="0"/>
    </xf>
    <xf numFmtId="0" fontId="12" fillId="0" borderId="21" xfId="0" applyFont="1" applyFill="1" applyBorder="1" applyProtection="1">
      <alignment vertical="center"/>
      <protection locked="0"/>
    </xf>
    <xf numFmtId="177" fontId="12" fillId="4" borderId="1" xfId="1" applyNumberFormat="1" applyFont="1" applyFill="1" applyBorder="1" applyProtection="1">
      <alignment vertical="center"/>
      <protection locked="0"/>
    </xf>
    <xf numFmtId="178" fontId="12" fillId="0" borderId="1" xfId="0" applyNumberFormat="1" applyFont="1" applyBorder="1" applyProtection="1">
      <alignment vertical="center"/>
      <protection locked="0"/>
    </xf>
    <xf numFmtId="0" fontId="12" fillId="3" borderId="2" xfId="0" applyFont="1" applyFill="1" applyBorder="1" applyAlignment="1">
      <alignment vertical="center"/>
    </xf>
    <xf numFmtId="186" fontId="12" fillId="0" borderId="2" xfId="0" applyNumberFormat="1" applyFont="1" applyBorder="1" applyProtection="1">
      <alignment vertical="center"/>
      <protection locked="0"/>
    </xf>
    <xf numFmtId="187" fontId="12" fillId="5" borderId="1" xfId="1" applyNumberFormat="1" applyFont="1" applyFill="1" applyBorder="1" applyProtection="1">
      <alignment vertical="center"/>
    </xf>
    <xf numFmtId="0" fontId="12" fillId="3" borderId="1" xfId="0" applyFont="1" applyFill="1" applyBorder="1" applyAlignment="1">
      <alignment vertical="center" wrapText="1"/>
    </xf>
    <xf numFmtId="0" fontId="12" fillId="0" borderId="1" xfId="0" applyFont="1" applyBorder="1" applyAlignment="1" applyProtection="1">
      <alignment horizontal="left" vertical="center" wrapText="1"/>
      <protection locked="0"/>
    </xf>
    <xf numFmtId="0" fontId="26" fillId="0" borderId="1" xfId="0" applyFont="1" applyBorder="1" applyAlignment="1">
      <alignment horizontal="center" vertical="center" wrapText="1"/>
    </xf>
    <xf numFmtId="0" fontId="11" fillId="6" borderId="1" xfId="0" applyFont="1" applyFill="1" applyBorder="1" applyAlignment="1">
      <alignment horizontal="center" vertical="center" wrapText="1"/>
    </xf>
    <xf numFmtId="0" fontId="21" fillId="0" borderId="10" xfId="0" applyFont="1" applyFill="1" applyBorder="1" applyAlignment="1">
      <alignment vertical="center" wrapText="1"/>
    </xf>
    <xf numFmtId="0" fontId="21" fillId="0" borderId="11" xfId="0" applyFont="1" applyFill="1" applyBorder="1" applyAlignment="1">
      <alignment vertical="center" wrapText="1"/>
    </xf>
    <xf numFmtId="0" fontId="21" fillId="0" borderId="5" xfId="0" applyFont="1" applyFill="1" applyBorder="1" applyAlignment="1">
      <alignment vertical="center" wrapText="1"/>
    </xf>
    <xf numFmtId="0" fontId="12" fillId="0" borderId="1" xfId="0" applyFont="1" applyFill="1" applyBorder="1" applyAlignment="1" applyProtection="1">
      <alignment horizontal="left" vertical="center" wrapText="1"/>
      <protection locked="0"/>
    </xf>
    <xf numFmtId="0" fontId="11" fillId="6" borderId="13" xfId="0" applyFont="1" applyFill="1" applyBorder="1" applyAlignment="1">
      <alignment horizontal="center" vertical="center"/>
    </xf>
    <xf numFmtId="38" fontId="26" fillId="4" borderId="3" xfId="1" applyFont="1" applyFill="1" applyBorder="1" applyAlignment="1">
      <alignment horizontal="right" vertical="center"/>
    </xf>
    <xf numFmtId="38" fontId="26" fillId="4" borderId="4" xfId="1" applyFont="1" applyFill="1" applyBorder="1" applyAlignment="1">
      <alignment horizontal="right" vertical="center"/>
    </xf>
    <xf numFmtId="0" fontId="12" fillId="3" borderId="2" xfId="0" applyFont="1" applyFill="1" applyBorder="1" applyAlignment="1">
      <alignment vertical="center" wrapText="1"/>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wrapText="1"/>
      <protection locked="0"/>
    </xf>
    <xf numFmtId="0" fontId="12" fillId="0" borderId="10" xfId="0" applyFont="1" applyBorder="1" applyAlignment="1">
      <alignment horizontal="left" vertical="center" wrapText="1"/>
    </xf>
    <xf numFmtId="0" fontId="12" fillId="0" borderId="5" xfId="0" applyFont="1" applyBorder="1" applyAlignment="1">
      <alignment horizontal="left" vertical="center" wrapText="1"/>
    </xf>
    <xf numFmtId="0" fontId="7" fillId="6" borderId="15" xfId="0" applyFont="1" applyFill="1" applyBorder="1" applyAlignment="1">
      <alignment horizontal="center" vertical="top" wrapText="1"/>
    </xf>
    <xf numFmtId="0" fontId="7" fillId="6" borderId="17" xfId="0" applyFont="1" applyFill="1" applyBorder="1" applyAlignment="1">
      <alignment horizontal="center" vertical="top" wrapText="1"/>
    </xf>
    <xf numFmtId="0" fontId="7" fillId="6" borderId="16" xfId="0" applyFont="1" applyFill="1" applyBorder="1" applyAlignment="1">
      <alignment horizontal="center" vertical="top" wrapText="1"/>
    </xf>
    <xf numFmtId="0" fontId="30" fillId="6" borderId="15" xfId="0" applyFont="1" applyFill="1" applyBorder="1" applyAlignment="1">
      <alignment horizontal="center" vertical="top" wrapText="1"/>
    </xf>
    <xf numFmtId="0" fontId="30" fillId="6" borderId="17" xfId="0" applyFont="1" applyFill="1" applyBorder="1" applyAlignment="1">
      <alignment horizontal="center" vertical="top" wrapText="1"/>
    </xf>
    <xf numFmtId="0" fontId="30" fillId="6" borderId="16" xfId="0" applyFont="1" applyFill="1" applyBorder="1" applyAlignment="1">
      <alignment horizontal="center" vertical="top" wrapText="1"/>
    </xf>
    <xf numFmtId="0" fontId="32" fillId="6" borderId="2" xfId="0" applyFont="1" applyFill="1" applyBorder="1" applyAlignment="1">
      <alignment vertical="center" wrapText="1"/>
    </xf>
    <xf numFmtId="0" fontId="6" fillId="7" borderId="0" xfId="0" applyFont="1" applyFill="1" applyAlignment="1">
      <alignment vertical="center"/>
    </xf>
    <xf numFmtId="0" fontId="22" fillId="7" borderId="0" xfId="0" applyFont="1" applyFill="1" applyAlignment="1">
      <alignment horizontal="right" vertical="center"/>
    </xf>
    <xf numFmtId="0" fontId="6" fillId="7" borderId="0" xfId="0" applyFont="1" applyFill="1" applyAlignment="1">
      <alignment horizontal="right" vertical="center"/>
    </xf>
  </cellXfs>
  <cellStyles count="4">
    <cellStyle name="40% - アクセント 6 2" xfId="2"/>
    <cellStyle name="桁区切り" xfId="1" builtinId="6"/>
    <cellStyle name="桁区切り 2" xf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4"/>
  <sheetViews>
    <sheetView showGridLines="0" tabSelected="1" view="pageBreakPreview" zoomScale="70" zoomScaleNormal="70" zoomScaleSheetLayoutView="70" zoomScalePageLayoutView="7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61" t="s">
        <v>113</v>
      </c>
    </row>
    <row r="2" spans="1:11" ht="27.95" customHeight="1" x14ac:dyDescent="0.15">
      <c r="A2" s="62" t="s">
        <v>87</v>
      </c>
      <c r="B2" s="63"/>
      <c r="C2" s="63"/>
      <c r="D2" s="63"/>
      <c r="E2" s="63"/>
      <c r="F2" s="63"/>
      <c r="G2" s="63"/>
      <c r="H2" s="63"/>
      <c r="I2" s="63"/>
      <c r="J2" s="63"/>
      <c r="K2" s="64"/>
    </row>
    <row r="4" spans="1:11" ht="18.95" customHeight="1" x14ac:dyDescent="0.15">
      <c r="A4" s="3" t="s">
        <v>0</v>
      </c>
      <c r="B4" s="4"/>
    </row>
    <row r="5" spans="1:11" ht="18.95" customHeight="1" x14ac:dyDescent="0.15">
      <c r="A5" s="4"/>
      <c r="B5" s="65" t="s">
        <v>1</v>
      </c>
      <c r="C5" s="65" t="s">
        <v>2</v>
      </c>
      <c r="D5" s="65" t="s">
        <v>3</v>
      </c>
      <c r="E5" s="65" t="s">
        <v>4</v>
      </c>
      <c r="F5" s="65" t="s">
        <v>5</v>
      </c>
      <c r="G5" s="65" t="s">
        <v>6</v>
      </c>
      <c r="H5" s="65" t="s">
        <v>7</v>
      </c>
      <c r="I5" s="65" t="s">
        <v>8</v>
      </c>
      <c r="J5" s="65" t="s">
        <v>9</v>
      </c>
      <c r="K5" s="65" t="s">
        <v>10</v>
      </c>
    </row>
    <row r="6" spans="1:11" s="5" customFormat="1" ht="39" customHeight="1" x14ac:dyDescent="0.15">
      <c r="B6" s="65" t="s">
        <v>11</v>
      </c>
      <c r="C6" s="65" t="s">
        <v>12</v>
      </c>
      <c r="D6" s="65" t="s">
        <v>13</v>
      </c>
      <c r="E6" s="65" t="s">
        <v>14</v>
      </c>
      <c r="F6" s="65" t="s">
        <v>15</v>
      </c>
      <c r="G6" s="65" t="s">
        <v>16</v>
      </c>
      <c r="H6" s="65" t="s">
        <v>17</v>
      </c>
      <c r="I6" s="65" t="s">
        <v>18</v>
      </c>
      <c r="J6" s="65" t="s">
        <v>19</v>
      </c>
      <c r="K6" s="65" t="s">
        <v>20</v>
      </c>
    </row>
    <row r="7" spans="1:11" ht="120.6" customHeight="1" x14ac:dyDescent="0.15">
      <c r="B7" s="6" t="s">
        <v>21</v>
      </c>
      <c r="C7" s="116" t="s">
        <v>22</v>
      </c>
      <c r="D7" s="116" t="s">
        <v>84</v>
      </c>
      <c r="E7" s="124" t="s">
        <v>79</v>
      </c>
      <c r="F7" s="7" t="s">
        <v>23</v>
      </c>
      <c r="G7" s="8" t="s">
        <v>51</v>
      </c>
      <c r="H7" s="8" t="s">
        <v>52</v>
      </c>
      <c r="I7" s="115" t="s">
        <v>148</v>
      </c>
      <c r="J7" s="9" t="s">
        <v>53</v>
      </c>
      <c r="K7" s="56" t="s">
        <v>80</v>
      </c>
    </row>
    <row r="8" spans="1:11" ht="199.9" customHeight="1" x14ac:dyDescent="0.15">
      <c r="B8" s="6" t="s">
        <v>129</v>
      </c>
      <c r="C8" s="39" t="s">
        <v>169</v>
      </c>
      <c r="D8" s="39" t="s">
        <v>170</v>
      </c>
      <c r="E8" s="111"/>
      <c r="F8" s="109" t="s">
        <v>119</v>
      </c>
      <c r="G8" s="110" t="s">
        <v>117</v>
      </c>
      <c r="H8" s="110" t="s">
        <v>118</v>
      </c>
      <c r="I8" s="33" t="s">
        <v>133</v>
      </c>
      <c r="J8" s="33" t="s">
        <v>45</v>
      </c>
      <c r="K8" s="114"/>
    </row>
    <row r="9" spans="1:11" ht="118.9" customHeight="1" x14ac:dyDescent="0.15">
      <c r="B9" s="6" t="s">
        <v>120</v>
      </c>
      <c r="C9" s="40" t="s">
        <v>171</v>
      </c>
      <c r="D9" s="39" t="s">
        <v>172</v>
      </c>
      <c r="E9" s="125"/>
      <c r="F9" s="109" t="s">
        <v>122</v>
      </c>
      <c r="G9" s="110" t="s">
        <v>123</v>
      </c>
      <c r="H9" s="110" t="s">
        <v>124</v>
      </c>
      <c r="I9" s="115" t="s">
        <v>173</v>
      </c>
      <c r="J9" s="33" t="s">
        <v>125</v>
      </c>
      <c r="K9" s="126"/>
    </row>
    <row r="10" spans="1:11" ht="46.5" customHeight="1" x14ac:dyDescent="0.15">
      <c r="A10" s="32"/>
      <c r="B10" s="6" t="s">
        <v>121</v>
      </c>
      <c r="C10" s="116" t="s">
        <v>174</v>
      </c>
      <c r="D10" s="116" t="s">
        <v>175</v>
      </c>
      <c r="E10" s="60"/>
      <c r="F10" s="116" t="s">
        <v>54</v>
      </c>
      <c r="G10" s="8" t="s">
        <v>55</v>
      </c>
      <c r="H10" s="8" t="s">
        <v>56</v>
      </c>
      <c r="I10" s="9" t="s">
        <v>57</v>
      </c>
      <c r="J10" s="9" t="s">
        <v>58</v>
      </c>
      <c r="K10" s="33"/>
    </row>
    <row r="11" spans="1:11" ht="120.6" customHeight="1" x14ac:dyDescent="0.15">
      <c r="A11" s="32"/>
      <c r="B11" s="6" t="s">
        <v>130</v>
      </c>
      <c r="C11" s="116" t="s">
        <v>136</v>
      </c>
      <c r="D11" s="116" t="s">
        <v>176</v>
      </c>
      <c r="E11" s="60"/>
      <c r="F11" s="7" t="s">
        <v>42</v>
      </c>
      <c r="G11" s="8" t="s">
        <v>46</v>
      </c>
      <c r="H11" s="8" t="s">
        <v>47</v>
      </c>
      <c r="I11" s="115" t="s">
        <v>177</v>
      </c>
      <c r="J11" s="9" t="s">
        <v>45</v>
      </c>
      <c r="K11" s="110"/>
    </row>
    <row r="12" spans="1:11" ht="52.5" customHeight="1" x14ac:dyDescent="0.15">
      <c r="A12" s="32"/>
    </row>
    <row r="13" spans="1:11" ht="31.7" customHeight="1" x14ac:dyDescent="0.15">
      <c r="A13" s="3" t="s">
        <v>24</v>
      </c>
    </row>
    <row r="14" spans="1:11" ht="20.100000000000001" customHeight="1" x14ac:dyDescent="0.15">
      <c r="A14" s="32"/>
      <c r="B14" s="65" t="s">
        <v>98</v>
      </c>
      <c r="C14" s="135" t="s">
        <v>99</v>
      </c>
      <c r="D14" s="135"/>
      <c r="E14" s="65" t="s">
        <v>100</v>
      </c>
      <c r="F14" s="65" t="s">
        <v>101</v>
      </c>
      <c r="G14" s="135" t="s">
        <v>102</v>
      </c>
      <c r="H14" s="135"/>
      <c r="I14" s="135"/>
      <c r="J14" s="135" t="s">
        <v>103</v>
      </c>
      <c r="K14" s="135"/>
    </row>
    <row r="15" spans="1:11" ht="39" customHeight="1" x14ac:dyDescent="0.15">
      <c r="A15" s="32"/>
      <c r="B15" s="65" t="s">
        <v>104</v>
      </c>
      <c r="C15" s="135" t="s">
        <v>105</v>
      </c>
      <c r="D15" s="135"/>
      <c r="E15" s="65" t="s">
        <v>106</v>
      </c>
      <c r="F15" s="65" t="s">
        <v>89</v>
      </c>
      <c r="G15" s="135" t="s">
        <v>107</v>
      </c>
      <c r="H15" s="135"/>
      <c r="I15" s="135"/>
      <c r="J15" s="135" t="s">
        <v>108</v>
      </c>
      <c r="K15" s="135"/>
    </row>
    <row r="16" spans="1:11" ht="68.25" customHeight="1" x14ac:dyDescent="0.15">
      <c r="A16" s="32"/>
      <c r="B16" s="7" t="s">
        <v>178</v>
      </c>
      <c r="C16" s="132" t="s">
        <v>25</v>
      </c>
      <c r="D16" s="132"/>
      <c r="E16" s="10"/>
      <c r="F16" s="116" t="s">
        <v>179</v>
      </c>
      <c r="G16" s="133" t="s">
        <v>190</v>
      </c>
      <c r="H16" s="133"/>
      <c r="I16" s="133"/>
      <c r="J16" s="134"/>
      <c r="K16" s="134"/>
    </row>
    <row r="17" spans="1:11" ht="51" customHeight="1" x14ac:dyDescent="0.15">
      <c r="A17" s="32"/>
      <c r="B17" s="7" t="s">
        <v>178</v>
      </c>
      <c r="C17" s="132" t="s">
        <v>85</v>
      </c>
      <c r="D17" s="132"/>
      <c r="E17" s="131">
        <f>IF(ISERROR(3.6*(100/E22)*E24),0,3.6*(100/E22)*E24)</f>
        <v>0</v>
      </c>
      <c r="F17" s="116" t="s">
        <v>180</v>
      </c>
      <c r="G17" s="133" t="s">
        <v>109</v>
      </c>
      <c r="H17" s="133"/>
      <c r="I17" s="133"/>
      <c r="J17" s="146" t="s">
        <v>111</v>
      </c>
      <c r="K17" s="147"/>
    </row>
    <row r="18" spans="1:11" ht="51" customHeight="1" x14ac:dyDescent="0.15">
      <c r="A18" s="32"/>
      <c r="B18" s="7" t="s">
        <v>181</v>
      </c>
      <c r="C18" s="132" t="s">
        <v>86</v>
      </c>
      <c r="D18" s="132"/>
      <c r="E18" s="131">
        <f>IF(ISERROR(E10*E23*E24/E11),0,E10*E23*E24/E11)</f>
        <v>0</v>
      </c>
      <c r="F18" s="116" t="s">
        <v>26</v>
      </c>
      <c r="G18" s="133" t="s">
        <v>110</v>
      </c>
      <c r="H18" s="133"/>
      <c r="I18" s="133"/>
      <c r="J18" s="146" t="s">
        <v>111</v>
      </c>
      <c r="K18" s="147"/>
    </row>
    <row r="19" spans="1:11" ht="119.25" customHeight="1" x14ac:dyDescent="0.15">
      <c r="A19" s="32"/>
      <c r="B19" s="7" t="s">
        <v>181</v>
      </c>
      <c r="C19" s="132" t="s">
        <v>150</v>
      </c>
      <c r="D19" s="132"/>
      <c r="E19" s="127"/>
      <c r="F19" s="116" t="s">
        <v>26</v>
      </c>
      <c r="G19" s="139" t="s">
        <v>112</v>
      </c>
      <c r="H19" s="139"/>
      <c r="I19" s="139"/>
      <c r="J19" s="146"/>
      <c r="K19" s="147"/>
    </row>
    <row r="20" spans="1:11" ht="54.95" customHeight="1" x14ac:dyDescent="0.15">
      <c r="A20" s="32"/>
      <c r="B20" s="7" t="s">
        <v>140</v>
      </c>
      <c r="C20" s="132" t="s">
        <v>135</v>
      </c>
      <c r="D20" s="132"/>
      <c r="E20" s="128"/>
      <c r="F20" s="31" t="s">
        <v>27</v>
      </c>
      <c r="G20" s="133" t="s">
        <v>28</v>
      </c>
      <c r="H20" s="133"/>
      <c r="I20" s="133"/>
      <c r="J20" s="146"/>
      <c r="K20" s="147"/>
    </row>
    <row r="21" spans="1:11" ht="54.95" customHeight="1" x14ac:dyDescent="0.15">
      <c r="A21" s="32"/>
      <c r="B21" s="7" t="s">
        <v>182</v>
      </c>
      <c r="C21" s="132" t="s">
        <v>187</v>
      </c>
      <c r="D21" s="132"/>
      <c r="E21" s="128"/>
      <c r="F21" s="31" t="s">
        <v>27</v>
      </c>
      <c r="G21" s="133" t="s">
        <v>132</v>
      </c>
      <c r="H21" s="133"/>
      <c r="I21" s="133"/>
      <c r="J21" s="146"/>
      <c r="K21" s="147"/>
    </row>
    <row r="22" spans="1:11" ht="54.95" customHeight="1" x14ac:dyDescent="0.15">
      <c r="A22" s="32"/>
      <c r="B22" s="7" t="s">
        <v>59</v>
      </c>
      <c r="C22" s="132" t="s">
        <v>60</v>
      </c>
      <c r="D22" s="132"/>
      <c r="E22" s="34"/>
      <c r="F22" s="31" t="s">
        <v>61</v>
      </c>
      <c r="G22" s="139" t="s">
        <v>62</v>
      </c>
      <c r="H22" s="139"/>
      <c r="I22" s="139"/>
      <c r="J22" s="134"/>
      <c r="K22" s="134"/>
    </row>
    <row r="23" spans="1:11" ht="92.25" customHeight="1" x14ac:dyDescent="0.15">
      <c r="A23" s="32"/>
      <c r="B23" s="7" t="s">
        <v>183</v>
      </c>
      <c r="C23" s="132" t="s">
        <v>63</v>
      </c>
      <c r="D23" s="132"/>
      <c r="E23" s="11"/>
      <c r="F23" s="31" t="s">
        <v>64</v>
      </c>
      <c r="G23" s="139" t="s">
        <v>191</v>
      </c>
      <c r="H23" s="139"/>
      <c r="I23" s="139"/>
      <c r="J23" s="134"/>
      <c r="K23" s="134"/>
    </row>
    <row r="24" spans="1:11" ht="92.25" customHeight="1" x14ac:dyDescent="0.15">
      <c r="A24" s="32"/>
      <c r="B24" s="7" t="s">
        <v>184</v>
      </c>
      <c r="C24" s="132" t="s">
        <v>185</v>
      </c>
      <c r="D24" s="132"/>
      <c r="E24" s="11"/>
      <c r="F24" s="31" t="s">
        <v>66</v>
      </c>
      <c r="G24" s="139" t="s">
        <v>65</v>
      </c>
      <c r="H24" s="139"/>
      <c r="I24" s="139"/>
      <c r="J24" s="134"/>
      <c r="K24" s="134"/>
    </row>
    <row r="25" spans="1:11" ht="94.7" customHeight="1" x14ac:dyDescent="0.15">
      <c r="A25" s="32"/>
      <c r="B25" s="129" t="s">
        <v>186</v>
      </c>
      <c r="C25" s="143" t="s">
        <v>126</v>
      </c>
      <c r="D25" s="143"/>
      <c r="E25" s="130"/>
      <c r="F25" s="49" t="s">
        <v>127</v>
      </c>
      <c r="G25" s="144" t="s">
        <v>128</v>
      </c>
      <c r="H25" s="144"/>
      <c r="I25" s="144"/>
      <c r="J25" s="145"/>
      <c r="K25" s="145"/>
    </row>
    <row r="26" spans="1:11" ht="6.75" customHeight="1" x14ac:dyDescent="0.15">
      <c r="A26" s="32"/>
    </row>
    <row r="27" spans="1:11" ht="18.95" customHeight="1" x14ac:dyDescent="0.15">
      <c r="A27" s="12" t="s">
        <v>29</v>
      </c>
      <c r="B27" s="13"/>
    </row>
    <row r="28" spans="1:11" ht="21.75" thickBot="1" x14ac:dyDescent="0.2">
      <c r="B28" s="140" t="s">
        <v>88</v>
      </c>
      <c r="C28" s="140"/>
      <c r="D28" s="66" t="s">
        <v>89</v>
      </c>
    </row>
    <row r="29" spans="1:11" ht="21.75" thickBot="1" x14ac:dyDescent="0.2">
      <c r="B29" s="141">
        <f>ROUNDDOWN('PMS(calc_process)'!G6,0)</f>
        <v>0</v>
      </c>
      <c r="C29" s="142"/>
      <c r="D29" s="67" t="s">
        <v>90</v>
      </c>
    </row>
    <row r="30" spans="1:11" ht="20.100000000000001" customHeight="1" x14ac:dyDescent="0.15">
      <c r="B30" s="14"/>
      <c r="C30" s="14"/>
      <c r="F30" s="15"/>
      <c r="G30" s="15"/>
    </row>
    <row r="31" spans="1:11" ht="18.95" customHeight="1" x14ac:dyDescent="0.15">
      <c r="A31" s="3" t="s">
        <v>30</v>
      </c>
    </row>
    <row r="32" spans="1:11" ht="18" customHeight="1" x14ac:dyDescent="0.15">
      <c r="B32" s="16" t="s">
        <v>31</v>
      </c>
      <c r="C32" s="136" t="s">
        <v>32</v>
      </c>
      <c r="D32" s="137"/>
      <c r="E32" s="137"/>
      <c r="F32" s="137"/>
      <c r="G32" s="137"/>
      <c r="H32" s="137"/>
      <c r="I32" s="138"/>
      <c r="J32" s="17"/>
    </row>
    <row r="33" spans="2:10" ht="18" customHeight="1" x14ac:dyDescent="0.15">
      <c r="B33" s="16" t="s">
        <v>33</v>
      </c>
      <c r="C33" s="136" t="s">
        <v>49</v>
      </c>
      <c r="D33" s="137"/>
      <c r="E33" s="137"/>
      <c r="F33" s="137"/>
      <c r="G33" s="137"/>
      <c r="H33" s="137"/>
      <c r="I33" s="138"/>
      <c r="J33" s="17"/>
    </row>
    <row r="34" spans="2:10" ht="18" customHeight="1" x14ac:dyDescent="0.15">
      <c r="B34" s="16" t="s">
        <v>34</v>
      </c>
      <c r="C34" s="136" t="s">
        <v>50</v>
      </c>
      <c r="D34" s="137"/>
      <c r="E34" s="137"/>
      <c r="F34" s="137"/>
      <c r="G34" s="137"/>
      <c r="H34" s="137"/>
      <c r="I34" s="138"/>
      <c r="J34" s="17"/>
    </row>
  </sheetData>
  <mergeCells count="41">
    <mergeCell ref="J25:K25"/>
    <mergeCell ref="J17:K17"/>
    <mergeCell ref="J18:K18"/>
    <mergeCell ref="C22:D22"/>
    <mergeCell ref="G22:I22"/>
    <mergeCell ref="J22:K22"/>
    <mergeCell ref="C19:D19"/>
    <mergeCell ref="G19:I19"/>
    <mergeCell ref="J19:K19"/>
    <mergeCell ref="J23:K23"/>
    <mergeCell ref="J24:K24"/>
    <mergeCell ref="G20:I20"/>
    <mergeCell ref="J20:K20"/>
    <mergeCell ref="C21:D21"/>
    <mergeCell ref="G21:I21"/>
    <mergeCell ref="J21:K21"/>
    <mergeCell ref="C33:I33"/>
    <mergeCell ref="C34:I34"/>
    <mergeCell ref="C32:I32"/>
    <mergeCell ref="C17:D17"/>
    <mergeCell ref="G17:I17"/>
    <mergeCell ref="C18:D18"/>
    <mergeCell ref="G18:I18"/>
    <mergeCell ref="C23:D23"/>
    <mergeCell ref="G23:I23"/>
    <mergeCell ref="C24:D24"/>
    <mergeCell ref="G24:I24"/>
    <mergeCell ref="B28:C28"/>
    <mergeCell ref="B29:C29"/>
    <mergeCell ref="C25:D25"/>
    <mergeCell ref="G25:I25"/>
    <mergeCell ref="C20:D20"/>
    <mergeCell ref="C16:D16"/>
    <mergeCell ref="G16:I16"/>
    <mergeCell ref="J16:K16"/>
    <mergeCell ref="C14:D14"/>
    <mergeCell ref="G14:I14"/>
    <mergeCell ref="J14:K14"/>
    <mergeCell ref="C15:D15"/>
    <mergeCell ref="G15:I15"/>
    <mergeCell ref="J15:K15"/>
  </mergeCells>
  <phoneticPr fontId="4"/>
  <pageMargins left="0.70866141732283472" right="0.70866141732283472" top="0.74803149606299213" bottom="0.74803149606299213" header="0.31496062992125984" footer="0.31496062992125984"/>
  <pageSetup paperSize="8" scale="59" orientation="portrait" r:id="rId1"/>
  <rowBreaks count="1" manualBreakCount="1">
    <brk id="1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view="pageBreakPreview" zoomScale="80" zoomScaleNormal="85" zoomScaleSheetLayoutView="80" zoomScalePageLayoutView="70" workbookViewId="0"/>
  </sheetViews>
  <sheetFormatPr defaultColWidth="9" defaultRowHeight="14.25" x14ac:dyDescent="0.15"/>
  <cols>
    <col min="1" max="1" width="12" style="38" customWidth="1"/>
    <col min="2" max="2" width="10" style="38" bestFit="1" customWidth="1"/>
    <col min="3" max="9" width="13.75" style="38" customWidth="1"/>
    <col min="10" max="11" width="13.75" style="101" customWidth="1"/>
    <col min="12" max="19" width="13.75" style="38" customWidth="1"/>
    <col min="20" max="16384" width="9" style="38"/>
  </cols>
  <sheetData>
    <row r="1" spans="1:19" s="36" customFormat="1" ht="27.6" customHeight="1" x14ac:dyDescent="0.15">
      <c r="A1" s="35"/>
      <c r="B1" s="35"/>
      <c r="C1" s="148" t="s">
        <v>78</v>
      </c>
      <c r="D1" s="149"/>
      <c r="E1" s="150"/>
      <c r="F1" s="148" t="s">
        <v>68</v>
      </c>
      <c r="G1" s="149"/>
      <c r="H1" s="149"/>
      <c r="I1" s="149"/>
      <c r="J1" s="149"/>
      <c r="K1" s="149"/>
      <c r="L1" s="149"/>
      <c r="M1" s="149"/>
      <c r="N1" s="150"/>
      <c r="O1" s="108"/>
      <c r="P1" s="108"/>
      <c r="Q1" s="151" t="s">
        <v>69</v>
      </c>
      <c r="R1" s="152"/>
      <c r="S1" s="153"/>
    </row>
    <row r="2" spans="1:19" ht="18.75" x14ac:dyDescent="0.15">
      <c r="A2" s="37" t="s">
        <v>70</v>
      </c>
      <c r="B2" s="48" t="s">
        <v>76</v>
      </c>
      <c r="C2" s="49" t="s">
        <v>137</v>
      </c>
      <c r="D2" s="39" t="s">
        <v>151</v>
      </c>
      <c r="E2" s="116" t="s">
        <v>138</v>
      </c>
      <c r="F2" s="7" t="s">
        <v>152</v>
      </c>
      <c r="G2" s="7" t="s">
        <v>139</v>
      </c>
      <c r="H2" s="7" t="s">
        <v>152</v>
      </c>
      <c r="I2" s="7" t="s">
        <v>149</v>
      </c>
      <c r="J2" s="7" t="s">
        <v>153</v>
      </c>
      <c r="K2" s="7" t="s">
        <v>154</v>
      </c>
      <c r="L2" s="7" t="s">
        <v>155</v>
      </c>
      <c r="M2" s="7" t="s">
        <v>141</v>
      </c>
      <c r="N2" s="106" t="s">
        <v>142</v>
      </c>
      <c r="O2" s="7" t="s">
        <v>131</v>
      </c>
      <c r="P2" s="7" t="s">
        <v>131</v>
      </c>
      <c r="Q2" s="107" t="s">
        <v>156</v>
      </c>
      <c r="R2" s="49" t="s">
        <v>157</v>
      </c>
      <c r="S2" s="49" t="s">
        <v>143</v>
      </c>
    </row>
    <row r="3" spans="1:19" ht="149.44999999999999" customHeight="1" x14ac:dyDescent="0.15">
      <c r="A3" s="37" t="s">
        <v>71</v>
      </c>
      <c r="B3" s="39" t="s">
        <v>77</v>
      </c>
      <c r="C3" s="116" t="s">
        <v>144</v>
      </c>
      <c r="D3" s="39" t="s">
        <v>158</v>
      </c>
      <c r="E3" s="53" t="s">
        <v>159</v>
      </c>
      <c r="F3" s="50" t="s">
        <v>160</v>
      </c>
      <c r="G3" s="51" t="s">
        <v>145</v>
      </c>
      <c r="H3" s="51" t="s">
        <v>161</v>
      </c>
      <c r="I3" s="51" t="s">
        <v>162</v>
      </c>
      <c r="J3" s="51" t="s">
        <v>135</v>
      </c>
      <c r="K3" s="51" t="s">
        <v>134</v>
      </c>
      <c r="L3" s="51" t="s">
        <v>60</v>
      </c>
      <c r="M3" s="51" t="s">
        <v>63</v>
      </c>
      <c r="N3" s="52" t="s">
        <v>163</v>
      </c>
      <c r="O3" s="112" t="s">
        <v>115</v>
      </c>
      <c r="P3" s="112" t="s">
        <v>116</v>
      </c>
      <c r="Q3" s="40" t="s">
        <v>164</v>
      </c>
      <c r="R3" s="40" t="s">
        <v>165</v>
      </c>
      <c r="S3" s="40" t="s">
        <v>166</v>
      </c>
    </row>
    <row r="4" spans="1:19" ht="28.5" x14ac:dyDescent="0.15">
      <c r="A4" s="37" t="s">
        <v>72</v>
      </c>
      <c r="B4" s="39" t="s">
        <v>73</v>
      </c>
      <c r="C4" s="7" t="s">
        <v>23</v>
      </c>
      <c r="D4" s="109" t="s">
        <v>119</v>
      </c>
      <c r="E4" s="7" t="s">
        <v>23</v>
      </c>
      <c r="F4" s="116" t="s">
        <v>26</v>
      </c>
      <c r="G4" s="116" t="s">
        <v>167</v>
      </c>
      <c r="H4" s="116" t="s">
        <v>167</v>
      </c>
      <c r="I4" s="116" t="s">
        <v>146</v>
      </c>
      <c r="J4" s="31" t="s">
        <v>27</v>
      </c>
      <c r="K4" s="31" t="s">
        <v>27</v>
      </c>
      <c r="L4" s="31" t="s">
        <v>61</v>
      </c>
      <c r="M4" s="31" t="s">
        <v>64</v>
      </c>
      <c r="N4" s="31" t="s">
        <v>147</v>
      </c>
      <c r="O4" s="31" t="s">
        <v>27</v>
      </c>
      <c r="P4" s="31" t="s">
        <v>27</v>
      </c>
      <c r="Q4" s="40" t="s">
        <v>168</v>
      </c>
      <c r="R4" s="40" t="s">
        <v>168</v>
      </c>
      <c r="S4" s="40" t="s">
        <v>168</v>
      </c>
    </row>
    <row r="5" spans="1:19" x14ac:dyDescent="0.15">
      <c r="A5" s="154" t="s">
        <v>74</v>
      </c>
      <c r="B5" s="41">
        <v>1</v>
      </c>
      <c r="C5" s="55"/>
      <c r="D5" s="117">
        <f>'PMS(input)'!$E$8</f>
        <v>0</v>
      </c>
      <c r="E5" s="118">
        <f>'PMS(input)'!$E$11</f>
        <v>0</v>
      </c>
      <c r="F5" s="119">
        <f>'PMS(input)'!$E$16</f>
        <v>0</v>
      </c>
      <c r="G5" s="120">
        <f>'PMS(input)'!$E$17</f>
        <v>0</v>
      </c>
      <c r="H5" s="120">
        <f>'PMS(input)'!$E$18</f>
        <v>0</v>
      </c>
      <c r="I5" s="121">
        <f>'PMS(input)'!$E$19</f>
        <v>0</v>
      </c>
      <c r="J5" s="54">
        <f>'PMS(input)'!$E$20</f>
        <v>0</v>
      </c>
      <c r="K5" s="54">
        <f>'PMS(input)'!$E$21</f>
        <v>0</v>
      </c>
      <c r="L5" s="122">
        <f>'PMS(input)'!$E$22</f>
        <v>0</v>
      </c>
      <c r="M5" s="113">
        <f>'PMS(input)'!$E$23</f>
        <v>0</v>
      </c>
      <c r="N5" s="113">
        <f>'PMS(input)'!$E$24</f>
        <v>0</v>
      </c>
      <c r="O5" s="113" t="e">
        <f>$D$5/($D$5+'PMS(input)'!$E$9*'PMS(input)'!$E$25/1000+$E$5)</f>
        <v>#DIV/0!</v>
      </c>
      <c r="P5" s="113" t="e">
        <f>1-O5</f>
        <v>#DIV/0!</v>
      </c>
      <c r="Q5" s="123" t="str">
        <f>IF(ISERROR(C5*O5*(K5/J5)*F5+C5*P5*(K5/J5)*SMALL(G5:I5,COUNTIF(G5:I5,0)+1)),"0.0",(C5*O5*(K5/J5)*F5+C5*P5*(K5/J5)*SMALL(G5:I5,COUNTIF(G5:I5,0)+1)))</f>
        <v>0.0</v>
      </c>
      <c r="R5" s="123" t="str">
        <f>IF(ISERROR(C5*O5*F5+C5*P5*SMALL(G5:I5,COUNTIF(G5:I5,0)+1)),"0.0",(C5*O5*F5+C5*P5*SMALL(G5:I5,COUNTIF(G5:I5,0)+1)))</f>
        <v>0.0</v>
      </c>
      <c r="S5" s="42">
        <f>Q5-R5</f>
        <v>0</v>
      </c>
    </row>
    <row r="6" spans="1:19" x14ac:dyDescent="0.15">
      <c r="A6" s="154"/>
      <c r="B6" s="41">
        <v>2</v>
      </c>
      <c r="C6" s="55"/>
      <c r="D6" s="117">
        <f>'PMS(input)'!$E$8</f>
        <v>0</v>
      </c>
      <c r="E6" s="118">
        <f>'PMS(input)'!$E$11</f>
        <v>0</v>
      </c>
      <c r="F6" s="119">
        <f>'PMS(input)'!$E$16</f>
        <v>0</v>
      </c>
      <c r="G6" s="120">
        <f>'PMS(input)'!$E$17</f>
        <v>0</v>
      </c>
      <c r="H6" s="120">
        <f>'PMS(input)'!$E$18</f>
        <v>0</v>
      </c>
      <c r="I6" s="121">
        <f>'PMS(input)'!$E$19</f>
        <v>0</v>
      </c>
      <c r="J6" s="54">
        <f>'PMS(input)'!$E$20</f>
        <v>0</v>
      </c>
      <c r="K6" s="54">
        <f>'PMS(input)'!$E$21</f>
        <v>0</v>
      </c>
      <c r="L6" s="122">
        <f>'PMS(input)'!$E$22</f>
        <v>0</v>
      </c>
      <c r="M6" s="113">
        <f>'PMS(input)'!$E$23</f>
        <v>0</v>
      </c>
      <c r="N6" s="113">
        <f>'PMS(input)'!$E$24</f>
        <v>0</v>
      </c>
      <c r="O6" s="113" t="e">
        <f>$D$5/($D$5+'PMS(input)'!$E$9*'PMS(input)'!$E$25/1000+$E$5)</f>
        <v>#DIV/0!</v>
      </c>
      <c r="P6" s="113" t="e">
        <f>1-O6</f>
        <v>#DIV/0!</v>
      </c>
      <c r="Q6" s="123" t="str">
        <f>IF(ISERROR(C6*O6*(K6/J6)*F6+C6*P6*(K6/J6)*SMALL(G6:I6,COUNTIF(G6:I6,0)+1)),"0.0",(C6*O6*(K6/J6)*F6+C6*P6*(K6/J6)*SMALL(G6:I6,COUNTIF(G6:I6,0)+1)))</f>
        <v>0.0</v>
      </c>
      <c r="R6" s="123" t="str">
        <f>IF(ISERROR(C6*O6*F6+C6*P6*SMALL(G6:I6,COUNTIF(G6:I6,0)+1)),"0.0",(C6*O6*F6+C6*P6*SMALL(G6:I6,COUNTIF(G6:I6,0)+1)))</f>
        <v>0.0</v>
      </c>
      <c r="S6" s="42">
        <f>Q6-R6</f>
        <v>0</v>
      </c>
    </row>
    <row r="7" spans="1:19" x14ac:dyDescent="0.15">
      <c r="A7" s="154"/>
      <c r="B7" s="41">
        <v>3</v>
      </c>
      <c r="C7" s="55"/>
      <c r="D7" s="117">
        <f>'PMS(input)'!$E$8</f>
        <v>0</v>
      </c>
      <c r="E7" s="118">
        <f>'PMS(input)'!$E$11</f>
        <v>0</v>
      </c>
      <c r="F7" s="119">
        <f>'PMS(input)'!$E$16</f>
        <v>0</v>
      </c>
      <c r="G7" s="120">
        <f>'PMS(input)'!$E$17</f>
        <v>0</v>
      </c>
      <c r="H7" s="120">
        <f>'PMS(input)'!$E$18</f>
        <v>0</v>
      </c>
      <c r="I7" s="121">
        <f>'PMS(input)'!$E$19</f>
        <v>0</v>
      </c>
      <c r="J7" s="54">
        <f>'PMS(input)'!$E$20</f>
        <v>0</v>
      </c>
      <c r="K7" s="54">
        <f>'PMS(input)'!$E$21</f>
        <v>0</v>
      </c>
      <c r="L7" s="122">
        <f>'PMS(input)'!$E$22</f>
        <v>0</v>
      </c>
      <c r="M7" s="113">
        <f>'PMS(input)'!$E$23</f>
        <v>0</v>
      </c>
      <c r="N7" s="113">
        <f>'PMS(input)'!$E$24</f>
        <v>0</v>
      </c>
      <c r="O7" s="113" t="e">
        <f>$D$5/($D$5+'PMS(input)'!$E$9*'PMS(input)'!$E$25/1000+$E$5)</f>
        <v>#DIV/0!</v>
      </c>
      <c r="P7" s="113" t="e">
        <f t="shared" ref="P7:P24" si="0">1-O7</f>
        <v>#DIV/0!</v>
      </c>
      <c r="Q7" s="123" t="str">
        <f t="shared" ref="Q7:Q24" si="1">IF(ISERROR(C7*O7*(K7/J7)*F7+C7*P7*(K7/J7)*SMALL(G7:I7,COUNTIF(G7:I7,0)+1)),"0.0",(C7*O7*(K7/J7)*F7+C7*P7*(K7/J7)*SMALL(G7:I7,COUNTIF(G7:I7,0)+1)))</f>
        <v>0.0</v>
      </c>
      <c r="R7" s="123" t="str">
        <f t="shared" ref="R7:R24" si="2">IF(ISERROR(C7*O7*F7+C7*P7*SMALL(G7:I7,COUNTIF(G7:I7,0)+1)),"0.0",(C7*O7*F7+C7*P7*SMALL(G7:I7,COUNTIF(G7:I7,0)+1)))</f>
        <v>0.0</v>
      </c>
      <c r="S7" s="42">
        <f t="shared" ref="S7:S24" si="3">Q7-R7</f>
        <v>0</v>
      </c>
    </row>
    <row r="8" spans="1:19" x14ac:dyDescent="0.15">
      <c r="A8" s="154"/>
      <c r="B8" s="41">
        <v>4</v>
      </c>
      <c r="C8" s="55"/>
      <c r="D8" s="117">
        <f>'PMS(input)'!$E$8</f>
        <v>0</v>
      </c>
      <c r="E8" s="118">
        <f>'PMS(input)'!$E$11</f>
        <v>0</v>
      </c>
      <c r="F8" s="119">
        <f>'PMS(input)'!$E$16</f>
        <v>0</v>
      </c>
      <c r="G8" s="120">
        <f>'PMS(input)'!$E$17</f>
        <v>0</v>
      </c>
      <c r="H8" s="120">
        <f>'PMS(input)'!$E$18</f>
        <v>0</v>
      </c>
      <c r="I8" s="121">
        <f>'PMS(input)'!$E$19</f>
        <v>0</v>
      </c>
      <c r="J8" s="54">
        <f>'PMS(input)'!$E$20</f>
        <v>0</v>
      </c>
      <c r="K8" s="54">
        <f>'PMS(input)'!$E$21</f>
        <v>0</v>
      </c>
      <c r="L8" s="122">
        <f>'PMS(input)'!$E$22</f>
        <v>0</v>
      </c>
      <c r="M8" s="113">
        <f>'PMS(input)'!$E$23</f>
        <v>0</v>
      </c>
      <c r="N8" s="113">
        <f>'PMS(input)'!$E$24</f>
        <v>0</v>
      </c>
      <c r="O8" s="113" t="e">
        <f>$D$5/($D$5+'PMS(input)'!$E$9*'PMS(input)'!$E$25/1000+$E$5)</f>
        <v>#DIV/0!</v>
      </c>
      <c r="P8" s="113" t="e">
        <f t="shared" si="0"/>
        <v>#DIV/0!</v>
      </c>
      <c r="Q8" s="123" t="str">
        <f t="shared" si="1"/>
        <v>0.0</v>
      </c>
      <c r="R8" s="123" t="str">
        <f t="shared" si="2"/>
        <v>0.0</v>
      </c>
      <c r="S8" s="42">
        <f t="shared" si="3"/>
        <v>0</v>
      </c>
    </row>
    <row r="9" spans="1:19" x14ac:dyDescent="0.15">
      <c r="A9" s="154"/>
      <c r="B9" s="41">
        <v>5</v>
      </c>
      <c r="C9" s="55"/>
      <c r="D9" s="117">
        <f>'PMS(input)'!$E$8</f>
        <v>0</v>
      </c>
      <c r="E9" s="118">
        <f>'PMS(input)'!$E$11</f>
        <v>0</v>
      </c>
      <c r="F9" s="119">
        <f>'PMS(input)'!$E$16</f>
        <v>0</v>
      </c>
      <c r="G9" s="120">
        <f>'PMS(input)'!$E$17</f>
        <v>0</v>
      </c>
      <c r="H9" s="120">
        <f>'PMS(input)'!$E$18</f>
        <v>0</v>
      </c>
      <c r="I9" s="121">
        <f>'PMS(input)'!$E$19</f>
        <v>0</v>
      </c>
      <c r="J9" s="54">
        <f>'PMS(input)'!$E$20</f>
        <v>0</v>
      </c>
      <c r="K9" s="54">
        <f>'PMS(input)'!$E$21</f>
        <v>0</v>
      </c>
      <c r="L9" s="122">
        <f>'PMS(input)'!$E$22</f>
        <v>0</v>
      </c>
      <c r="M9" s="113">
        <f>'PMS(input)'!$E$23</f>
        <v>0</v>
      </c>
      <c r="N9" s="113">
        <f>'PMS(input)'!$E$24</f>
        <v>0</v>
      </c>
      <c r="O9" s="113" t="e">
        <f>$D$5/($D$5+'PMS(input)'!$E$9*'PMS(input)'!$E$25/1000+$E$5)</f>
        <v>#DIV/0!</v>
      </c>
      <c r="P9" s="113" t="e">
        <f t="shared" si="0"/>
        <v>#DIV/0!</v>
      </c>
      <c r="Q9" s="123" t="str">
        <f t="shared" si="1"/>
        <v>0.0</v>
      </c>
      <c r="R9" s="123" t="str">
        <f t="shared" si="2"/>
        <v>0.0</v>
      </c>
      <c r="S9" s="42">
        <f t="shared" si="3"/>
        <v>0</v>
      </c>
    </row>
    <row r="10" spans="1:19" x14ac:dyDescent="0.15">
      <c r="A10" s="154"/>
      <c r="B10" s="41">
        <v>6</v>
      </c>
      <c r="C10" s="55"/>
      <c r="D10" s="117">
        <f>'PMS(input)'!$E$8</f>
        <v>0</v>
      </c>
      <c r="E10" s="118">
        <f>'PMS(input)'!$E$11</f>
        <v>0</v>
      </c>
      <c r="F10" s="119">
        <f>'PMS(input)'!$E$16</f>
        <v>0</v>
      </c>
      <c r="G10" s="120">
        <f>'PMS(input)'!$E$17</f>
        <v>0</v>
      </c>
      <c r="H10" s="120">
        <f>'PMS(input)'!$E$18</f>
        <v>0</v>
      </c>
      <c r="I10" s="121">
        <f>'PMS(input)'!$E$19</f>
        <v>0</v>
      </c>
      <c r="J10" s="54">
        <f>'PMS(input)'!$E$20</f>
        <v>0</v>
      </c>
      <c r="K10" s="54">
        <f>'PMS(input)'!$E$21</f>
        <v>0</v>
      </c>
      <c r="L10" s="122">
        <f>'PMS(input)'!$E$22</f>
        <v>0</v>
      </c>
      <c r="M10" s="113">
        <f>'PMS(input)'!$E$23</f>
        <v>0</v>
      </c>
      <c r="N10" s="113">
        <f>'PMS(input)'!$E$24</f>
        <v>0</v>
      </c>
      <c r="O10" s="113" t="e">
        <f>$D$5/($D$5+'PMS(input)'!$E$9*'PMS(input)'!$E$25/1000+$E$5)</f>
        <v>#DIV/0!</v>
      </c>
      <c r="P10" s="113" t="e">
        <f t="shared" si="0"/>
        <v>#DIV/0!</v>
      </c>
      <c r="Q10" s="123" t="str">
        <f t="shared" si="1"/>
        <v>0.0</v>
      </c>
      <c r="R10" s="123" t="str">
        <f t="shared" si="2"/>
        <v>0.0</v>
      </c>
      <c r="S10" s="42">
        <f t="shared" si="3"/>
        <v>0</v>
      </c>
    </row>
    <row r="11" spans="1:19" x14ac:dyDescent="0.15">
      <c r="A11" s="154"/>
      <c r="B11" s="41">
        <v>7</v>
      </c>
      <c r="C11" s="55"/>
      <c r="D11" s="117">
        <f>'PMS(input)'!$E$8</f>
        <v>0</v>
      </c>
      <c r="E11" s="118">
        <f>'PMS(input)'!$E$11</f>
        <v>0</v>
      </c>
      <c r="F11" s="119">
        <f>'PMS(input)'!$E$16</f>
        <v>0</v>
      </c>
      <c r="G11" s="120">
        <f>'PMS(input)'!$E$17</f>
        <v>0</v>
      </c>
      <c r="H11" s="120">
        <f>'PMS(input)'!$E$18</f>
        <v>0</v>
      </c>
      <c r="I11" s="121">
        <f>'PMS(input)'!$E$19</f>
        <v>0</v>
      </c>
      <c r="J11" s="54">
        <f>'PMS(input)'!$E$20</f>
        <v>0</v>
      </c>
      <c r="K11" s="54">
        <f>'PMS(input)'!$E$21</f>
        <v>0</v>
      </c>
      <c r="L11" s="122">
        <f>'PMS(input)'!$E$22</f>
        <v>0</v>
      </c>
      <c r="M11" s="113">
        <f>'PMS(input)'!$E$23</f>
        <v>0</v>
      </c>
      <c r="N11" s="113">
        <f>'PMS(input)'!$E$24</f>
        <v>0</v>
      </c>
      <c r="O11" s="113" t="e">
        <f>$D$5/($D$5+'PMS(input)'!$E$9*'PMS(input)'!$E$25/1000+$E$5)</f>
        <v>#DIV/0!</v>
      </c>
      <c r="P11" s="113" t="e">
        <f t="shared" si="0"/>
        <v>#DIV/0!</v>
      </c>
      <c r="Q11" s="123" t="str">
        <f t="shared" si="1"/>
        <v>0.0</v>
      </c>
      <c r="R11" s="123" t="str">
        <f t="shared" si="2"/>
        <v>0.0</v>
      </c>
      <c r="S11" s="42">
        <f t="shared" si="3"/>
        <v>0</v>
      </c>
    </row>
    <row r="12" spans="1:19" x14ac:dyDescent="0.15">
      <c r="A12" s="154"/>
      <c r="B12" s="41">
        <v>8</v>
      </c>
      <c r="C12" s="55"/>
      <c r="D12" s="117">
        <f>'PMS(input)'!$E$8</f>
        <v>0</v>
      </c>
      <c r="E12" s="118">
        <f>'PMS(input)'!$E$11</f>
        <v>0</v>
      </c>
      <c r="F12" s="119">
        <f>'PMS(input)'!$E$16</f>
        <v>0</v>
      </c>
      <c r="G12" s="120">
        <f>'PMS(input)'!$E$17</f>
        <v>0</v>
      </c>
      <c r="H12" s="120">
        <f>'PMS(input)'!$E$18</f>
        <v>0</v>
      </c>
      <c r="I12" s="121">
        <f>'PMS(input)'!$E$19</f>
        <v>0</v>
      </c>
      <c r="J12" s="54">
        <f>'PMS(input)'!$E$20</f>
        <v>0</v>
      </c>
      <c r="K12" s="54">
        <f>'PMS(input)'!$E$21</f>
        <v>0</v>
      </c>
      <c r="L12" s="122">
        <f>'PMS(input)'!$E$22</f>
        <v>0</v>
      </c>
      <c r="M12" s="113">
        <f>'PMS(input)'!$E$23</f>
        <v>0</v>
      </c>
      <c r="N12" s="113">
        <f>'PMS(input)'!$E$24</f>
        <v>0</v>
      </c>
      <c r="O12" s="113" t="e">
        <f>$D$5/($D$5+'PMS(input)'!$E$9*'PMS(input)'!$E$25/1000+$E$5)</f>
        <v>#DIV/0!</v>
      </c>
      <c r="P12" s="113" t="e">
        <f t="shared" si="0"/>
        <v>#DIV/0!</v>
      </c>
      <c r="Q12" s="123" t="str">
        <f t="shared" si="1"/>
        <v>0.0</v>
      </c>
      <c r="R12" s="123" t="str">
        <f t="shared" si="2"/>
        <v>0.0</v>
      </c>
      <c r="S12" s="42">
        <f t="shared" si="3"/>
        <v>0</v>
      </c>
    </row>
    <row r="13" spans="1:19" x14ac:dyDescent="0.15">
      <c r="A13" s="154"/>
      <c r="B13" s="41">
        <v>9</v>
      </c>
      <c r="C13" s="55"/>
      <c r="D13" s="117">
        <f>'PMS(input)'!$E$8</f>
        <v>0</v>
      </c>
      <c r="E13" s="118">
        <f>'PMS(input)'!$E$11</f>
        <v>0</v>
      </c>
      <c r="F13" s="119">
        <f>'PMS(input)'!$E$16</f>
        <v>0</v>
      </c>
      <c r="G13" s="120">
        <f>'PMS(input)'!$E$17</f>
        <v>0</v>
      </c>
      <c r="H13" s="120">
        <f>'PMS(input)'!$E$18</f>
        <v>0</v>
      </c>
      <c r="I13" s="121">
        <f>'PMS(input)'!$E$19</f>
        <v>0</v>
      </c>
      <c r="J13" s="54">
        <f>'PMS(input)'!$E$20</f>
        <v>0</v>
      </c>
      <c r="K13" s="54">
        <f>'PMS(input)'!$E$21</f>
        <v>0</v>
      </c>
      <c r="L13" s="122">
        <f>'PMS(input)'!$E$22</f>
        <v>0</v>
      </c>
      <c r="M13" s="113">
        <f>'PMS(input)'!$E$23</f>
        <v>0</v>
      </c>
      <c r="N13" s="113">
        <f>'PMS(input)'!$E$24</f>
        <v>0</v>
      </c>
      <c r="O13" s="113" t="e">
        <f>$D$5/($D$5+'PMS(input)'!$E$9*'PMS(input)'!$E$25/1000+$E$5)</f>
        <v>#DIV/0!</v>
      </c>
      <c r="P13" s="113" t="e">
        <f t="shared" si="0"/>
        <v>#DIV/0!</v>
      </c>
      <c r="Q13" s="123" t="str">
        <f t="shared" si="1"/>
        <v>0.0</v>
      </c>
      <c r="R13" s="123" t="str">
        <f t="shared" si="2"/>
        <v>0.0</v>
      </c>
      <c r="S13" s="42">
        <f t="shared" si="3"/>
        <v>0</v>
      </c>
    </row>
    <row r="14" spans="1:19" x14ac:dyDescent="0.15">
      <c r="A14" s="154"/>
      <c r="B14" s="41">
        <v>10</v>
      </c>
      <c r="C14" s="55"/>
      <c r="D14" s="117">
        <f>'PMS(input)'!$E$8</f>
        <v>0</v>
      </c>
      <c r="E14" s="118">
        <f>'PMS(input)'!$E$11</f>
        <v>0</v>
      </c>
      <c r="F14" s="119">
        <f>'PMS(input)'!$E$16</f>
        <v>0</v>
      </c>
      <c r="G14" s="120">
        <f>'PMS(input)'!$E$17</f>
        <v>0</v>
      </c>
      <c r="H14" s="120">
        <f>'PMS(input)'!$E$18</f>
        <v>0</v>
      </c>
      <c r="I14" s="121">
        <f>'PMS(input)'!$E$19</f>
        <v>0</v>
      </c>
      <c r="J14" s="54">
        <f>'PMS(input)'!$E$20</f>
        <v>0</v>
      </c>
      <c r="K14" s="54">
        <f>'PMS(input)'!$E$21</f>
        <v>0</v>
      </c>
      <c r="L14" s="122">
        <f>'PMS(input)'!$E$22</f>
        <v>0</v>
      </c>
      <c r="M14" s="113">
        <f>'PMS(input)'!$E$23</f>
        <v>0</v>
      </c>
      <c r="N14" s="113">
        <f>'PMS(input)'!$E$24</f>
        <v>0</v>
      </c>
      <c r="O14" s="113" t="e">
        <f>$D$5/($D$5+'PMS(input)'!$E$9*'PMS(input)'!$E$25/1000+$E$5)</f>
        <v>#DIV/0!</v>
      </c>
      <c r="P14" s="113" t="e">
        <f t="shared" si="0"/>
        <v>#DIV/0!</v>
      </c>
      <c r="Q14" s="123" t="str">
        <f t="shared" si="1"/>
        <v>0.0</v>
      </c>
      <c r="R14" s="123" t="str">
        <f t="shared" si="2"/>
        <v>0.0</v>
      </c>
      <c r="S14" s="42">
        <f t="shared" si="3"/>
        <v>0</v>
      </c>
    </row>
    <row r="15" spans="1:19" x14ac:dyDescent="0.15">
      <c r="A15" s="154"/>
      <c r="B15" s="41">
        <v>11</v>
      </c>
      <c r="C15" s="55"/>
      <c r="D15" s="117">
        <f>'PMS(input)'!$E$8</f>
        <v>0</v>
      </c>
      <c r="E15" s="118">
        <f>'PMS(input)'!$E$11</f>
        <v>0</v>
      </c>
      <c r="F15" s="119">
        <f>'PMS(input)'!$E$16</f>
        <v>0</v>
      </c>
      <c r="G15" s="120">
        <f>'PMS(input)'!$E$17</f>
        <v>0</v>
      </c>
      <c r="H15" s="120">
        <f>'PMS(input)'!$E$18</f>
        <v>0</v>
      </c>
      <c r="I15" s="121">
        <f>'PMS(input)'!$E$19</f>
        <v>0</v>
      </c>
      <c r="J15" s="54">
        <f>'PMS(input)'!$E$20</f>
        <v>0</v>
      </c>
      <c r="K15" s="54">
        <f>'PMS(input)'!$E$21</f>
        <v>0</v>
      </c>
      <c r="L15" s="122">
        <f>'PMS(input)'!$E$22</f>
        <v>0</v>
      </c>
      <c r="M15" s="113">
        <f>'PMS(input)'!$E$23</f>
        <v>0</v>
      </c>
      <c r="N15" s="113">
        <f>'PMS(input)'!$E$24</f>
        <v>0</v>
      </c>
      <c r="O15" s="113" t="e">
        <f>$D$5/($D$5+'PMS(input)'!$E$9*'PMS(input)'!$E$25/1000+$E$5)</f>
        <v>#DIV/0!</v>
      </c>
      <c r="P15" s="113" t="e">
        <f t="shared" si="0"/>
        <v>#DIV/0!</v>
      </c>
      <c r="Q15" s="123" t="str">
        <f t="shared" si="1"/>
        <v>0.0</v>
      </c>
      <c r="R15" s="123" t="str">
        <f t="shared" si="2"/>
        <v>0.0</v>
      </c>
      <c r="S15" s="42">
        <f t="shared" si="3"/>
        <v>0</v>
      </c>
    </row>
    <row r="16" spans="1:19" x14ac:dyDescent="0.15">
      <c r="A16" s="154"/>
      <c r="B16" s="41">
        <v>12</v>
      </c>
      <c r="C16" s="55"/>
      <c r="D16" s="117">
        <f>'PMS(input)'!$E$8</f>
        <v>0</v>
      </c>
      <c r="E16" s="118">
        <f>'PMS(input)'!$E$11</f>
        <v>0</v>
      </c>
      <c r="F16" s="119">
        <f>'PMS(input)'!$E$16</f>
        <v>0</v>
      </c>
      <c r="G16" s="120">
        <f>'PMS(input)'!$E$17</f>
        <v>0</v>
      </c>
      <c r="H16" s="120">
        <f>'PMS(input)'!$E$18</f>
        <v>0</v>
      </c>
      <c r="I16" s="121">
        <f>'PMS(input)'!$E$19</f>
        <v>0</v>
      </c>
      <c r="J16" s="54">
        <f>'PMS(input)'!$E$20</f>
        <v>0</v>
      </c>
      <c r="K16" s="54">
        <f>'PMS(input)'!$E$21</f>
        <v>0</v>
      </c>
      <c r="L16" s="122">
        <f>'PMS(input)'!$E$22</f>
        <v>0</v>
      </c>
      <c r="M16" s="113">
        <f>'PMS(input)'!$E$23</f>
        <v>0</v>
      </c>
      <c r="N16" s="113">
        <f>'PMS(input)'!$E$24</f>
        <v>0</v>
      </c>
      <c r="O16" s="113" t="e">
        <f>$D$5/($D$5+'PMS(input)'!$E$9*'PMS(input)'!$E$25/1000+$E$5)</f>
        <v>#DIV/0!</v>
      </c>
      <c r="P16" s="113" t="e">
        <f t="shared" si="0"/>
        <v>#DIV/0!</v>
      </c>
      <c r="Q16" s="123" t="str">
        <f t="shared" si="1"/>
        <v>0.0</v>
      </c>
      <c r="R16" s="123" t="str">
        <f t="shared" si="2"/>
        <v>0.0</v>
      </c>
      <c r="S16" s="42">
        <f t="shared" si="3"/>
        <v>0</v>
      </c>
    </row>
    <row r="17" spans="1:19" x14ac:dyDescent="0.15">
      <c r="A17" s="154"/>
      <c r="B17" s="41">
        <v>13</v>
      </c>
      <c r="C17" s="55"/>
      <c r="D17" s="117">
        <f>'PMS(input)'!$E$8</f>
        <v>0</v>
      </c>
      <c r="E17" s="118">
        <f>'PMS(input)'!$E$11</f>
        <v>0</v>
      </c>
      <c r="F17" s="119">
        <f>'PMS(input)'!$E$16</f>
        <v>0</v>
      </c>
      <c r="G17" s="120">
        <f>'PMS(input)'!$E$17</f>
        <v>0</v>
      </c>
      <c r="H17" s="120">
        <f>'PMS(input)'!$E$18</f>
        <v>0</v>
      </c>
      <c r="I17" s="121">
        <f>'PMS(input)'!$E$19</f>
        <v>0</v>
      </c>
      <c r="J17" s="54">
        <f>'PMS(input)'!$E$20</f>
        <v>0</v>
      </c>
      <c r="K17" s="54">
        <f>'PMS(input)'!$E$21</f>
        <v>0</v>
      </c>
      <c r="L17" s="122">
        <f>'PMS(input)'!$E$22</f>
        <v>0</v>
      </c>
      <c r="M17" s="113">
        <f>'PMS(input)'!$E$23</f>
        <v>0</v>
      </c>
      <c r="N17" s="113">
        <f>'PMS(input)'!$E$24</f>
        <v>0</v>
      </c>
      <c r="O17" s="113" t="e">
        <f>$D$5/($D$5+'PMS(input)'!$E$9*'PMS(input)'!$E$25/1000+$E$5)</f>
        <v>#DIV/0!</v>
      </c>
      <c r="P17" s="113" t="e">
        <f t="shared" si="0"/>
        <v>#DIV/0!</v>
      </c>
      <c r="Q17" s="123" t="str">
        <f t="shared" si="1"/>
        <v>0.0</v>
      </c>
      <c r="R17" s="123" t="str">
        <f t="shared" si="2"/>
        <v>0.0</v>
      </c>
      <c r="S17" s="42">
        <f t="shared" si="3"/>
        <v>0</v>
      </c>
    </row>
    <row r="18" spans="1:19" x14ac:dyDescent="0.15">
      <c r="A18" s="154"/>
      <c r="B18" s="41">
        <v>14</v>
      </c>
      <c r="C18" s="55"/>
      <c r="D18" s="117">
        <f>'PMS(input)'!$E$8</f>
        <v>0</v>
      </c>
      <c r="E18" s="118">
        <f>'PMS(input)'!$E$11</f>
        <v>0</v>
      </c>
      <c r="F18" s="119">
        <f>'PMS(input)'!$E$16</f>
        <v>0</v>
      </c>
      <c r="G18" s="120">
        <f>'PMS(input)'!$E$17</f>
        <v>0</v>
      </c>
      <c r="H18" s="120">
        <f>'PMS(input)'!$E$18</f>
        <v>0</v>
      </c>
      <c r="I18" s="121">
        <f>'PMS(input)'!$E$19</f>
        <v>0</v>
      </c>
      <c r="J18" s="54">
        <f>'PMS(input)'!$E$20</f>
        <v>0</v>
      </c>
      <c r="K18" s="54">
        <f>'PMS(input)'!$E$21</f>
        <v>0</v>
      </c>
      <c r="L18" s="122">
        <f>'PMS(input)'!$E$22</f>
        <v>0</v>
      </c>
      <c r="M18" s="113">
        <f>'PMS(input)'!$E$23</f>
        <v>0</v>
      </c>
      <c r="N18" s="113">
        <f>'PMS(input)'!$E$24</f>
        <v>0</v>
      </c>
      <c r="O18" s="113" t="e">
        <f>$D$5/($D$5+'PMS(input)'!$E$9*'PMS(input)'!$E$25/1000+$E$5)</f>
        <v>#DIV/0!</v>
      </c>
      <c r="P18" s="113" t="e">
        <f t="shared" si="0"/>
        <v>#DIV/0!</v>
      </c>
      <c r="Q18" s="123" t="str">
        <f t="shared" si="1"/>
        <v>0.0</v>
      </c>
      <c r="R18" s="123" t="str">
        <f t="shared" si="2"/>
        <v>0.0</v>
      </c>
      <c r="S18" s="42">
        <f t="shared" si="3"/>
        <v>0</v>
      </c>
    </row>
    <row r="19" spans="1:19" x14ac:dyDescent="0.15">
      <c r="A19" s="154"/>
      <c r="B19" s="41">
        <v>15</v>
      </c>
      <c r="C19" s="55"/>
      <c r="D19" s="117">
        <f>'PMS(input)'!$E$8</f>
        <v>0</v>
      </c>
      <c r="E19" s="118">
        <f>'PMS(input)'!$E$11</f>
        <v>0</v>
      </c>
      <c r="F19" s="119">
        <f>'PMS(input)'!$E$16</f>
        <v>0</v>
      </c>
      <c r="G19" s="120">
        <f>'PMS(input)'!$E$17</f>
        <v>0</v>
      </c>
      <c r="H19" s="120">
        <f>'PMS(input)'!$E$18</f>
        <v>0</v>
      </c>
      <c r="I19" s="121">
        <f>'PMS(input)'!$E$19</f>
        <v>0</v>
      </c>
      <c r="J19" s="54">
        <f>'PMS(input)'!$E$20</f>
        <v>0</v>
      </c>
      <c r="K19" s="54">
        <f>'PMS(input)'!$E$21</f>
        <v>0</v>
      </c>
      <c r="L19" s="122">
        <f>'PMS(input)'!$E$22</f>
        <v>0</v>
      </c>
      <c r="M19" s="113">
        <f>'PMS(input)'!$E$23</f>
        <v>0</v>
      </c>
      <c r="N19" s="113">
        <f>'PMS(input)'!$E$24</f>
        <v>0</v>
      </c>
      <c r="O19" s="113" t="e">
        <f>$D$5/($D$5+'PMS(input)'!$E$9*'PMS(input)'!$E$25/1000+$E$5)</f>
        <v>#DIV/0!</v>
      </c>
      <c r="P19" s="113" t="e">
        <f t="shared" si="0"/>
        <v>#DIV/0!</v>
      </c>
      <c r="Q19" s="123" t="str">
        <f t="shared" si="1"/>
        <v>0.0</v>
      </c>
      <c r="R19" s="123" t="str">
        <f t="shared" si="2"/>
        <v>0.0</v>
      </c>
      <c r="S19" s="42">
        <f t="shared" si="3"/>
        <v>0</v>
      </c>
    </row>
    <row r="20" spans="1:19" x14ac:dyDescent="0.15">
      <c r="A20" s="154"/>
      <c r="B20" s="41">
        <v>16</v>
      </c>
      <c r="C20" s="55"/>
      <c r="D20" s="117">
        <f>'PMS(input)'!$E$8</f>
        <v>0</v>
      </c>
      <c r="E20" s="118">
        <f>'PMS(input)'!$E$11</f>
        <v>0</v>
      </c>
      <c r="F20" s="119">
        <f>'PMS(input)'!$E$16</f>
        <v>0</v>
      </c>
      <c r="G20" s="120">
        <f>'PMS(input)'!$E$17</f>
        <v>0</v>
      </c>
      <c r="H20" s="120">
        <f>'PMS(input)'!$E$18</f>
        <v>0</v>
      </c>
      <c r="I20" s="121">
        <f>'PMS(input)'!$E$19</f>
        <v>0</v>
      </c>
      <c r="J20" s="54">
        <f>'PMS(input)'!$E$20</f>
        <v>0</v>
      </c>
      <c r="K20" s="54">
        <f>'PMS(input)'!$E$21</f>
        <v>0</v>
      </c>
      <c r="L20" s="122">
        <f>'PMS(input)'!$E$22</f>
        <v>0</v>
      </c>
      <c r="M20" s="113">
        <f>'PMS(input)'!$E$23</f>
        <v>0</v>
      </c>
      <c r="N20" s="113">
        <f>'PMS(input)'!$E$24</f>
        <v>0</v>
      </c>
      <c r="O20" s="113" t="e">
        <f>$D$5/($D$5+'PMS(input)'!$E$9*'PMS(input)'!$E$25/1000+$E$5)</f>
        <v>#DIV/0!</v>
      </c>
      <c r="P20" s="113" t="e">
        <f t="shared" si="0"/>
        <v>#DIV/0!</v>
      </c>
      <c r="Q20" s="123" t="str">
        <f t="shared" si="1"/>
        <v>0.0</v>
      </c>
      <c r="R20" s="123" t="str">
        <f t="shared" si="2"/>
        <v>0.0</v>
      </c>
      <c r="S20" s="42">
        <f t="shared" si="3"/>
        <v>0</v>
      </c>
    </row>
    <row r="21" spans="1:19" x14ac:dyDescent="0.15">
      <c r="A21" s="154"/>
      <c r="B21" s="41">
        <v>17</v>
      </c>
      <c r="C21" s="55"/>
      <c r="D21" s="117">
        <f>'PMS(input)'!$E$8</f>
        <v>0</v>
      </c>
      <c r="E21" s="118">
        <f>'PMS(input)'!$E$11</f>
        <v>0</v>
      </c>
      <c r="F21" s="119">
        <f>'PMS(input)'!$E$16</f>
        <v>0</v>
      </c>
      <c r="G21" s="120">
        <f>'PMS(input)'!$E$17</f>
        <v>0</v>
      </c>
      <c r="H21" s="120">
        <f>'PMS(input)'!$E$18</f>
        <v>0</v>
      </c>
      <c r="I21" s="121">
        <f>'PMS(input)'!$E$19</f>
        <v>0</v>
      </c>
      <c r="J21" s="54">
        <f>'PMS(input)'!$E$20</f>
        <v>0</v>
      </c>
      <c r="K21" s="54">
        <f>'PMS(input)'!$E$21</f>
        <v>0</v>
      </c>
      <c r="L21" s="122">
        <f>'PMS(input)'!$E$22</f>
        <v>0</v>
      </c>
      <c r="M21" s="113">
        <f>'PMS(input)'!$E$23</f>
        <v>0</v>
      </c>
      <c r="N21" s="113">
        <f>'PMS(input)'!$E$24</f>
        <v>0</v>
      </c>
      <c r="O21" s="113" t="e">
        <f>$D$5/($D$5+'PMS(input)'!$E$9*'PMS(input)'!$E$25/1000+$E$5)</f>
        <v>#DIV/0!</v>
      </c>
      <c r="P21" s="113" t="e">
        <f t="shared" si="0"/>
        <v>#DIV/0!</v>
      </c>
      <c r="Q21" s="123" t="str">
        <f t="shared" si="1"/>
        <v>0.0</v>
      </c>
      <c r="R21" s="123" t="str">
        <f t="shared" si="2"/>
        <v>0.0</v>
      </c>
      <c r="S21" s="42">
        <f t="shared" si="3"/>
        <v>0</v>
      </c>
    </row>
    <row r="22" spans="1:19" x14ac:dyDescent="0.15">
      <c r="A22" s="154"/>
      <c r="B22" s="41">
        <v>18</v>
      </c>
      <c r="C22" s="55"/>
      <c r="D22" s="117">
        <f>'PMS(input)'!$E$8</f>
        <v>0</v>
      </c>
      <c r="E22" s="118">
        <f>'PMS(input)'!$E$11</f>
        <v>0</v>
      </c>
      <c r="F22" s="119">
        <f>'PMS(input)'!$E$16</f>
        <v>0</v>
      </c>
      <c r="G22" s="120">
        <f>'PMS(input)'!$E$17</f>
        <v>0</v>
      </c>
      <c r="H22" s="120">
        <f>'PMS(input)'!$E$18</f>
        <v>0</v>
      </c>
      <c r="I22" s="121">
        <f>'PMS(input)'!$E$19</f>
        <v>0</v>
      </c>
      <c r="J22" s="54">
        <f>'PMS(input)'!$E$20</f>
        <v>0</v>
      </c>
      <c r="K22" s="54">
        <f>'PMS(input)'!$E$21</f>
        <v>0</v>
      </c>
      <c r="L22" s="122">
        <f>'PMS(input)'!$E$22</f>
        <v>0</v>
      </c>
      <c r="M22" s="113">
        <f>'PMS(input)'!$E$23</f>
        <v>0</v>
      </c>
      <c r="N22" s="113">
        <f>'PMS(input)'!$E$24</f>
        <v>0</v>
      </c>
      <c r="O22" s="113" t="e">
        <f>$D$5/($D$5+'PMS(input)'!$E$9*'PMS(input)'!$E$25/1000+$E$5)</f>
        <v>#DIV/0!</v>
      </c>
      <c r="P22" s="113" t="e">
        <f t="shared" si="0"/>
        <v>#DIV/0!</v>
      </c>
      <c r="Q22" s="123" t="str">
        <f t="shared" si="1"/>
        <v>0.0</v>
      </c>
      <c r="R22" s="123" t="str">
        <f t="shared" si="2"/>
        <v>0.0</v>
      </c>
      <c r="S22" s="42">
        <f t="shared" si="3"/>
        <v>0</v>
      </c>
    </row>
    <row r="23" spans="1:19" x14ac:dyDescent="0.15">
      <c r="A23" s="154"/>
      <c r="B23" s="41">
        <v>19</v>
      </c>
      <c r="C23" s="55"/>
      <c r="D23" s="117">
        <f>'PMS(input)'!$E$8</f>
        <v>0</v>
      </c>
      <c r="E23" s="118">
        <f>'PMS(input)'!$E$11</f>
        <v>0</v>
      </c>
      <c r="F23" s="119">
        <f>'PMS(input)'!$E$16</f>
        <v>0</v>
      </c>
      <c r="G23" s="120">
        <f>'PMS(input)'!$E$17</f>
        <v>0</v>
      </c>
      <c r="H23" s="120">
        <f>'PMS(input)'!$E$18</f>
        <v>0</v>
      </c>
      <c r="I23" s="121">
        <f>'PMS(input)'!$E$19</f>
        <v>0</v>
      </c>
      <c r="J23" s="54">
        <f>'PMS(input)'!$E$20</f>
        <v>0</v>
      </c>
      <c r="K23" s="54">
        <f>'PMS(input)'!$E$21</f>
        <v>0</v>
      </c>
      <c r="L23" s="122">
        <f>'PMS(input)'!$E$22</f>
        <v>0</v>
      </c>
      <c r="M23" s="113">
        <f>'PMS(input)'!$E$23</f>
        <v>0</v>
      </c>
      <c r="N23" s="113">
        <f>'PMS(input)'!$E$24</f>
        <v>0</v>
      </c>
      <c r="O23" s="113" t="e">
        <f>$D$5/($D$5+'PMS(input)'!$E$9*'PMS(input)'!$E$25/1000+$E$5)</f>
        <v>#DIV/0!</v>
      </c>
      <c r="P23" s="113" t="e">
        <f t="shared" si="0"/>
        <v>#DIV/0!</v>
      </c>
      <c r="Q23" s="123" t="str">
        <f t="shared" si="1"/>
        <v>0.0</v>
      </c>
      <c r="R23" s="123" t="str">
        <f t="shared" si="2"/>
        <v>0.0</v>
      </c>
      <c r="S23" s="42">
        <f t="shared" si="3"/>
        <v>0</v>
      </c>
    </row>
    <row r="24" spans="1:19" x14ac:dyDescent="0.15">
      <c r="A24" s="154"/>
      <c r="B24" s="41">
        <v>20</v>
      </c>
      <c r="C24" s="55"/>
      <c r="D24" s="117">
        <f>'PMS(input)'!$E$8</f>
        <v>0</v>
      </c>
      <c r="E24" s="118">
        <f>'PMS(input)'!$E$11</f>
        <v>0</v>
      </c>
      <c r="F24" s="119">
        <f>'PMS(input)'!$E$16</f>
        <v>0</v>
      </c>
      <c r="G24" s="120">
        <f>'PMS(input)'!$E$17</f>
        <v>0</v>
      </c>
      <c r="H24" s="120">
        <f>'PMS(input)'!$E$18</f>
        <v>0</v>
      </c>
      <c r="I24" s="121">
        <f>'PMS(input)'!$E$19</f>
        <v>0</v>
      </c>
      <c r="J24" s="54">
        <f>'PMS(input)'!$E$20</f>
        <v>0</v>
      </c>
      <c r="K24" s="54">
        <f>'PMS(input)'!$E$21</f>
        <v>0</v>
      </c>
      <c r="L24" s="122">
        <f>'PMS(input)'!$E$22</f>
        <v>0</v>
      </c>
      <c r="M24" s="113">
        <f>'PMS(input)'!$E$23</f>
        <v>0</v>
      </c>
      <c r="N24" s="113">
        <f>'PMS(input)'!$E$24</f>
        <v>0</v>
      </c>
      <c r="O24" s="113" t="e">
        <f>$D$5/($D$5+'PMS(input)'!$E$9*'PMS(input)'!$E$25/1000+$E$5)</f>
        <v>#DIV/0!</v>
      </c>
      <c r="P24" s="113" t="e">
        <f t="shared" si="0"/>
        <v>#DIV/0!</v>
      </c>
      <c r="Q24" s="123" t="str">
        <f t="shared" si="1"/>
        <v>0.0</v>
      </c>
      <c r="R24" s="123" t="str">
        <f t="shared" si="2"/>
        <v>0.0</v>
      </c>
      <c r="S24" s="42">
        <f t="shared" si="3"/>
        <v>0</v>
      </c>
    </row>
    <row r="25" spans="1:19" ht="15" x14ac:dyDescent="0.15">
      <c r="A25" s="154"/>
      <c r="B25" s="43" t="s">
        <v>75</v>
      </c>
      <c r="C25" s="44" t="s">
        <v>67</v>
      </c>
      <c r="D25" s="44" t="s">
        <v>48</v>
      </c>
      <c r="E25" s="44" t="s">
        <v>67</v>
      </c>
      <c r="F25" s="44" t="s">
        <v>67</v>
      </c>
      <c r="G25" s="44" t="s">
        <v>48</v>
      </c>
      <c r="H25" s="44" t="s">
        <v>48</v>
      </c>
      <c r="I25" s="44" t="s">
        <v>48</v>
      </c>
      <c r="J25" s="44" t="s">
        <v>48</v>
      </c>
      <c r="K25" s="44" t="s">
        <v>48</v>
      </c>
      <c r="L25" s="45" t="s">
        <v>67</v>
      </c>
      <c r="M25" s="44" t="s">
        <v>67</v>
      </c>
      <c r="N25" s="45" t="s">
        <v>67</v>
      </c>
      <c r="O25" s="45" t="s">
        <v>48</v>
      </c>
      <c r="P25" s="45" t="s">
        <v>48</v>
      </c>
      <c r="Q25" s="46">
        <f>SUMIF(Q5:Q24,"&gt;0",Q5:Q24)</f>
        <v>0</v>
      </c>
      <c r="R25" s="47">
        <f>SUM(R5:R24)</f>
        <v>0</v>
      </c>
      <c r="S25" s="46">
        <f>SUMIF(S5:S24,"&gt;0",S5:S24)</f>
        <v>0</v>
      </c>
    </row>
  </sheetData>
  <mergeCells count="4">
    <mergeCell ref="F1:N1"/>
    <mergeCell ref="C1:E1"/>
    <mergeCell ref="Q1:S1"/>
    <mergeCell ref="A5:A25"/>
  </mergeCells>
  <phoneticPr fontId="3"/>
  <pageMargins left="0.70866141732283472" right="0.70866141732283472" top="0.74803149606299213" bottom="0.74803149606299213" header="0.31496062992125984" footer="0.31496062992125984"/>
  <pageSetup paperSize="8" scale="77" orientation="landscape" r:id="rId1"/>
  <ignoredErrors>
    <ignoredError sqref="P5"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I19"/>
  <sheetViews>
    <sheetView showGridLines="0" view="pageBreakPreview" zoomScaleNormal="100" zoomScaleSheetLayoutView="100" zoomScalePageLayoutView="7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18"/>
    <col min="10" max="16384" width="9" style="1"/>
  </cols>
  <sheetData>
    <row r="1" spans="1:9" ht="18" customHeight="1" x14ac:dyDescent="0.15">
      <c r="I1" s="2" t="str">
        <f>'PMS(input)'!K1</f>
        <v>JCM_CR_F_PMS_ver01.0</v>
      </c>
    </row>
    <row r="2" spans="1:9" ht="27.95" customHeight="1" x14ac:dyDescent="0.15">
      <c r="A2" s="155" t="s">
        <v>91</v>
      </c>
      <c r="B2" s="155"/>
      <c r="C2" s="155"/>
      <c r="D2" s="155"/>
      <c r="E2" s="155"/>
      <c r="F2" s="155"/>
      <c r="G2" s="155"/>
      <c r="H2" s="155"/>
      <c r="I2" s="155"/>
    </row>
    <row r="3" spans="1:9" ht="18" customHeight="1" x14ac:dyDescent="0.15">
      <c r="A3" s="156" t="s">
        <v>92</v>
      </c>
      <c r="B3" s="157"/>
      <c r="C3" s="157"/>
      <c r="D3" s="157"/>
      <c r="E3" s="157"/>
      <c r="F3" s="157"/>
      <c r="G3" s="157"/>
      <c r="H3" s="157"/>
      <c r="I3" s="157"/>
    </row>
    <row r="4" spans="1:9" ht="11.25" customHeight="1" x14ac:dyDescent="0.15"/>
    <row r="5" spans="1:9" ht="18.95" customHeight="1" thickBot="1" x14ac:dyDescent="0.2">
      <c r="A5" s="80" t="s">
        <v>93</v>
      </c>
      <c r="B5" s="82"/>
      <c r="C5" s="82"/>
      <c r="D5" s="82"/>
      <c r="E5" s="83"/>
      <c r="F5" s="84" t="s">
        <v>94</v>
      </c>
      <c r="G5" s="84" t="s">
        <v>95</v>
      </c>
      <c r="H5" s="84" t="s">
        <v>96</v>
      </c>
      <c r="I5" s="85" t="s">
        <v>35</v>
      </c>
    </row>
    <row r="6" spans="1:9" ht="18.95" customHeight="1" thickBot="1" x14ac:dyDescent="0.2">
      <c r="A6" s="81"/>
      <c r="B6" s="72" t="s">
        <v>36</v>
      </c>
      <c r="C6" s="72"/>
      <c r="D6" s="73"/>
      <c r="E6" s="74"/>
      <c r="F6" s="19"/>
      <c r="G6" s="68">
        <f>G8-G11</f>
        <v>0</v>
      </c>
      <c r="H6" s="20" t="s">
        <v>37</v>
      </c>
      <c r="I6" s="90" t="s">
        <v>38</v>
      </c>
    </row>
    <row r="7" spans="1:9" ht="18.95" customHeight="1" thickBot="1" x14ac:dyDescent="0.2">
      <c r="A7" s="80" t="s">
        <v>97</v>
      </c>
      <c r="B7" s="82"/>
      <c r="C7" s="82"/>
      <c r="D7" s="82"/>
      <c r="E7" s="83"/>
      <c r="F7" s="83"/>
      <c r="G7" s="83"/>
      <c r="H7" s="83"/>
      <c r="I7" s="84"/>
    </row>
    <row r="8" spans="1:9" ht="18.95" customHeight="1" thickBot="1" x14ac:dyDescent="0.2">
      <c r="A8" s="86"/>
      <c r="B8" s="75" t="s">
        <v>81</v>
      </c>
      <c r="C8" s="76"/>
      <c r="D8" s="77"/>
      <c r="E8" s="77"/>
      <c r="F8" s="21"/>
      <c r="G8" s="59">
        <f>G9</f>
        <v>0</v>
      </c>
      <c r="H8" s="20" t="s">
        <v>40</v>
      </c>
      <c r="I8" s="91" t="s">
        <v>41</v>
      </c>
    </row>
    <row r="9" spans="1:9" ht="18.95" customHeight="1" x14ac:dyDescent="0.15">
      <c r="A9" s="86"/>
      <c r="B9" s="75"/>
      <c r="C9" s="69" t="s">
        <v>81</v>
      </c>
      <c r="D9" s="70"/>
      <c r="E9" s="71"/>
      <c r="F9" s="22" t="s">
        <v>39</v>
      </c>
      <c r="G9" s="57">
        <f>'PMS(input_separate)'!Q25</f>
        <v>0</v>
      </c>
      <c r="H9" s="20" t="s">
        <v>37</v>
      </c>
      <c r="I9" s="91" t="s">
        <v>41</v>
      </c>
    </row>
    <row r="10" spans="1:9" ht="18.95" customHeight="1" thickBot="1" x14ac:dyDescent="0.2">
      <c r="A10" s="87"/>
      <c r="B10" s="88"/>
      <c r="C10" s="88"/>
      <c r="D10" s="88"/>
      <c r="E10" s="89"/>
      <c r="F10" s="83"/>
      <c r="G10" s="83"/>
      <c r="H10" s="83"/>
      <c r="I10" s="84"/>
    </row>
    <row r="11" spans="1:9" ht="18.95" customHeight="1" thickBot="1" x14ac:dyDescent="0.2">
      <c r="A11" s="86"/>
      <c r="B11" s="78" t="s">
        <v>82</v>
      </c>
      <c r="C11" s="78"/>
      <c r="D11" s="78"/>
      <c r="E11" s="79"/>
      <c r="F11" s="23"/>
      <c r="G11" s="58">
        <f>G12</f>
        <v>0</v>
      </c>
      <c r="H11" s="24" t="s">
        <v>43</v>
      </c>
      <c r="I11" s="92" t="s">
        <v>44</v>
      </c>
    </row>
    <row r="12" spans="1:9" ht="18.95" customHeight="1" x14ac:dyDescent="0.15">
      <c r="A12" s="81"/>
      <c r="B12" s="93"/>
      <c r="C12" s="94" t="s">
        <v>83</v>
      </c>
      <c r="D12" s="95"/>
      <c r="E12" s="96"/>
      <c r="F12" s="97" t="s">
        <v>39</v>
      </c>
      <c r="G12" s="98">
        <f>'PMS(input_separate)'!R25</f>
        <v>0</v>
      </c>
      <c r="H12" s="99" t="s">
        <v>43</v>
      </c>
      <c r="I12" s="100" t="s">
        <v>44</v>
      </c>
    </row>
    <row r="13" spans="1:9" x14ac:dyDescent="0.15">
      <c r="A13" s="25"/>
      <c r="B13" s="25"/>
      <c r="C13" s="26"/>
      <c r="D13" s="25"/>
      <c r="E13" s="26"/>
      <c r="F13" s="27"/>
      <c r="G13" s="28"/>
      <c r="H13" s="28"/>
      <c r="I13" s="29"/>
    </row>
    <row r="14" spans="1:9" ht="21.75" customHeight="1" x14ac:dyDescent="0.15">
      <c r="E14" s="25" t="s">
        <v>114</v>
      </c>
      <c r="F14" s="14"/>
    </row>
    <row r="15" spans="1:9" ht="21.75" customHeight="1" x14ac:dyDescent="0.15">
      <c r="E15" s="102" t="s">
        <v>188</v>
      </c>
      <c r="F15" s="103">
        <v>8.0399999999999991</v>
      </c>
      <c r="G15" s="105"/>
    </row>
    <row r="16" spans="1:9" ht="21.75" customHeight="1" x14ac:dyDescent="0.15">
      <c r="E16" s="102" t="s">
        <v>189</v>
      </c>
      <c r="F16" s="104">
        <v>9.6</v>
      </c>
      <c r="G16" s="105"/>
    </row>
    <row r="17" spans="5:8" ht="21.75" customHeight="1" x14ac:dyDescent="0.15">
      <c r="E17" s="25"/>
      <c r="F17" s="14"/>
    </row>
    <row r="18" spans="5:8" ht="21.75" customHeight="1" x14ac:dyDescent="0.15">
      <c r="E18" s="25"/>
      <c r="F18" s="14"/>
    </row>
    <row r="19" spans="5:8" x14ac:dyDescent="0.15">
      <c r="E19" s="30"/>
      <c r="F19" s="30"/>
      <c r="G19" s="25"/>
      <c r="H19" s="25"/>
    </row>
  </sheetData>
  <mergeCells count="2">
    <mergeCell ref="A2:I2"/>
    <mergeCell ref="A3:I3"/>
  </mergeCells>
  <phoneticPr fontId="3"/>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2017-09-01T10:00:25Z</cp:lastPrinted>
  <dcterms:created xsi:type="dcterms:W3CDTF">2016-01-26T02:23:56Z</dcterms:created>
  <dcterms:modified xsi:type="dcterms:W3CDTF">2017-09-12T01:56:05Z</dcterms:modified>
</cp:coreProperties>
</file>