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5" windowWidth="19230" windowHeight="6000" tabRatio="706"/>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'MPS(calc_process)'!$A$1:$I$19</definedName>
    <definedName name="_xlnm.Print_Area" localSheetId="0">'MPS(input)'!$A$1:$K$35</definedName>
    <definedName name="_xlnm.Print_Area" localSheetId="6">'MRS(calc_process)'!$A$1:$I$19</definedName>
    <definedName name="_xlnm.Print_Area" localSheetId="4">'MRS(input)'!$A$1:$L$35</definedName>
    <definedName name="Z_B2660EC6_48E8_44CA_972A_E2556BB968F0_.wvu.PrintArea" localSheetId="2" hidden="1">'MPS(calc_process)'!$A$2:$I$21</definedName>
    <definedName name="Z_B2660EC6_48E8_44CA_972A_E2556BB968F0_.wvu.PrintArea" localSheetId="0" hidden="1">'MPS(input)'!$A$2:$K$35</definedName>
    <definedName name="Z_B2660EC6_48E8_44CA_972A_E2556BB968F0_.wvu.PrintArea" localSheetId="6" hidden="1">'MRS(calc_process)'!$A$2:$I$21</definedName>
    <definedName name="Z_B2660EC6_48E8_44CA_972A_E2556BB968F0_.wvu.PrintArea" localSheetId="4" hidden="1">'MRS(input)'!$A$2:$L$35</definedName>
    <definedName name="Z_D0CDC236_ABDA_4432_BA8D_8D1597712156_.wvu.PrintArea" localSheetId="2" hidden="1">'MPS(calc_process)'!$A$2:$I$21</definedName>
    <definedName name="Z_D0CDC236_ABDA_4432_BA8D_8D1597712156_.wvu.PrintArea" localSheetId="0" hidden="1">'MPS(input)'!$A$2:$K$35</definedName>
    <definedName name="Z_D0CDC236_ABDA_4432_BA8D_8D1597712156_.wvu.PrintArea" localSheetId="6" hidden="1">'MRS(calc_process)'!$A$2:$I$21</definedName>
    <definedName name="Z_D0CDC236_ABDA_4432_BA8D_8D1597712156_.wvu.PrintArea" localSheetId="4" hidden="1">'MRS(input)'!$A$2:$L$35</definedName>
    <definedName name="Z_D273F3A6_8152_4679_92B0_E1E5F788BD2C_.wvu.PrintArea" localSheetId="2" hidden="1">'MPS(calc_process)'!$A$2:$I$21</definedName>
    <definedName name="Z_D273F3A6_8152_4679_92B0_E1E5F788BD2C_.wvu.PrintArea" localSheetId="0" hidden="1">'MPS(input)'!$A$2:$K$35</definedName>
    <definedName name="Z_D273F3A6_8152_4679_92B0_E1E5F788BD2C_.wvu.PrintArea" localSheetId="6" hidden="1">'MRS(calc_process)'!$A$2:$I$21</definedName>
    <definedName name="Z_D273F3A6_8152_4679_92B0_E1E5F788BD2C_.wvu.PrintArea" localSheetId="4" hidden="1">'MRS(input)'!$A$2:$L$35</definedName>
  </definedNames>
  <calcPr calcId="145621"/>
</workbook>
</file>

<file path=xl/calcChain.xml><?xml version="1.0" encoding="utf-8"?>
<calcChain xmlns="http://schemas.openxmlformats.org/spreadsheetml/2006/main">
  <c r="K26" i="9" l="1"/>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9" i="9"/>
  <c r="J9" i="9"/>
  <c r="K8" i="9"/>
  <c r="J8" i="9"/>
  <c r="K7" i="9"/>
  <c r="J7" i="9"/>
  <c r="K26" i="8" l="1"/>
  <c r="K25" i="8"/>
  <c r="K24" i="8"/>
  <c r="K23" i="8"/>
  <c r="K22" i="8"/>
  <c r="K21" i="8"/>
  <c r="K20" i="8"/>
  <c r="K19" i="8"/>
  <c r="K18" i="8"/>
  <c r="K17" i="8"/>
  <c r="H26" i="8"/>
  <c r="H25" i="8"/>
  <c r="H24" i="8"/>
  <c r="H23" i="8"/>
  <c r="H22" i="8"/>
  <c r="H21" i="8"/>
  <c r="H20" i="8"/>
  <c r="H19" i="8"/>
  <c r="H18" i="8"/>
  <c r="H17" i="8"/>
  <c r="F26" i="8"/>
  <c r="F25" i="8"/>
  <c r="N25" i="9" s="1"/>
  <c r="F24" i="8"/>
  <c r="M25" i="9" s="1"/>
  <c r="F23" i="8"/>
  <c r="F22" i="8"/>
  <c r="F21" i="8"/>
  <c r="F20" i="8"/>
  <c r="I26" i="9" s="1"/>
  <c r="F17" i="8"/>
  <c r="F24" i="9" s="1"/>
  <c r="I2" i="10"/>
  <c r="I1" i="10"/>
  <c r="S2" i="9"/>
  <c r="S1" i="9"/>
  <c r="L2" i="8"/>
  <c r="L1" i="8"/>
  <c r="N26" i="9"/>
  <c r="L26" i="9"/>
  <c r="F26" i="9"/>
  <c r="E26" i="9"/>
  <c r="D26" i="9"/>
  <c r="L25" i="9"/>
  <c r="E25" i="9"/>
  <c r="D25" i="9"/>
  <c r="N24" i="9"/>
  <c r="M24" i="9"/>
  <c r="L24" i="9"/>
  <c r="I24" i="9"/>
  <c r="E24" i="9"/>
  <c r="D24" i="9"/>
  <c r="N23" i="9"/>
  <c r="M23" i="9"/>
  <c r="L23" i="9"/>
  <c r="I23" i="9"/>
  <c r="E23" i="9"/>
  <c r="D23" i="9"/>
  <c r="N22" i="9"/>
  <c r="M22" i="9"/>
  <c r="L22" i="9"/>
  <c r="I22" i="9"/>
  <c r="F22" i="9"/>
  <c r="E22" i="9"/>
  <c r="D22" i="9"/>
  <c r="N21" i="9"/>
  <c r="M21" i="9"/>
  <c r="L21" i="9"/>
  <c r="I21" i="9"/>
  <c r="F21" i="9"/>
  <c r="E21" i="9"/>
  <c r="D21" i="9"/>
  <c r="N20" i="9"/>
  <c r="L20" i="9"/>
  <c r="E20" i="9"/>
  <c r="D20" i="9"/>
  <c r="N19" i="9"/>
  <c r="L19" i="9"/>
  <c r="E19" i="9"/>
  <c r="D19" i="9"/>
  <c r="N18" i="9"/>
  <c r="L18" i="9"/>
  <c r="E18" i="9"/>
  <c r="D18" i="9"/>
  <c r="M17" i="9"/>
  <c r="L17" i="9"/>
  <c r="I17" i="9"/>
  <c r="F17" i="9"/>
  <c r="E17" i="9"/>
  <c r="D17" i="9"/>
  <c r="N16" i="9"/>
  <c r="M16" i="9"/>
  <c r="L16" i="9"/>
  <c r="I16" i="9"/>
  <c r="E16" i="9"/>
  <c r="D16" i="9"/>
  <c r="N15" i="9"/>
  <c r="M15" i="9"/>
  <c r="L15" i="9"/>
  <c r="I15" i="9"/>
  <c r="E15" i="9"/>
  <c r="D15" i="9"/>
  <c r="N14" i="9"/>
  <c r="M14" i="9"/>
  <c r="L14" i="9"/>
  <c r="I14" i="9"/>
  <c r="F14" i="9"/>
  <c r="E14" i="9"/>
  <c r="D14" i="9"/>
  <c r="N13" i="9"/>
  <c r="M13" i="9"/>
  <c r="L13" i="9"/>
  <c r="I13" i="9"/>
  <c r="F13" i="9"/>
  <c r="E13" i="9"/>
  <c r="D13" i="9"/>
  <c r="N12" i="9"/>
  <c r="L12" i="9"/>
  <c r="E12" i="9"/>
  <c r="D12" i="9"/>
  <c r="N11" i="9"/>
  <c r="L11" i="9"/>
  <c r="F11" i="9"/>
  <c r="E11" i="9"/>
  <c r="D11" i="9"/>
  <c r="M10" i="9"/>
  <c r="L10" i="9"/>
  <c r="I10" i="9"/>
  <c r="F10" i="9"/>
  <c r="E10" i="9"/>
  <c r="D10" i="9"/>
  <c r="N9" i="9"/>
  <c r="M9" i="9"/>
  <c r="L9" i="9"/>
  <c r="I9" i="9"/>
  <c r="E9" i="9"/>
  <c r="D9" i="9"/>
  <c r="N8" i="9"/>
  <c r="M8" i="9"/>
  <c r="L8" i="9"/>
  <c r="I8" i="9"/>
  <c r="E8" i="9"/>
  <c r="D8" i="9"/>
  <c r="N7" i="9"/>
  <c r="M7" i="9"/>
  <c r="L7" i="9"/>
  <c r="I7" i="9"/>
  <c r="F7" i="9"/>
  <c r="E7" i="9"/>
  <c r="D7" i="9"/>
  <c r="F19" i="8"/>
  <c r="H25" i="9" s="1"/>
  <c r="C2" i="7"/>
  <c r="C1" i="7"/>
  <c r="S2" i="6"/>
  <c r="S1" i="6"/>
  <c r="I1" i="2"/>
  <c r="F9" i="9" l="1"/>
  <c r="F18" i="9"/>
  <c r="F25" i="9"/>
  <c r="I25" i="9"/>
  <c r="F18" i="8"/>
  <c r="G26" i="9" s="1"/>
  <c r="N10" i="9"/>
  <c r="I11" i="9"/>
  <c r="M11" i="9"/>
  <c r="I12" i="9"/>
  <c r="M12" i="9"/>
  <c r="N17" i="9"/>
  <c r="I18" i="9"/>
  <c r="M18" i="9"/>
  <c r="I19" i="9"/>
  <c r="M19" i="9"/>
  <c r="I20" i="9"/>
  <c r="M20" i="9"/>
  <c r="M26" i="9"/>
  <c r="F15" i="9"/>
  <c r="F19" i="9"/>
  <c r="F23" i="9"/>
  <c r="F8" i="9"/>
  <c r="F12" i="9"/>
  <c r="F16" i="9"/>
  <c r="F20" i="9"/>
  <c r="O26" i="9"/>
  <c r="O7" i="9"/>
  <c r="G8" i="9"/>
  <c r="O8" i="9"/>
  <c r="O9" i="9"/>
  <c r="G10" i="9"/>
  <c r="O10" i="9"/>
  <c r="O11" i="9"/>
  <c r="G12" i="9"/>
  <c r="O12" i="9"/>
  <c r="O13" i="9"/>
  <c r="G14" i="9"/>
  <c r="O14" i="9"/>
  <c r="O15" i="9"/>
  <c r="G16" i="9"/>
  <c r="O16" i="9"/>
  <c r="O17" i="9"/>
  <c r="G18" i="9"/>
  <c r="O18" i="9"/>
  <c r="O19" i="9"/>
  <c r="G20" i="9"/>
  <c r="O20" i="9"/>
  <c r="O21" i="9"/>
  <c r="G22" i="9"/>
  <c r="O22" i="9"/>
  <c r="O23" i="9"/>
  <c r="G24" i="9"/>
  <c r="O24" i="9"/>
  <c r="O25" i="9"/>
  <c r="H11" i="9"/>
  <c r="H12" i="9"/>
  <c r="H13" i="9"/>
  <c r="H14" i="9"/>
  <c r="H15" i="9"/>
  <c r="H16" i="9"/>
  <c r="H17" i="9"/>
  <c r="H18" i="9"/>
  <c r="H19" i="9"/>
  <c r="H23" i="9"/>
  <c r="H24" i="9"/>
  <c r="H26" i="9"/>
  <c r="H7" i="9"/>
  <c r="H8" i="9"/>
  <c r="H9" i="9"/>
  <c r="H10" i="9"/>
  <c r="H20" i="9"/>
  <c r="H21" i="9"/>
  <c r="H22" i="9"/>
  <c r="R25" i="9" l="1"/>
  <c r="R17" i="9"/>
  <c r="R9" i="9"/>
  <c r="P26" i="9"/>
  <c r="Q26" i="9" s="1"/>
  <c r="Q16" i="9"/>
  <c r="Q8" i="9"/>
  <c r="Q22" i="9"/>
  <c r="Q21" i="9"/>
  <c r="R18" i="9"/>
  <c r="Q13" i="9"/>
  <c r="R10" i="9"/>
  <c r="R12" i="9"/>
  <c r="Q12" i="9"/>
  <c r="G25" i="9"/>
  <c r="G23" i="9"/>
  <c r="G21" i="9"/>
  <c r="G19" i="9"/>
  <c r="G17" i="9"/>
  <c r="G15" i="9"/>
  <c r="G13" i="9"/>
  <c r="G11" i="9"/>
  <c r="G9" i="9"/>
  <c r="G7" i="9"/>
  <c r="P24" i="9"/>
  <c r="R24" i="9" s="1"/>
  <c r="P22" i="9"/>
  <c r="R22" i="9" s="1"/>
  <c r="P18" i="9"/>
  <c r="Q18" i="9" s="1"/>
  <c r="P16" i="9"/>
  <c r="R16" i="9" s="1"/>
  <c r="P14" i="9"/>
  <c r="R14" i="9" s="1"/>
  <c r="P12" i="9"/>
  <c r="P10" i="9"/>
  <c r="Q10" i="9" s="1"/>
  <c r="P8" i="9"/>
  <c r="R8" i="9" s="1"/>
  <c r="P20" i="9"/>
  <c r="Q20" i="9" s="1"/>
  <c r="P25" i="9"/>
  <c r="Q25" i="9" s="1"/>
  <c r="P23" i="9"/>
  <c r="R23" i="9" s="1"/>
  <c r="P21" i="9"/>
  <c r="R21" i="9" s="1"/>
  <c r="P19" i="9"/>
  <c r="R19" i="9" s="1"/>
  <c r="P17" i="9"/>
  <c r="Q17" i="9" s="1"/>
  <c r="P15" i="9"/>
  <c r="R15" i="9" s="1"/>
  <c r="P13" i="9"/>
  <c r="R13" i="9" s="1"/>
  <c r="P11" i="9"/>
  <c r="R11" i="9" s="1"/>
  <c r="P9" i="9"/>
  <c r="Q9" i="9" s="1"/>
  <c r="P7" i="9"/>
  <c r="R7" i="9" s="1"/>
  <c r="Q15" i="9" l="1"/>
  <c r="S15" i="9" s="1"/>
  <c r="Q23" i="9"/>
  <c r="S23" i="9" s="1"/>
  <c r="Q11" i="9"/>
  <c r="Q19" i="9"/>
  <c r="S19" i="9" s="1"/>
  <c r="R26" i="9"/>
  <c r="S26" i="9" s="1"/>
  <c r="Q14" i="9"/>
  <c r="S14" i="9" s="1"/>
  <c r="Q24" i="9"/>
  <c r="S24" i="9" s="1"/>
  <c r="R20" i="9"/>
  <c r="S20" i="9" s="1"/>
  <c r="Q7" i="9"/>
  <c r="S7" i="9" s="1"/>
  <c r="S12" i="9"/>
  <c r="S25" i="9"/>
  <c r="S9" i="9"/>
  <c r="S16" i="9"/>
  <c r="S22" i="9"/>
  <c r="S11" i="9"/>
  <c r="S8" i="9"/>
  <c r="S13" i="9"/>
  <c r="S10" i="9"/>
  <c r="S18" i="9"/>
  <c r="S21" i="9"/>
  <c r="S17" i="9"/>
  <c r="R27" i="9" l="1"/>
  <c r="G14" i="10" s="1"/>
  <c r="G13" i="10" s="1"/>
  <c r="Q27" i="9"/>
  <c r="G11" i="10" s="1"/>
  <c r="G10" i="10" s="1"/>
  <c r="S27" i="9"/>
  <c r="G6" i="10" l="1"/>
  <c r="D30" i="8" s="1"/>
  <c r="E19" i="1"/>
  <c r="E18" i="1" l="1"/>
  <c r="J9" i="6" l="1"/>
  <c r="K9" i="6"/>
  <c r="J10" i="6"/>
  <c r="K10" i="6"/>
  <c r="J11" i="6"/>
  <c r="K11" i="6"/>
  <c r="J12" i="6"/>
  <c r="K12" i="6"/>
  <c r="J13" i="6"/>
  <c r="K13" i="6"/>
  <c r="J14" i="6"/>
  <c r="K14" i="6"/>
  <c r="J15" i="6"/>
  <c r="K15" i="6"/>
  <c r="J16" i="6"/>
  <c r="K16" i="6"/>
  <c r="J17" i="6"/>
  <c r="K17" i="6"/>
  <c r="J18" i="6"/>
  <c r="K18" i="6"/>
  <c r="J19" i="6"/>
  <c r="K19" i="6"/>
  <c r="J20" i="6"/>
  <c r="K20" i="6"/>
  <c r="J21" i="6"/>
  <c r="K21" i="6"/>
  <c r="J22" i="6"/>
  <c r="K22" i="6"/>
  <c r="J23" i="6"/>
  <c r="K23" i="6"/>
  <c r="J24" i="6"/>
  <c r="K24" i="6"/>
  <c r="J25" i="6"/>
  <c r="K25" i="6"/>
  <c r="J26" i="6"/>
  <c r="K26" i="6"/>
  <c r="K8" i="6" l="1"/>
  <c r="K7" i="6"/>
  <c r="J8" i="6"/>
  <c r="J7" i="6"/>
  <c r="F9" i="6"/>
  <c r="F10" i="6"/>
  <c r="F11" i="6"/>
  <c r="F12" i="6"/>
  <c r="F13" i="6"/>
  <c r="F14" i="6"/>
  <c r="F15" i="6"/>
  <c r="F16" i="6"/>
  <c r="F17" i="6"/>
  <c r="F18" i="6"/>
  <c r="F19" i="6"/>
  <c r="F20" i="6"/>
  <c r="F21" i="6"/>
  <c r="F22" i="6"/>
  <c r="F23" i="6"/>
  <c r="F24" i="6"/>
  <c r="F25" i="6"/>
  <c r="F26" i="6"/>
  <c r="F8" i="6"/>
  <c r="F7" i="6"/>
  <c r="D8" i="6" l="1"/>
  <c r="D9" i="6"/>
  <c r="D10" i="6"/>
  <c r="D11" i="6"/>
  <c r="D12" i="6"/>
  <c r="D13" i="6"/>
  <c r="D14" i="6"/>
  <c r="D15" i="6"/>
  <c r="D16" i="6"/>
  <c r="D17" i="6"/>
  <c r="D18" i="6"/>
  <c r="D19" i="6"/>
  <c r="D20" i="6"/>
  <c r="D21" i="6"/>
  <c r="D22" i="6"/>
  <c r="D23" i="6"/>
  <c r="D24" i="6"/>
  <c r="D25" i="6"/>
  <c r="D26" i="6"/>
  <c r="D7" i="6"/>
  <c r="N7" i="6"/>
  <c r="N14" i="6" l="1"/>
  <c r="L12" i="6"/>
  <c r="I8" i="6"/>
  <c r="I9" i="6"/>
  <c r="I10" i="6"/>
  <c r="I11" i="6"/>
  <c r="I12" i="6"/>
  <c r="I13" i="6"/>
  <c r="I14" i="6"/>
  <c r="I15" i="6"/>
  <c r="I16" i="6"/>
  <c r="I17" i="6"/>
  <c r="I18" i="6"/>
  <c r="I19" i="6"/>
  <c r="I20" i="6"/>
  <c r="I21" i="6"/>
  <c r="I22" i="6"/>
  <c r="I23" i="6"/>
  <c r="I24" i="6"/>
  <c r="I25" i="6"/>
  <c r="I26" i="6"/>
  <c r="I7" i="6"/>
  <c r="M26" i="6" l="1"/>
  <c r="M25" i="6"/>
  <c r="M24" i="6"/>
  <c r="M23" i="6"/>
  <c r="M22" i="6"/>
  <c r="M21" i="6"/>
  <c r="M20" i="6"/>
  <c r="M19" i="6"/>
  <c r="M18" i="6"/>
  <c r="M17" i="6"/>
  <c r="M16" i="6"/>
  <c r="M15" i="6"/>
  <c r="M14" i="6"/>
  <c r="M13" i="6"/>
  <c r="M12" i="6"/>
  <c r="M11" i="6"/>
  <c r="M10" i="6"/>
  <c r="M9" i="6"/>
  <c r="M8" i="6"/>
  <c r="M7" i="6"/>
  <c r="N26" i="6" l="1"/>
  <c r="N25" i="6"/>
  <c r="N24" i="6"/>
  <c r="N23" i="6"/>
  <c r="N22" i="6"/>
  <c r="N21" i="6"/>
  <c r="N20" i="6"/>
  <c r="N19" i="6"/>
  <c r="N18" i="6"/>
  <c r="N17" i="6"/>
  <c r="N16" i="6"/>
  <c r="N15" i="6"/>
  <c r="N13" i="6"/>
  <c r="N12" i="6"/>
  <c r="N11" i="6"/>
  <c r="N10" i="6"/>
  <c r="N9" i="6"/>
  <c r="N8" i="6"/>
  <c r="L26" i="6"/>
  <c r="L25" i="6"/>
  <c r="L24" i="6"/>
  <c r="L23" i="6"/>
  <c r="L22" i="6"/>
  <c r="L21" i="6"/>
  <c r="L20" i="6"/>
  <c r="L19" i="6"/>
  <c r="L18" i="6"/>
  <c r="L17" i="6"/>
  <c r="L16" i="6"/>
  <c r="L15" i="6"/>
  <c r="L14" i="6"/>
  <c r="L13" i="6"/>
  <c r="L11" i="6"/>
  <c r="L10" i="6"/>
  <c r="L9" i="6"/>
  <c r="L8" i="6"/>
  <c r="L7" i="6"/>
  <c r="E26" i="6" l="1"/>
  <c r="E25" i="6"/>
  <c r="E24" i="6"/>
  <c r="E23" i="6"/>
  <c r="E22" i="6"/>
  <c r="E21" i="6"/>
  <c r="E20" i="6"/>
  <c r="E19" i="6"/>
  <c r="E18" i="6"/>
  <c r="E17" i="6"/>
  <c r="E16" i="6"/>
  <c r="E15" i="6"/>
  <c r="E14" i="6"/>
  <c r="E13" i="6"/>
  <c r="E12" i="6"/>
  <c r="E11" i="6"/>
  <c r="E10" i="6"/>
  <c r="E9" i="6"/>
  <c r="E8" i="6"/>
  <c r="E7" i="6"/>
  <c r="O7" i="6" s="1"/>
  <c r="P7" i="6" l="1"/>
  <c r="R7" i="6" s="1"/>
  <c r="O8" i="6"/>
  <c r="O12" i="6"/>
  <c r="O16" i="6"/>
  <c r="O20" i="6"/>
  <c r="O24" i="6"/>
  <c r="O10" i="6"/>
  <c r="O14" i="6"/>
  <c r="O22" i="6"/>
  <c r="O11" i="6"/>
  <c r="O19" i="6"/>
  <c r="O9" i="6"/>
  <c r="O13" i="6"/>
  <c r="O17" i="6"/>
  <c r="O21" i="6"/>
  <c r="O25" i="6"/>
  <c r="O18" i="6"/>
  <c r="O26" i="6"/>
  <c r="O15" i="6"/>
  <c r="O23" i="6"/>
  <c r="P18" i="6"/>
  <c r="H26" i="6"/>
  <c r="H19" i="6"/>
  <c r="H11" i="6"/>
  <c r="H20" i="6"/>
  <c r="H12" i="6"/>
  <c r="H21" i="6"/>
  <c r="H13" i="6"/>
  <c r="H24" i="6"/>
  <c r="H25" i="6"/>
  <c r="H17" i="6"/>
  <c r="H9" i="6"/>
  <c r="H18" i="6"/>
  <c r="H10" i="6"/>
  <c r="H22" i="6"/>
  <c r="H14" i="6"/>
  <c r="H23" i="6"/>
  <c r="H15" i="6"/>
  <c r="H7" i="6"/>
  <c r="H16" i="6"/>
  <c r="H8" i="6"/>
  <c r="G23" i="6"/>
  <c r="G15" i="6"/>
  <c r="G7" i="6"/>
  <c r="G24" i="6"/>
  <c r="G16" i="6"/>
  <c r="G8" i="6"/>
  <c r="G25" i="6"/>
  <c r="G17" i="6"/>
  <c r="G9" i="6"/>
  <c r="G20" i="6"/>
  <c r="G21" i="6"/>
  <c r="G13" i="6"/>
  <c r="G22" i="6"/>
  <c r="G26" i="6"/>
  <c r="G18" i="6"/>
  <c r="G10" i="6"/>
  <c r="G19" i="6"/>
  <c r="G11" i="6"/>
  <c r="G12" i="6"/>
  <c r="G14" i="6"/>
  <c r="I2" i="2"/>
  <c r="R8" i="6" l="1"/>
  <c r="Q7" i="6"/>
  <c r="R18" i="6"/>
  <c r="R19" i="6"/>
  <c r="P19" i="6"/>
  <c r="Q19" i="6" s="1"/>
  <c r="P26" i="6"/>
  <c r="R26" i="6" s="1"/>
  <c r="P17" i="6"/>
  <c r="R17" i="6" s="1"/>
  <c r="Q17" i="6"/>
  <c r="P11" i="6"/>
  <c r="Q11" i="6" s="1"/>
  <c r="P24" i="6"/>
  <c r="Q24" i="6" s="1"/>
  <c r="P8" i="6"/>
  <c r="Q8" i="6" s="1"/>
  <c r="P10" i="6"/>
  <c r="R10" i="6" s="1"/>
  <c r="P13" i="6"/>
  <c r="R13" i="6" s="1"/>
  <c r="P20" i="6"/>
  <c r="Q20" i="6" s="1"/>
  <c r="P15" i="6"/>
  <c r="Q15" i="6" s="1"/>
  <c r="P21" i="6"/>
  <c r="R21" i="6" s="1"/>
  <c r="P12" i="6"/>
  <c r="Q12" i="6" s="1"/>
  <c r="Q18" i="6"/>
  <c r="S18" i="6" s="1"/>
  <c r="P22" i="6"/>
  <c r="R22" i="6" s="1"/>
  <c r="Q22" i="6"/>
  <c r="P23" i="6"/>
  <c r="R23" i="6" s="1"/>
  <c r="Q23" i="6"/>
  <c r="P25" i="6"/>
  <c r="Q25" i="6" s="1"/>
  <c r="P9" i="6"/>
  <c r="Q9" i="6" s="1"/>
  <c r="P14" i="6"/>
  <c r="R14" i="6" s="1"/>
  <c r="Q14" i="6"/>
  <c r="P16" i="6"/>
  <c r="R16" i="6" s="1"/>
  <c r="Q16" i="6"/>
  <c r="S7" i="6"/>
  <c r="S14" i="6" l="1"/>
  <c r="R12" i="6"/>
  <c r="S12" i="6" s="1"/>
  <c r="R15" i="6"/>
  <c r="R11" i="6"/>
  <c r="S11" i="6" s="1"/>
  <c r="S23" i="6"/>
  <c r="Q10" i="6"/>
  <c r="Q26" i="6"/>
  <c r="R20" i="6"/>
  <c r="S20" i="6" s="1"/>
  <c r="S16" i="6"/>
  <c r="R9" i="6"/>
  <c r="S9" i="6" s="1"/>
  <c r="Q21" i="6"/>
  <c r="S21" i="6" s="1"/>
  <c r="Q13" i="6"/>
  <c r="S13" i="6" s="1"/>
  <c r="S17" i="6"/>
  <c r="R25" i="6"/>
  <c r="S25" i="6" s="1"/>
  <c r="R24" i="6"/>
  <c r="S26" i="6"/>
  <c r="S22" i="6"/>
  <c r="S10" i="6"/>
  <c r="Q27" i="6"/>
  <c r="G11" i="2" s="1"/>
  <c r="G10" i="2" s="1"/>
  <c r="S24" i="6"/>
  <c r="S19" i="6"/>
  <c r="S15" i="6"/>
  <c r="S8" i="6"/>
  <c r="S27" i="6" l="1"/>
  <c r="R27" i="6"/>
  <c r="G14" i="2" s="1"/>
  <c r="G13" i="2" s="1"/>
  <c r="G6" i="2" s="1"/>
  <c r="B30" i="1" s="1"/>
</calcChain>
</file>

<file path=xl/sharedStrings.xml><?xml version="1.0" encoding="utf-8"?>
<sst xmlns="http://schemas.openxmlformats.org/spreadsheetml/2006/main" count="466" uniqueCount="213">
  <si>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</si>
  <si>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</si>
  <si>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</si>
  <si>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</si>
  <si>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</si>
  <si>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</si>
  <si>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</si>
  <si>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</si>
  <si>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</si>
  <si>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</si>
  <si>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</si>
  <si>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</si>
  <si>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</si>
  <si>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</si>
  <si>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</si>
  <si>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</si>
  <si>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</si>
  <si>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</si>
  <si>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</si>
  <si>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</si>
  <si>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</si>
  <si>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</si>
  <si>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</si>
  <si>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t>-</t>
    <phoneticPr fontId="4"/>
  </si>
  <si>
    <t>Selected from the default values set in the methodology</t>
  </si>
  <si>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</si>
  <si>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</si>
  <si>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</si>
  <si>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</si>
  <si>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</si>
  <si>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Parameter</t>
  </si>
  <si>
    <t>N/A</t>
  </si>
  <si>
    <t>MWh/p</t>
    <phoneticPr fontId="4"/>
  </si>
  <si>
    <t>Continuously</t>
    <phoneticPr fontId="4"/>
  </si>
  <si>
    <t>Option C</t>
    <phoneticPr fontId="4"/>
  </si>
  <si>
    <t>Monitored data</t>
    <phoneticPr fontId="4"/>
  </si>
  <si>
    <t>-</t>
    <phoneticPr fontId="3"/>
  </si>
  <si>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</si>
  <si>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</si>
  <si>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</si>
  <si>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</si>
  <si>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</si>
  <si>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Option B</t>
    <phoneticPr fontId="4"/>
  </si>
  <si>
    <t>Invoice from fuel supply company</t>
    <phoneticPr fontId="4"/>
  </si>
  <si>
    <t>Data is collected and recorded from the invoices by the fuel supply company.</t>
    <phoneticPr fontId="4"/>
  </si>
  <si>
    <t>Continuously</t>
    <phoneticPr fontId="4"/>
  </si>
  <si>
    <t xml:space="preserve">Power generation efficiency </t>
    <phoneticPr fontId="4"/>
  </si>
  <si>
    <t>%</t>
    <phoneticPr fontId="4"/>
  </si>
  <si>
    <t>Specification of the captive power generation system provided by the manufacturer</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</si>
  <si>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</si>
  <si>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</si>
  <si>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t>
    <phoneticPr fontId="3"/>
  </si>
  <si>
    <t>Parameters</t>
    <phoneticPr fontId="3"/>
  </si>
  <si>
    <t>Description of data</t>
    <phoneticPr fontId="3"/>
  </si>
  <si>
    <t>Units</t>
    <phoneticPr fontId="3"/>
  </si>
  <si>
    <t>-</t>
    <phoneticPr fontId="3"/>
  </si>
  <si>
    <t>Estimated values</t>
    <phoneticPr fontId="3"/>
  </si>
  <si>
    <t>Total</t>
    <phoneticPr fontId="3"/>
  </si>
  <si>
    <t>Chiller i</t>
    <phoneticPr fontId="4"/>
  </si>
  <si>
    <t>-</t>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</si>
  <si>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</si>
  <si>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</si>
  <si>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</si>
  <si>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</si>
  <si>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</si>
  <si>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</si>
  <si>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</si>
  <si>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</si>
  <si>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</si>
  <si>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</si>
  <si>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</si>
  <si>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</si>
  <si>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</si>
  <si>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</si>
  <si>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</si>
  <si>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</si>
  <si>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</si>
  <si>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The power generation efficiency calculated from monitored data of the amount of fuel input for power generation and the amount of electricity generated.</t>
    <phoneticPr fontId="4"/>
  </si>
  <si>
    <t>Calculated</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</si>
  <si>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</si>
  <si>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 xml:space="preserve">[List of Default Values]  </t>
    <phoneticPr fontId="4"/>
  </si>
  <si>
    <t>Option B or Option C</t>
    <phoneticPr fontId="4"/>
  </si>
  <si>
    <t>Invoice from the power company for Option B or monitored data for Option C</t>
    <phoneticPr fontId="4"/>
  </si>
  <si>
    <t>MWh/p</t>
    <phoneticPr fontId="4"/>
  </si>
  <si>
    <t>(3)</t>
  </si>
  <si>
    <t>(4)</t>
  </si>
  <si>
    <t>hours/p</t>
    <phoneticPr fontId="4"/>
  </si>
  <si>
    <t>Option C</t>
    <phoneticPr fontId="4"/>
  </si>
  <si>
    <t>Monitored data</t>
    <phoneticPr fontId="4"/>
  </si>
  <si>
    <t>Continuously</t>
    <phoneticPr fontId="4"/>
  </si>
  <si>
    <t>Rated capacity of generator</t>
    <phoneticPr fontId="4"/>
  </si>
  <si>
    <t>kW</t>
    <phoneticPr fontId="4"/>
  </si>
  <si>
    <t>Specification of generator for captive electricity</t>
    <phoneticPr fontId="4"/>
  </si>
  <si>
    <t>(2)</t>
  </si>
  <si>
    <t>(5)</t>
  </si>
  <si>
    <t>-</t>
    <phoneticPr fontId="3"/>
  </si>
  <si>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</si>
  <si>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r>
      <t>EG</t>
    </r>
    <r>
      <rPr>
        <vertAlign val="subscript"/>
        <sz val="11"/>
        <rFont val="Arial"/>
        <family val="2"/>
      </rPr>
      <t>PJ,p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</si>
  <si>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</si>
  <si>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EI</t>
    </r>
    <r>
      <rPr>
        <vertAlign val="subscript"/>
        <sz val="11"/>
        <rFont val="Arial"/>
        <family val="2"/>
      </rPr>
      <t>grid,p</t>
    </r>
    <phoneticPr fontId="4"/>
  </si>
  <si>
    <t>The most recent value available at the time of validation is applied and fixed for the monitoring period thereafter. The data is sourced from “Factores de emisión de gases efecto invernadero”, Instituto Meteorológico Nacional unless otherwise instructed by the Joint Committee.</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</si>
  <si>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</si>
  <si>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mass or volume/p</t>
    <phoneticPr fontId="4"/>
  </si>
  <si>
    <t>GJ/mass or volume</t>
    <phoneticPr fontId="4"/>
  </si>
  <si>
    <t>Monitoring Spreadsheet: JCM_CR_AM002_ver01.0</t>
    <phoneticPr fontId="4"/>
  </si>
  <si>
    <t>Reference Number:</t>
    <phoneticPr fontId="4"/>
  </si>
  <si>
    <t>Input on "MPS
(input_separate)"</t>
    <phoneticPr fontId="4"/>
  </si>
  <si>
    <r>
      <t xml:space="preserve">Table 1: Parameters to be monitored </t>
    </r>
    <r>
      <rPr>
        <b/>
        <i/>
        <sz val="11"/>
        <color indexed="8"/>
        <rFont val="Arial"/>
        <family val="2"/>
      </rPr>
      <t>ex post</t>
    </r>
    <phoneticPr fontId="4"/>
  </si>
  <si>
    <r>
      <t xml:space="preserve">Electricity imported from the grid to the project site during the period </t>
    </r>
    <r>
      <rPr>
        <i/>
        <sz val="11"/>
        <rFont val="Arial"/>
        <family val="2"/>
      </rPr>
      <t>p</t>
    </r>
    <phoneticPr fontId="4"/>
  </si>
  <si>
    <r>
      <t>h</t>
    </r>
    <r>
      <rPr>
        <vertAlign val="subscript"/>
        <sz val="11"/>
        <rFont val="Arial"/>
        <family val="2"/>
      </rPr>
      <t>gen,p</t>
    </r>
    <phoneticPr fontId="4"/>
  </si>
  <si>
    <r>
      <t xml:space="preserve">Operating time of captive electricity generator during the period </t>
    </r>
    <r>
      <rPr>
        <i/>
        <sz val="11"/>
        <rFont val="Arial"/>
        <family val="2"/>
      </rPr>
      <t>p</t>
    </r>
    <phoneticPr fontId="4"/>
  </si>
  <si>
    <r>
      <t>FC</t>
    </r>
    <r>
      <rPr>
        <vertAlign val="subscript"/>
        <sz val="11"/>
        <rFont val="Arial"/>
        <family val="2"/>
      </rPr>
      <t>PJ,p</t>
    </r>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</si>
  <si>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</si>
  <si>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</si>
  <si>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</si>
  <si>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</si>
  <si>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</si>
  <si>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</si>
  <si>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</si>
  <si>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</si>
  <si>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</si>
  <si>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</si>
  <si>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IPLV</t>
    </r>
    <r>
      <rPr>
        <vertAlign val="subscript"/>
        <sz val="11"/>
        <rFont val="Arial"/>
        <family val="2"/>
      </rPr>
      <t>RE,i</t>
    </r>
    <phoneticPr fontId="4"/>
  </si>
  <si>
    <r>
      <t>IPLV</t>
    </r>
    <r>
      <rPr>
        <vertAlign val="subscript"/>
        <sz val="11"/>
        <rFont val="Arial"/>
        <family val="2"/>
      </rPr>
      <t>PJ,i</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</si>
  <si>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</si>
  <si>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</si>
  <si>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</si>
  <si>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</si>
  <si>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</si>
  <si>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</si>
  <si>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RC</t>
    </r>
    <r>
      <rPr>
        <vertAlign val="subscript"/>
        <sz val="11"/>
        <rFont val="Arial"/>
        <family val="2"/>
      </rPr>
      <t>gen</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</si>
  <si>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</si>
  <si>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</si>
  <si>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</si>
  <si>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</si>
  <si>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</si>
  <si>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</si>
  <si>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</si>
  <si>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EI</t>
    </r>
    <r>
      <rPr>
        <vertAlign val="subscript"/>
        <sz val="11"/>
        <rFont val="Arial"/>
        <family val="2"/>
      </rPr>
      <t>grid,p</t>
    </r>
    <phoneticPr fontId="4"/>
  </si>
  <si>
    <r>
      <t>EG</t>
    </r>
    <r>
      <rPr>
        <vertAlign val="subscript"/>
        <sz val="11"/>
        <rFont val="Arial"/>
        <family val="2"/>
      </rPr>
      <t>PJ,p</t>
    </r>
    <phoneticPr fontId="4"/>
  </si>
  <si>
    <r>
      <t>EF</t>
    </r>
    <r>
      <rPr>
        <vertAlign val="subscript"/>
        <sz val="11"/>
        <rFont val="Arial"/>
        <family val="2"/>
      </rPr>
      <t>elec</t>
    </r>
    <phoneticPr fontId="4"/>
  </si>
  <si>
    <r>
      <t>IPLV</t>
    </r>
    <r>
      <rPr>
        <vertAlign val="subscript"/>
        <sz val="11"/>
        <rFont val="Arial"/>
        <family val="2"/>
      </rPr>
      <t>RE,i</t>
    </r>
    <phoneticPr fontId="4"/>
  </si>
  <si>
    <r>
      <t>IPLV</t>
    </r>
    <r>
      <rPr>
        <vertAlign val="subscript"/>
        <sz val="11"/>
        <rFont val="Arial"/>
        <family val="2"/>
      </rPr>
      <t>PJ,i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</si>
  <si>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</si>
  <si>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</si>
  <si>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</si>
  <si>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</si>
  <si>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</si>
  <si>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</si>
  <si>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</si>
  <si>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</si>
  <si>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t>
    </r>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</si>
  <si>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</si>
  <si>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</si>
  <si>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</si>
  <si>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</si>
  <si>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</si>
  <si>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</si>
  <si>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</si>
  <si>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</si>
  <si>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</si>
  <si>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</si>
  <si>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</si>
  <si>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</si>
  <si>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</si>
  <si>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</si>
  <si>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 xml:space="preserve">Cooling capacity 165 </t>
    </r>
    <r>
      <rPr>
        <sz val="11"/>
        <rFont val="Arial Unicode MS"/>
        <family val="3"/>
        <charset val="128"/>
      </rPr>
      <t>≤</t>
    </r>
    <r>
      <rPr>
        <sz val="11"/>
        <rFont val="Arial"/>
        <family val="2"/>
      </rPr>
      <t xml:space="preserve"> x &lt; 2,000 ton</t>
    </r>
    <phoneticPr fontId="3"/>
  </si>
  <si>
    <r>
      <t>Cooling capacity 2,000</t>
    </r>
    <r>
      <rPr>
        <sz val="11"/>
        <rFont val="Arial Unicode MS"/>
        <family val="3"/>
        <charset val="128"/>
      </rPr>
      <t xml:space="preserve"> ≤</t>
    </r>
    <r>
      <rPr>
        <sz val="11"/>
        <rFont val="Arial"/>
        <family val="2"/>
      </rPr>
      <t xml:space="preserve"> x &lt; 3,500 ton</t>
    </r>
    <phoneticPr fontId="3"/>
  </si>
  <si>
    <t>Monitoring Plan Sheet (Input Sheet) [Attachment to Project Design Document]</t>
    <phoneticPr fontId="4"/>
  </si>
  <si>
    <t>Monitoring Plan Sheet (Calculation Process Sheet) [Attachment to Project Design Document]</t>
    <phoneticPr fontId="4"/>
  </si>
  <si>
    <t>Power generation efficiency obtained from manufacturer's specification</t>
    <phoneticPr fontId="4"/>
  </si>
  <si>
    <t>3. Calculations for reference emissions</t>
    <phoneticPr fontId="4"/>
  </si>
  <si>
    <t>4. Calculations of the project emissions</t>
    <phoneticPr fontId="4"/>
  </si>
  <si>
    <t>2. Selected default values, etc.</t>
    <phoneticPr fontId="4"/>
  </si>
  <si>
    <r>
      <t xml:space="preserve">IPLV of reference chiller </t>
    </r>
    <r>
      <rPr>
        <i/>
        <sz val="11"/>
        <rFont val="Arial"/>
        <family val="2"/>
      </rPr>
      <t>i</t>
    </r>
    <r>
      <rPr>
        <sz val="11"/>
        <rFont val="Arial"/>
        <family val="2"/>
      </rPr>
      <t xml:space="preserve"> certified by AHRI </t>
    </r>
    <phoneticPr fontId="4"/>
  </si>
  <si>
    <r>
      <t xml:space="preserve">IPLV of project chiller </t>
    </r>
    <r>
      <rPr>
        <i/>
        <sz val="11"/>
        <rFont val="Arial"/>
        <family val="2"/>
      </rPr>
      <t xml:space="preserve">i </t>
    </r>
    <r>
      <rPr>
        <sz val="11"/>
        <rFont val="Arial"/>
        <family val="2"/>
      </rPr>
      <t>certified by AHRI</t>
    </r>
    <phoneticPr fontId="4"/>
  </si>
  <si>
    <t>Proportion of grid electricity over total electricity consumed at the project site</t>
    <phoneticPr fontId="4"/>
  </si>
  <si>
    <t>Proportion of captive electricity over total electricity consumed at the project site</t>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</si>
  <si>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</si>
  <si>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4"/>
  </si>
  <si>
    <r>
      <t xml:space="preserve">IPLV of reference chiller </t>
    </r>
    <r>
      <rPr>
        <i/>
        <sz val="11"/>
        <rFont val="Arial"/>
        <family val="2"/>
      </rPr>
      <t>i</t>
    </r>
    <r>
      <rPr>
        <sz val="11"/>
        <rFont val="Arial"/>
        <family val="2"/>
      </rPr>
      <t xml:space="preserve"> certified by AHRI </t>
    </r>
    <phoneticPr fontId="4"/>
  </si>
  <si>
    <r>
      <t xml:space="preserve">IPLV of project chiller </t>
    </r>
    <r>
      <rPr>
        <i/>
        <sz val="11"/>
        <rFont val="Arial"/>
        <family val="2"/>
      </rPr>
      <t>i</t>
    </r>
    <r>
      <rPr>
        <sz val="11"/>
        <rFont val="Arial"/>
        <family val="2"/>
      </rPr>
      <t xml:space="preserve"> certified by AHRI</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</si>
  <si>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</si>
  <si>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electricity imported from the grid to the project site during the period </t>
    </r>
    <r>
      <rPr>
        <i/>
        <sz val="11"/>
        <rFont val="Arial"/>
        <family val="2"/>
      </rPr>
      <t>p</t>
    </r>
    <phoneticPr fontId="4"/>
  </si>
  <si>
    <r>
      <t xml:space="preserve">The amount of electricity generated during the monitoring period </t>
    </r>
    <r>
      <rPr>
        <i/>
        <sz val="11"/>
        <rFont val="Arial"/>
        <family val="2"/>
      </rPr>
      <t>p</t>
    </r>
    <phoneticPr fontId="4"/>
  </si>
  <si>
    <r>
      <t>[For grid electricity]
CO</t>
    </r>
    <r>
      <rPr>
        <vertAlign val="subscript"/>
        <sz val="11"/>
        <rFont val="Arial"/>
        <family val="2"/>
      </rPr>
      <t>2</t>
    </r>
    <r>
      <rPr>
        <sz val="11"/>
        <rFont val="Arial"/>
        <family val="2"/>
      </rPr>
      <t xml:space="preserve"> emission factor for consumed electricity</t>
    </r>
    <phoneticPr fontId="4"/>
  </si>
  <si>
    <t>Project
chiller
No.</t>
    <phoneticPr fontId="4"/>
  </si>
  <si>
    <t>Monitoring Structure Sheet [Attachment to Project Design Document]</t>
  </si>
  <si>
    <t>Responsible personnel</t>
  </si>
  <si>
    <t>Role</t>
  </si>
  <si>
    <t>Input on "MRS
(input_separate)"</t>
    <phoneticPr fontId="4"/>
  </si>
  <si>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</si>
  <si>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</si>
  <si>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</si>
  <si>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</si>
  <si>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4"/>
  </si>
  <si>
    <t>(a)</t>
    <phoneticPr fontId="4"/>
  </si>
  <si>
    <t>Monitoring period</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</si>
  <si>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</si>
  <si>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</si>
  <si>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</si>
  <si>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</si>
  <si>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</si>
  <si>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</si>
  <si>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</si>
  <si>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</si>
  <si>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</si>
  <si>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(k)</t>
    <phoneticPr fontId="4"/>
  </si>
  <si>
    <t>Monitored Values</t>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</si>
  <si>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</si>
  <si>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</si>
  <si>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</si>
  <si>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Monitored values</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</si>
</sst>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Red]\-#,##0\ "/>
    <numFmt numFmtId="177" formatCode="#,##0.000_ ;[Red]\-#,##0.000\ "/>
    <numFmt numFmtId="178" formatCode="#,##0.00_);[Red]\(#,##0.00\)"/>
    <numFmt numFmtId="179" formatCode="#,##0_ "/>
    <numFmt numFmtId="180" formatCode="#,##0_);[Red]\(#,##0\)"/>
    <numFmt numFmtId="181" formatCode="#,##0.0000_ ;[Red]\-#,##0.0000\ "/>
    <numFmt numFmtId="182" formatCode="#,##0.00_ "/>
    <numFmt numFmtId="183" formatCode="#,##0.0_ "/>
    <numFmt numFmtId="184" formatCode="#,##0.000_);[Red]\(#,##0.000\)"/>
    <numFmt numFmtId="185" formatCode="#,##0.000_ "/>
    <numFmt numFmtId="186" formatCode="#,##0.0000_ "/>
  </numFmts>
  <fonts count="26"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s>
  <fills count="13">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5999633777886288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theme="1" tint="0.34998626667073579"/>
      </right>
      <top style="thin">
        <color rgb="FF808080"/>
      </top>
      <bottom/>
      <diagonal/>
    </border>
    <border>
      <left style="thin">
        <color theme="1" tint="0.34998626667073579"/>
      </left>
      <right style="thin">
        <color theme="1" tint="0.34998626667073579"/>
      </right>
      <top style="thin">
        <color rgb="FF808080"/>
      </top>
      <bottom style="thin">
        <color theme="1" tint="0.34998626667073579"/>
      </bottom>
      <diagonal/>
    </border>
    <border>
      <left style="thin">
        <color theme="1" tint="0.34998626667073579"/>
      </left>
      <right style="thin">
        <color rgb="FF808080"/>
      </right>
      <top style="thin">
        <color rgb="FF808080"/>
      </top>
      <bottom style="thin">
        <color theme="1" tint="0.34998626667073579"/>
      </bottom>
      <diagonal/>
    </border>
    <border>
      <left style="thin">
        <color rgb="FF808080"/>
      </left>
      <right style="thin">
        <color theme="1" tint="0.34998626667073579"/>
      </right>
      <top/>
      <bottom style="thin">
        <color theme="1" tint="0.34998626667073579"/>
      </bottom>
      <diagonal/>
    </border>
    <border>
      <left style="thin">
        <color indexed="23"/>
      </left>
      <right style="thin">
        <color rgb="FF808080"/>
      </right>
      <top style="thin">
        <color indexed="23"/>
      </top>
      <bottom style="thin">
        <color indexed="23"/>
      </bottom>
      <diagonal/>
    </border>
    <border>
      <left style="thin">
        <color theme="1" tint="0.34998626667073579"/>
      </left>
      <right style="thin">
        <color rgb="FF808080"/>
      </right>
      <top style="thin">
        <color theme="1" tint="0.34998626667073579"/>
      </top>
      <bottom style="thin">
        <color theme="1" tint="0.34998626667073579"/>
      </bottom>
      <diagonal/>
    </border>
    <border>
      <left style="thin">
        <color rgb="FF808080"/>
      </left>
      <right style="thin">
        <color theme="1" tint="0.34998626667073579"/>
      </right>
      <top/>
      <bottom/>
      <diagonal/>
    </border>
    <border>
      <left style="thin">
        <color rgb="FF808080"/>
      </left>
      <right style="thin">
        <color theme="1" tint="0.34998626667073579"/>
      </right>
      <top/>
      <bottom style="thin">
        <color rgb="FF808080"/>
      </bottom>
      <diagonal/>
    </border>
    <border>
      <left style="thin">
        <color indexed="23"/>
      </left>
      <right style="thin">
        <color indexed="23"/>
      </right>
      <top/>
      <bottom style="thin">
        <color rgb="FF808080"/>
      </bottom>
      <diagonal/>
    </border>
    <border>
      <left style="thin">
        <color indexed="23"/>
      </left>
      <right/>
      <top style="thin">
        <color indexed="23"/>
      </top>
      <bottom style="thin">
        <color rgb="FF808080"/>
      </bottom>
      <diagonal/>
    </border>
    <border>
      <left/>
      <right/>
      <top style="thin">
        <color indexed="23"/>
      </top>
      <bottom style="thin">
        <color rgb="FF808080"/>
      </bottom>
      <diagonal/>
    </border>
    <border>
      <left/>
      <right style="thin">
        <color indexed="23"/>
      </right>
      <top style="thin">
        <color indexed="23"/>
      </top>
      <bottom style="thin">
        <color rgb="FF808080"/>
      </bottom>
      <diagonal/>
    </border>
    <border>
      <left style="thin">
        <color indexed="23"/>
      </left>
      <right style="thin">
        <color indexed="23"/>
      </right>
      <top style="thin">
        <color indexed="23"/>
      </top>
      <bottom style="thin">
        <color rgb="FF808080"/>
      </bottom>
      <diagonal/>
    </border>
    <border>
      <left style="thin">
        <color indexed="23"/>
      </left>
      <right style="thin">
        <color rgb="FF808080"/>
      </right>
      <top style="thin">
        <color indexed="23"/>
      </top>
      <bottom style="thin">
        <color rgb="FF808080"/>
      </bottom>
      <diagonal/>
    </border>
    <border>
      <left/>
      <right style="thin">
        <color indexed="23"/>
      </right>
      <top style="thin">
        <color indexed="23"/>
      </top>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38" fontId="11" fillId="0" borderId="0" applyFont="0" applyFill="0" applyBorder="0" applyAlignment="0" applyProtection="0">
      <alignment vertical="center"/>
    </xf>
  </cellStyleXfs>
  <cellXfs count="181">
    <xf numFmtId="0" fontId="0" fillId="0" borderId="0" xfId="0">
      <alignment vertical="center"/>
    </xf>
    <xf numFmtId="0" fontId="2" fillId="0" borderId="0" xfId="0" applyFont="1">
      <alignment vertical="center"/>
    </xf>
    <xf numFmtId="0" fontId="7" fillId="0" borderId="0" xfId="0" applyFont="1" applyFill="1" applyBorder="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0" fontId="2" fillId="0" borderId="0" xfId="0" applyFont="1" applyBorder="1">
      <alignmen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4" borderId="0" xfId="0" applyFont="1" applyFill="1" applyBorder="1">
      <alignment vertical="center"/>
    </xf>
    <xf numFmtId="0" fontId="2" fillId="0" borderId="0" xfId="0" applyFont="1" applyAlignment="1">
      <alignment horizontal="right" vertical="center"/>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2" fillId="9" borderId="2" xfId="0" applyFont="1" applyFill="1" applyBorder="1">
      <alignment vertical="center"/>
    </xf>
    <xf numFmtId="0" fontId="6" fillId="9" borderId="2" xfId="0" applyFont="1" applyFill="1" applyBorder="1">
      <alignment vertical="center"/>
    </xf>
    <xf numFmtId="0" fontId="2" fillId="9" borderId="16" xfId="0" applyFont="1" applyFill="1" applyBorder="1">
      <alignment vertical="center"/>
    </xf>
    <xf numFmtId="0" fontId="6" fillId="9" borderId="16" xfId="0" applyFont="1" applyFill="1" applyBorder="1">
      <alignment vertical="center"/>
    </xf>
    <xf numFmtId="0" fontId="8" fillId="8" borderId="2" xfId="0" applyFont="1" applyFill="1" applyBorder="1">
      <alignment vertical="center"/>
    </xf>
    <xf numFmtId="2" fontId="2" fillId="8" borderId="2" xfId="0" applyNumberFormat="1" applyFont="1" applyFill="1" applyBorder="1" applyAlignment="1">
      <alignment horizontal="center" vertical="center"/>
    </xf>
    <xf numFmtId="2" fontId="8" fillId="8" borderId="2" xfId="0" applyNumberFormat="1" applyFont="1" applyFill="1" applyBorder="1" applyAlignment="1">
      <alignment horizontal="center" vertical="center"/>
    </xf>
    <xf numFmtId="0" fontId="2" fillId="0" borderId="21" xfId="0" applyFont="1" applyFill="1" applyBorder="1" applyAlignment="1">
      <alignment horizontal="center" vertical="center"/>
    </xf>
    <xf numFmtId="0" fontId="8" fillId="0" borderId="2" xfId="0" applyFont="1" applyFill="1" applyBorder="1" applyAlignment="1" applyProtection="1">
      <alignment vertical="center" wrapText="1"/>
      <protection locked="0"/>
    </xf>
    <xf numFmtId="0" fontId="8" fillId="4" borderId="1" xfId="0" quotePrefix="1" applyFont="1" applyFill="1" applyBorder="1" applyAlignment="1" applyProtection="1">
      <alignment vertical="center" wrapText="1"/>
      <protection locked="0"/>
    </xf>
    <xf numFmtId="0" fontId="6" fillId="9" borderId="23" xfId="0" applyFont="1" applyFill="1" applyBorder="1">
      <alignment vertical="center"/>
    </xf>
    <xf numFmtId="0" fontId="2" fillId="9" borderId="24" xfId="0" applyFont="1" applyFill="1" applyBorder="1">
      <alignment vertical="center"/>
    </xf>
    <xf numFmtId="0" fontId="6" fillId="9" borderId="24" xfId="0" applyFont="1" applyFill="1" applyBorder="1">
      <alignment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shrinkToFit="1"/>
    </xf>
    <xf numFmtId="0" fontId="2" fillId="9" borderId="26" xfId="0" applyFont="1" applyFill="1" applyBorder="1">
      <alignment vertical="center"/>
    </xf>
    <xf numFmtId="0" fontId="2" fillId="0" borderId="27" xfId="0" applyFont="1" applyFill="1" applyBorder="1" applyAlignment="1">
      <alignment horizontal="center" vertical="center"/>
    </xf>
    <xf numFmtId="0" fontId="6" fillId="9" borderId="28" xfId="0" applyFont="1" applyFill="1" applyBorder="1" applyAlignment="1">
      <alignment horizontal="center" vertical="center"/>
    </xf>
    <xf numFmtId="0" fontId="2" fillId="9" borderId="29" xfId="0" applyFont="1" applyFill="1" applyBorder="1">
      <alignment vertical="center"/>
    </xf>
    <xf numFmtId="0" fontId="2" fillId="0" borderId="27" xfId="0" applyFont="1" applyBorder="1" applyAlignment="1">
      <alignment horizontal="center" vertical="center"/>
    </xf>
    <xf numFmtId="0" fontId="8" fillId="0" borderId="27" xfId="0" applyFont="1" applyBorder="1" applyAlignment="1">
      <alignment horizontal="center" vertical="center"/>
    </xf>
    <xf numFmtId="0" fontId="2" fillId="9" borderId="30" xfId="0" applyFont="1" applyFill="1" applyBorder="1">
      <alignment vertical="center"/>
    </xf>
    <xf numFmtId="0" fontId="2" fillId="10" borderId="31" xfId="0" applyFont="1" applyFill="1" applyBorder="1">
      <alignment vertical="center"/>
    </xf>
    <xf numFmtId="0" fontId="2" fillId="3" borderId="32" xfId="0" applyFont="1" applyFill="1" applyBorder="1">
      <alignment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6" fillId="6" borderId="1" xfId="0" applyFont="1" applyFill="1" applyBorder="1" applyAlignment="1">
      <alignment horizontal="center" vertical="center" wrapText="1"/>
    </xf>
    <xf numFmtId="0" fontId="2" fillId="3" borderId="33" xfId="0" applyFont="1" applyFill="1" applyBorder="1">
      <alignment vertical="center"/>
    </xf>
    <xf numFmtId="0" fontId="2" fillId="3" borderId="34" xfId="0" applyFont="1" applyFill="1" applyBorder="1">
      <alignment vertical="center"/>
    </xf>
    <xf numFmtId="0" fontId="2" fillId="0" borderId="0" xfId="0" applyFont="1" applyFill="1" applyBorder="1" applyAlignment="1">
      <alignment horizontal="center" vertical="center"/>
    </xf>
    <xf numFmtId="0" fontId="6" fillId="6" borderId="17" xfId="0" applyFont="1" applyFill="1" applyBorder="1">
      <alignment vertical="center"/>
    </xf>
    <xf numFmtId="0" fontId="2" fillId="6" borderId="2" xfId="0" applyFont="1" applyFill="1" applyBorder="1">
      <alignment vertical="center"/>
    </xf>
    <xf numFmtId="0" fontId="6" fillId="6" borderId="2" xfId="0" applyFont="1" applyFill="1" applyBorder="1">
      <alignment vertical="center"/>
    </xf>
    <xf numFmtId="0" fontId="6" fillId="6" borderId="18" xfId="0" applyFont="1" applyFill="1" applyBorder="1">
      <alignment vertical="center"/>
    </xf>
    <xf numFmtId="0" fontId="6" fillId="6" borderId="2" xfId="0" applyFont="1" applyFill="1" applyBorder="1" applyAlignment="1">
      <alignment horizontal="center" vertical="center"/>
    </xf>
    <xf numFmtId="0" fontId="6" fillId="0" borderId="0" xfId="0" applyFont="1">
      <alignment vertical="center"/>
    </xf>
    <xf numFmtId="0" fontId="2" fillId="6" borderId="19" xfId="0" applyFont="1" applyFill="1" applyBorder="1">
      <alignment vertical="center"/>
    </xf>
    <xf numFmtId="0" fontId="2" fillId="12" borderId="20" xfId="0" applyFont="1" applyFill="1" applyBorder="1">
      <alignment vertical="center"/>
    </xf>
    <xf numFmtId="0" fontId="2" fillId="12" borderId="16" xfId="0" applyFont="1" applyFill="1" applyBorder="1">
      <alignment vertical="center"/>
    </xf>
    <xf numFmtId="0" fontId="2" fillId="12" borderId="15" xfId="0" applyFont="1" applyFill="1" applyBorder="1">
      <alignment vertical="center"/>
    </xf>
    <xf numFmtId="0" fontId="2" fillId="0" borderId="2" xfId="0" applyFont="1" applyFill="1" applyBorder="1" applyAlignment="1">
      <alignment horizontal="left" vertical="center"/>
    </xf>
    <xf numFmtId="0" fontId="2" fillId="0" borderId="2" xfId="0" applyFont="1" applyFill="1" applyBorder="1">
      <alignment vertical="center"/>
    </xf>
    <xf numFmtId="0" fontId="2" fillId="0" borderId="2" xfId="0" applyFont="1" applyBorder="1" applyAlignment="1">
      <alignment horizontal="center" vertical="center"/>
    </xf>
    <xf numFmtId="178" fontId="2" fillId="0" borderId="9" xfId="0" applyNumberFormat="1" applyFont="1" applyBorder="1">
      <alignment vertical="center"/>
    </xf>
    <xf numFmtId="178" fontId="8" fillId="0" borderId="6" xfId="0" applyNumberFormat="1" applyFont="1" applyFill="1" applyBorder="1">
      <alignment vertical="center"/>
    </xf>
    <xf numFmtId="178" fontId="8" fillId="0" borderId="9" xfId="0" applyNumberFormat="1" applyFont="1" applyBorder="1">
      <alignment vertical="center"/>
    </xf>
    <xf numFmtId="178" fontId="8" fillId="0" borderId="31" xfId="0" applyNumberFormat="1" applyFont="1" applyFill="1" applyBorder="1">
      <alignment vertical="center"/>
    </xf>
    <xf numFmtId="180" fontId="8" fillId="0" borderId="1" xfId="1" applyNumberFormat="1" applyFont="1" applyFill="1" applyBorder="1" applyProtection="1">
      <alignment vertical="center"/>
      <protection locked="0"/>
    </xf>
    <xf numFmtId="182" fontId="8" fillId="0" borderId="1" xfId="0" applyNumberFormat="1" applyFont="1" applyBorder="1" applyProtection="1">
      <alignment vertical="center"/>
      <protection locked="0"/>
    </xf>
    <xf numFmtId="178" fontId="8" fillId="0" borderId="1" xfId="1" applyNumberFormat="1" applyFont="1" applyFill="1" applyBorder="1" applyProtection="1">
      <alignment vertical="center"/>
      <protection locked="0"/>
    </xf>
    <xf numFmtId="184" fontId="8" fillId="4" borderId="1" xfId="1" applyNumberFormat="1" applyFont="1" applyFill="1" applyBorder="1" applyProtection="1">
      <alignment vertical="center"/>
      <protection locked="0"/>
    </xf>
    <xf numFmtId="184" fontId="8" fillId="4" borderId="1" xfId="1" applyNumberFormat="1" applyFont="1" applyFill="1" applyBorder="1" applyAlignment="1" applyProtection="1">
      <alignment horizontal="right" vertical="center"/>
      <protection locked="0"/>
    </xf>
    <xf numFmtId="181" fontId="8" fillId="5" borderId="1" xfId="1" applyNumberFormat="1" applyFont="1" applyFill="1" applyBorder="1" applyProtection="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1" xfId="0" applyFont="1" applyFill="1" applyBorder="1" applyAlignment="1" applyProtection="1">
      <alignment vertical="center" wrapText="1"/>
    </xf>
    <xf numFmtId="176" fontId="8"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183" fontId="8" fillId="0" borderId="1" xfId="0" applyNumberFormat="1" applyFont="1" applyFill="1" applyBorder="1" applyProtection="1">
      <alignment vertical="center"/>
      <protection locked="0"/>
    </xf>
    <xf numFmtId="182" fontId="8" fillId="0" borderId="1" xfId="0" applyNumberFormat="1" applyFont="1" applyFill="1" applyBorder="1" applyProtection="1">
      <alignment vertical="center"/>
      <protection locked="0"/>
    </xf>
    <xf numFmtId="0" fontId="21" fillId="0" borderId="0" xfId="0" applyFont="1" applyProtection="1">
      <alignment vertical="center"/>
    </xf>
    <xf numFmtId="0" fontId="21" fillId="0" borderId="0" xfId="0" applyFont="1" applyFill="1" applyProtection="1">
      <alignment vertical="center"/>
    </xf>
    <xf numFmtId="0" fontId="16" fillId="0" borderId="0" xfId="0" applyFont="1" applyProtection="1">
      <alignment vertical="center"/>
    </xf>
    <xf numFmtId="0" fontId="21" fillId="11" borderId="0" xfId="0" applyFont="1" applyFill="1" applyProtection="1">
      <alignment vertical="center"/>
    </xf>
    <xf numFmtId="0" fontId="16" fillId="6" borderId="22" xfId="0" applyFont="1" applyFill="1" applyBorder="1" applyProtection="1">
      <alignment vertical="center"/>
    </xf>
    <xf numFmtId="0" fontId="6" fillId="6" borderId="22" xfId="0" applyFont="1" applyFill="1" applyBorder="1" applyAlignment="1" applyProtection="1">
      <alignment horizontal="center" vertical="top" wrapText="1"/>
    </xf>
    <xf numFmtId="0" fontId="20" fillId="6" borderId="22" xfId="0" applyFont="1" applyFill="1" applyBorder="1" applyAlignment="1" applyProtection="1">
      <alignment vertical="center" wrapText="1"/>
    </xf>
    <xf numFmtId="0" fontId="10" fillId="3" borderId="22" xfId="0" applyFont="1" applyFill="1" applyBorder="1" applyProtection="1">
      <alignment vertical="center"/>
    </xf>
    <xf numFmtId="0" fontId="8" fillId="3" borderId="22" xfId="0" applyFont="1" applyFill="1" applyBorder="1" applyAlignment="1" applyProtection="1">
      <alignment horizontal="left" vertical="center"/>
    </xf>
    <xf numFmtId="0" fontId="8" fillId="3" borderId="22" xfId="0" applyFont="1" applyFill="1" applyBorder="1" applyAlignment="1" applyProtection="1">
      <alignment vertical="center" wrapText="1"/>
    </xf>
    <xf numFmtId="0" fontId="8" fillId="3" borderId="22" xfId="0" applyFont="1" applyFill="1" applyBorder="1" applyAlignment="1" applyProtection="1">
      <alignment vertical="center"/>
    </xf>
    <xf numFmtId="0" fontId="8" fillId="3" borderId="22"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3" borderId="22" xfId="0" quotePrefix="1" applyFont="1" applyFill="1" applyBorder="1" applyAlignment="1" applyProtection="1">
      <alignment vertical="center" wrapText="1"/>
    </xf>
    <xf numFmtId="0" fontId="8" fillId="0" borderId="22" xfId="0" applyFont="1" applyBorder="1" applyProtection="1">
      <alignment vertical="center"/>
      <protection locked="0"/>
    </xf>
    <xf numFmtId="178" fontId="8" fillId="0" borderId="22" xfId="1" applyNumberFormat="1" applyFont="1" applyBorder="1" applyProtection="1">
      <alignment vertical="center"/>
      <protection locked="0"/>
    </xf>
    <xf numFmtId="178" fontId="8" fillId="5" borderId="22" xfId="1" applyNumberFormat="1" applyFont="1" applyFill="1" applyBorder="1" applyProtection="1">
      <alignment vertical="center"/>
    </xf>
    <xf numFmtId="178" fontId="8" fillId="5" borderId="22" xfId="0" applyNumberFormat="1" applyFont="1" applyFill="1" applyBorder="1" applyProtection="1">
      <alignment vertical="center"/>
    </xf>
    <xf numFmtId="177" fontId="8" fillId="5" borderId="22" xfId="1" applyNumberFormat="1" applyFont="1" applyFill="1" applyBorder="1" applyProtection="1">
      <alignment vertical="center"/>
    </xf>
    <xf numFmtId="186" fontId="8" fillId="5" borderId="22" xfId="0" applyNumberFormat="1" applyFont="1" applyFill="1" applyBorder="1" applyProtection="1">
      <alignment vertical="center"/>
    </xf>
    <xf numFmtId="185" fontId="8" fillId="5" borderId="22" xfId="0" applyNumberFormat="1" applyFont="1" applyFill="1" applyBorder="1" applyProtection="1">
      <alignment vertical="center"/>
    </xf>
    <xf numFmtId="183" fontId="8" fillId="5" borderId="22" xfId="0" applyNumberFormat="1" applyFont="1" applyFill="1" applyBorder="1" applyProtection="1">
      <alignment vertical="center"/>
    </xf>
    <xf numFmtId="182" fontId="8" fillId="5" borderId="22" xfId="0" applyNumberFormat="1" applyFont="1" applyFill="1" applyBorder="1" applyProtection="1">
      <alignment vertical="center"/>
    </xf>
    <xf numFmtId="178" fontId="8" fillId="3" borderId="22" xfId="0" applyNumberFormat="1" applyFont="1" applyFill="1" applyBorder="1" applyAlignment="1" applyProtection="1">
      <alignment horizontal="right" vertical="center"/>
    </xf>
    <xf numFmtId="178" fontId="8" fillId="3" borderId="22" xfId="0" applyNumberFormat="1" applyFont="1" applyFill="1" applyBorder="1" applyProtection="1">
      <alignment vertical="center"/>
    </xf>
    <xf numFmtId="0" fontId="15" fillId="0" borderId="22" xfId="0" applyFont="1" applyBorder="1" applyAlignment="1" applyProtection="1">
      <alignment horizontal="right" vertical="center"/>
    </xf>
    <xf numFmtId="0" fontId="8" fillId="0" borderId="22" xfId="0" applyFont="1" applyBorder="1" applyAlignment="1" applyProtection="1">
      <alignment horizontal="right" vertical="center"/>
    </xf>
    <xf numFmtId="0" fontId="8" fillId="0" borderId="22" xfId="0" applyFont="1" applyFill="1" applyBorder="1" applyAlignment="1" applyProtection="1">
      <alignment horizontal="right" vertical="center"/>
    </xf>
    <xf numFmtId="178" fontId="8" fillId="0" borderId="22" xfId="0" applyNumberFormat="1" applyFont="1" applyFill="1" applyBorder="1" applyProtection="1">
      <alignment vertical="center"/>
    </xf>
    <xf numFmtId="178" fontId="8" fillId="0" borderId="22" xfId="1" applyNumberFormat="1" applyFont="1" applyFill="1" applyBorder="1" applyProtection="1">
      <alignment vertical="center"/>
    </xf>
    <xf numFmtId="182" fontId="8" fillId="3" borderId="22" xfId="0" applyNumberFormat="1" applyFont="1" applyFill="1" applyBorder="1" applyProtection="1">
      <alignment vertical="center"/>
    </xf>
    <xf numFmtId="0" fontId="8" fillId="3" borderId="1" xfId="0" quotePrefix="1" applyFont="1" applyFill="1" applyBorder="1" applyAlignment="1" applyProtection="1">
      <alignment horizontal="center" vertical="center"/>
    </xf>
    <xf numFmtId="178" fontId="8" fillId="4" borderId="1" xfId="1" applyNumberFormat="1" applyFont="1" applyFill="1" applyBorder="1" applyProtection="1">
      <alignment vertical="center"/>
      <protection locked="0"/>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left" vertical="center" wrapText="1"/>
    </xf>
    <xf numFmtId="180" fontId="8" fillId="4" borderId="1" xfId="3" applyNumberFormat="1" applyFont="1" applyFill="1" applyBorder="1" applyProtection="1">
      <alignment vertical="center"/>
      <protection locked="0"/>
    </xf>
    <xf numFmtId="0" fontId="8" fillId="0" borderId="1" xfId="0" applyFont="1" applyFill="1" applyBorder="1" applyProtection="1">
      <alignment vertical="center"/>
      <protection locked="0"/>
    </xf>
    <xf numFmtId="179" fontId="8" fillId="0" borderId="1" xfId="0" applyNumberFormat="1" applyFont="1" applyBorder="1" applyProtection="1">
      <alignment vertical="center"/>
      <protection locked="0"/>
    </xf>
    <xf numFmtId="0" fontId="8" fillId="3" borderId="1" xfId="0" applyFont="1" applyFill="1" applyBorder="1" applyAlignment="1" applyProtection="1">
      <alignment horizontal="left" vertical="center"/>
    </xf>
    <xf numFmtId="0" fontId="0" fillId="0" borderId="0" xfId="0" applyProtection="1">
      <alignment vertical="center"/>
    </xf>
    <xf numFmtId="0" fontId="21" fillId="0" borderId="0" xfId="0" applyFont="1" applyAlignment="1" applyProtection="1">
      <alignment horizontal="right" vertical="center"/>
    </xf>
    <xf numFmtId="0" fontId="6" fillId="6" borderId="2" xfId="0" applyFont="1" applyFill="1" applyBorder="1" applyAlignment="1" applyProtection="1">
      <alignment horizontal="center" vertical="center" wrapText="1"/>
    </xf>
    <xf numFmtId="0" fontId="2" fillId="0" borderId="1" xfId="0" applyFont="1" applyBorder="1" applyAlignment="1" applyProtection="1">
      <alignment vertical="center" wrapText="1"/>
      <protection locked="0"/>
    </xf>
    <xf numFmtId="0" fontId="2" fillId="0" borderId="0" xfId="0" applyFont="1" applyFill="1" applyBorder="1" applyAlignment="1" applyProtection="1">
      <alignment vertical="center" wrapText="1"/>
    </xf>
    <xf numFmtId="184" fontId="8" fillId="3" borderId="1" xfId="1" applyNumberFormat="1" applyFont="1" applyFill="1" applyBorder="1" applyProtection="1">
      <alignment vertical="center"/>
    </xf>
    <xf numFmtId="182" fontId="8" fillId="3" borderId="1" xfId="0" applyNumberFormat="1" applyFont="1" applyFill="1" applyBorder="1" applyProtection="1">
      <alignment vertical="center"/>
    </xf>
    <xf numFmtId="183" fontId="8" fillId="3" borderId="1" xfId="0" applyNumberFormat="1" applyFont="1" applyFill="1" applyBorder="1" applyProtection="1">
      <alignment vertical="center"/>
    </xf>
    <xf numFmtId="179" fontId="8" fillId="3" borderId="1" xfId="0" applyNumberFormat="1" applyFont="1" applyFill="1" applyBorder="1" applyProtection="1">
      <alignment vertical="center"/>
    </xf>
    <xf numFmtId="184" fontId="8" fillId="3" borderId="1" xfId="1" applyNumberFormat="1" applyFont="1" applyFill="1" applyBorder="1" applyAlignment="1" applyProtection="1">
      <alignment horizontal="right" vertical="center"/>
    </xf>
    <xf numFmtId="182" fontId="8" fillId="0" borderId="22" xfId="0" applyNumberFormat="1" applyFont="1" applyFill="1" applyBorder="1" applyProtection="1">
      <alignment vertical="center"/>
      <protection locked="0"/>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176" fontId="8" fillId="4" borderId="3" xfId="1" applyNumberFormat="1" applyFont="1" applyFill="1" applyBorder="1" applyAlignment="1" applyProtection="1">
      <alignment horizontal="right" vertical="center"/>
    </xf>
    <xf numFmtId="176" fontId="8" fillId="4" borderId="4" xfId="1" applyNumberFormat="1" applyFont="1" applyFill="1" applyBorder="1" applyAlignment="1" applyProtection="1">
      <alignment horizontal="right" vertical="center"/>
    </xf>
    <xf numFmtId="0" fontId="6" fillId="6" borderId="13" xfId="0" applyFont="1" applyFill="1" applyBorder="1" applyAlignment="1" applyProtection="1">
      <alignment horizontal="center" vertical="center"/>
    </xf>
    <xf numFmtId="0" fontId="6" fillId="6" borderId="1" xfId="0" applyFont="1" applyFill="1" applyBorder="1" applyAlignment="1" applyProtection="1">
      <alignment horizontal="center" vertical="center" wrapText="1"/>
    </xf>
    <xf numFmtId="0" fontId="6" fillId="6" borderId="22" xfId="0" applyFont="1" applyFill="1" applyBorder="1" applyAlignment="1" applyProtection="1">
      <alignment horizontal="center" vertical="top" wrapText="1"/>
    </xf>
    <xf numFmtId="0" fontId="18" fillId="6" borderId="22" xfId="0" applyFont="1" applyFill="1" applyBorder="1" applyAlignment="1" applyProtection="1">
      <alignment horizontal="center" vertical="top" wrapText="1"/>
    </xf>
    <xf numFmtId="0" fontId="20" fillId="6" borderId="2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8" fillId="3" borderId="10" xfId="0" applyFont="1" applyFill="1" applyBorder="1" applyAlignment="1" applyProtection="1">
      <alignment vertical="center"/>
    </xf>
    <xf numFmtId="0" fontId="8" fillId="3" borderId="5" xfId="0" applyFont="1" applyFill="1" applyBorder="1" applyAlignment="1" applyProtection="1">
      <alignment vertical="center"/>
    </xf>
    <xf numFmtId="0" fontId="6" fillId="6" borderId="14" xfId="0" applyFont="1" applyFill="1" applyBorder="1" applyAlignment="1" applyProtection="1">
      <alignment horizontal="center" vertical="center"/>
    </xf>
    <xf numFmtId="0" fontId="6" fillId="6" borderId="37" xfId="0" applyFont="1" applyFill="1" applyBorder="1" applyAlignment="1" applyProtection="1">
      <alignment horizontal="center" vertical="center"/>
    </xf>
    <xf numFmtId="176" fontId="8" fillId="4" borderId="3" xfId="1" applyNumberFormat="1" applyFont="1" applyFill="1" applyBorder="1" applyAlignment="1" applyProtection="1">
      <alignment vertical="center"/>
    </xf>
    <xf numFmtId="176" fontId="8" fillId="4" borderId="4" xfId="1" applyNumberFormat="1" applyFont="1" applyFill="1" applyBorder="1" applyAlignment="1" applyProtection="1">
      <alignment vertical="center"/>
    </xf>
    <xf numFmtId="0" fontId="2" fillId="0" borderId="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6" fillId="6" borderId="1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cellXfs>
  <cellStyles count="4">
    <cellStyle name="40% - アクセント 6 2" xfId="2"/>
    <cellStyle name="桁区切り" xfId="1" builtinId="6"/>
    <cellStyle name="桁区切り 2" xfId="3"/>
    <cellStyle name="標準"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80" zoomScaleNormal="70" zoomScaleSheetLayoutView="80" zoomScalePageLayoutView="70" workbookViewId="0"/>
  </sheetViews>
  <sheetFormatPr defaultColWidth="9" defaultRowHeight="14.25" x14ac:dyDescent="0.15"/>
  <cols>
    <col min="1" max="1" width="2.625" style="83" customWidth="1"/>
    <col min="2" max="2" width="11.625" style="83" customWidth="1"/>
    <col min="3" max="3" width="12.375" style="83" customWidth="1"/>
    <col min="4" max="4" width="26.625" style="83" customWidth="1"/>
    <col min="5" max="6" width="10.625" style="83" customWidth="1"/>
    <col min="7" max="7" width="11.625" style="83" customWidth="1"/>
    <col min="8" max="8" width="11.5" style="83" customWidth="1"/>
    <col min="9" max="9" width="60.625" style="83" customWidth="1"/>
    <col min="10" max="10" width="12.625" style="83" customWidth="1"/>
    <col min="11" max="11" width="11.5" style="83" customWidth="1"/>
    <col min="12" max="16384" width="9" style="83"/>
  </cols>
  <sheetData>
    <row r="1" spans="1:11" ht="18" customHeight="1" x14ac:dyDescent="0.15">
      <c r="K1" s="84" t="s">
        <v>104</v>
      </c>
    </row>
    <row r="2" spans="1:11" ht="18" customHeight="1" x14ac:dyDescent="0.15">
      <c r="K2" s="84" t="s">
        <v>105</v>
      </c>
    </row>
    <row r="3" spans="1:11" ht="27.75" customHeight="1" x14ac:dyDescent="0.15">
      <c r="A3" s="85" t="s">
        <v>168</v>
      </c>
      <c r="B3" s="86"/>
      <c r="C3" s="86"/>
      <c r="D3" s="86"/>
      <c r="E3" s="86"/>
      <c r="F3" s="86"/>
      <c r="G3" s="86"/>
      <c r="H3" s="86"/>
      <c r="I3" s="86"/>
      <c r="J3" s="86"/>
      <c r="K3" s="87"/>
    </row>
    <row r="4" spans="1:11" ht="14.25" customHeight="1" x14ac:dyDescent="0.15"/>
    <row r="5" spans="1:11" ht="18.75" customHeight="1" x14ac:dyDescent="0.15">
      <c r="A5" s="88" t="s">
        <v>107</v>
      </c>
      <c r="B5" s="88"/>
    </row>
    <row r="6" spans="1:11" ht="18.75" customHeight="1" x14ac:dyDescent="0.15">
      <c r="A6" s="88"/>
      <c r="B6" s="89" t="s">
        <v>0</v>
      </c>
      <c r="C6" s="89" t="s">
        <v>1</v>
      </c>
      <c r="D6" s="89" t="s">
        <v>2</v>
      </c>
      <c r="E6" s="89" t="s">
        <v>3</v>
      </c>
      <c r="F6" s="89" t="s">
        <v>4</v>
      </c>
      <c r="G6" s="89" t="s">
        <v>5</v>
      </c>
      <c r="H6" s="89" t="s">
        <v>6</v>
      </c>
      <c r="I6" s="89" t="s">
        <v>7</v>
      </c>
      <c r="J6" s="89" t="s">
        <v>8</v>
      </c>
      <c r="K6" s="89" t="s">
        <v>9</v>
      </c>
    </row>
    <row r="7" spans="1:11" s="90" customFormat="1" ht="39" customHeight="1" x14ac:dyDescent="0.15">
      <c r="B7" s="89" t="s">
        <v>10</v>
      </c>
      <c r="C7" s="89" t="s">
        <v>11</v>
      </c>
      <c r="D7" s="89" t="s">
        <v>12</v>
      </c>
      <c r="E7" s="89" t="s">
        <v>13</v>
      </c>
      <c r="F7" s="89" t="s">
        <v>14</v>
      </c>
      <c r="G7" s="89" t="s">
        <v>15</v>
      </c>
      <c r="H7" s="89" t="s">
        <v>16</v>
      </c>
      <c r="I7" s="89" t="s">
        <v>17</v>
      </c>
      <c r="J7" s="89" t="s">
        <v>18</v>
      </c>
      <c r="K7" s="89" t="s">
        <v>19</v>
      </c>
    </row>
    <row r="8" spans="1:11" ht="130.5" customHeight="1" x14ac:dyDescent="0.15">
      <c r="B8" s="135" t="s">
        <v>20</v>
      </c>
      <c r="C8" s="91" t="s">
        <v>21</v>
      </c>
      <c r="D8" s="91" t="s">
        <v>60</v>
      </c>
      <c r="E8" s="92" t="s">
        <v>59</v>
      </c>
      <c r="F8" s="93" t="s">
        <v>22</v>
      </c>
      <c r="G8" s="3" t="s">
        <v>39</v>
      </c>
      <c r="H8" s="3" t="s">
        <v>40</v>
      </c>
      <c r="I8" s="38" t="s">
        <v>98</v>
      </c>
      <c r="J8" s="4" t="s">
        <v>41</v>
      </c>
      <c r="K8" s="4" t="s">
        <v>106</v>
      </c>
    </row>
    <row r="9" spans="1:11" ht="199.9" customHeight="1" x14ac:dyDescent="0.15">
      <c r="B9" s="135" t="s">
        <v>93</v>
      </c>
      <c r="C9" s="91" t="s">
        <v>99</v>
      </c>
      <c r="D9" s="91" t="s">
        <v>108</v>
      </c>
      <c r="E9" s="136"/>
      <c r="F9" s="137" t="s">
        <v>83</v>
      </c>
      <c r="G9" s="3" t="s">
        <v>81</v>
      </c>
      <c r="H9" s="3" t="s">
        <v>82</v>
      </c>
      <c r="I9" s="4" t="s">
        <v>96</v>
      </c>
      <c r="J9" s="4" t="s">
        <v>33</v>
      </c>
      <c r="K9" s="4"/>
    </row>
    <row r="10" spans="1:11" ht="130.5" customHeight="1" x14ac:dyDescent="0.15">
      <c r="B10" s="135" t="s">
        <v>84</v>
      </c>
      <c r="C10" s="138" t="s">
        <v>109</v>
      </c>
      <c r="D10" s="91" t="s">
        <v>110</v>
      </c>
      <c r="E10" s="139"/>
      <c r="F10" s="137" t="s">
        <v>86</v>
      </c>
      <c r="G10" s="3" t="s">
        <v>87</v>
      </c>
      <c r="H10" s="3" t="s">
        <v>88</v>
      </c>
      <c r="I10" s="38" t="s">
        <v>98</v>
      </c>
      <c r="J10" s="4" t="s">
        <v>89</v>
      </c>
      <c r="K10" s="140"/>
    </row>
    <row r="11" spans="1:11" ht="64.5" customHeight="1" x14ac:dyDescent="0.15">
      <c r="A11" s="94"/>
      <c r="B11" s="135" t="s">
        <v>85</v>
      </c>
      <c r="C11" s="91" t="s">
        <v>111</v>
      </c>
      <c r="D11" s="91" t="s">
        <v>112</v>
      </c>
      <c r="E11" s="77"/>
      <c r="F11" s="91" t="s">
        <v>102</v>
      </c>
      <c r="G11" s="3" t="s">
        <v>42</v>
      </c>
      <c r="H11" s="3" t="s">
        <v>43</v>
      </c>
      <c r="I11" s="4" t="s">
        <v>44</v>
      </c>
      <c r="J11" s="4" t="s">
        <v>45</v>
      </c>
      <c r="K11" s="4"/>
    </row>
    <row r="12" spans="1:11" ht="130.5" customHeight="1" x14ac:dyDescent="0.15">
      <c r="A12" s="94"/>
      <c r="B12" s="135" t="s">
        <v>94</v>
      </c>
      <c r="C12" s="91" t="s">
        <v>97</v>
      </c>
      <c r="D12" s="91" t="s">
        <v>113</v>
      </c>
      <c r="E12" s="79"/>
      <c r="F12" s="93" t="s">
        <v>32</v>
      </c>
      <c r="G12" s="3" t="s">
        <v>34</v>
      </c>
      <c r="H12" s="3" t="s">
        <v>35</v>
      </c>
      <c r="I12" s="38" t="s">
        <v>114</v>
      </c>
      <c r="J12" s="4" t="s">
        <v>33</v>
      </c>
      <c r="K12" s="3"/>
    </row>
    <row r="13" spans="1:11" ht="8.25" customHeight="1" x14ac:dyDescent="0.15">
      <c r="A13" s="94"/>
    </row>
    <row r="14" spans="1:11" ht="20.100000000000001" customHeight="1" x14ac:dyDescent="0.15">
      <c r="A14" s="88" t="s">
        <v>115</v>
      </c>
    </row>
    <row r="15" spans="1:11" ht="20.100000000000001" customHeight="1" x14ac:dyDescent="0.15">
      <c r="A15" s="94"/>
      <c r="B15" s="89" t="s">
        <v>66</v>
      </c>
      <c r="C15" s="164" t="s">
        <v>67</v>
      </c>
      <c r="D15" s="164"/>
      <c r="E15" s="89" t="s">
        <v>68</v>
      </c>
      <c r="F15" s="89" t="s">
        <v>69</v>
      </c>
      <c r="G15" s="164" t="s">
        <v>70</v>
      </c>
      <c r="H15" s="164"/>
      <c r="I15" s="164"/>
      <c r="J15" s="164" t="s">
        <v>71</v>
      </c>
      <c r="K15" s="164"/>
    </row>
    <row r="16" spans="1:11" ht="39" customHeight="1" x14ac:dyDescent="0.15">
      <c r="A16" s="94"/>
      <c r="B16" s="89" t="s">
        <v>72</v>
      </c>
      <c r="C16" s="164" t="s">
        <v>73</v>
      </c>
      <c r="D16" s="164"/>
      <c r="E16" s="89" t="s">
        <v>74</v>
      </c>
      <c r="F16" s="89" t="s">
        <v>61</v>
      </c>
      <c r="G16" s="164" t="s">
        <v>75</v>
      </c>
      <c r="H16" s="164"/>
      <c r="I16" s="164"/>
      <c r="J16" s="164" t="s">
        <v>76</v>
      </c>
      <c r="K16" s="164"/>
    </row>
    <row r="17" spans="1:11" ht="68.25" customHeight="1" x14ac:dyDescent="0.15">
      <c r="A17" s="94"/>
      <c r="B17" s="93" t="s">
        <v>116</v>
      </c>
      <c r="C17" s="159" t="s">
        <v>117</v>
      </c>
      <c r="D17" s="159"/>
      <c r="E17" s="81"/>
      <c r="F17" s="91" t="s">
        <v>118</v>
      </c>
      <c r="G17" s="158" t="s">
        <v>100</v>
      </c>
      <c r="H17" s="158"/>
      <c r="I17" s="158"/>
      <c r="J17" s="157"/>
      <c r="K17" s="157"/>
    </row>
    <row r="18" spans="1:11" ht="64.5" customHeight="1" x14ac:dyDescent="0.15">
      <c r="A18" s="94"/>
      <c r="B18" s="93" t="s">
        <v>116</v>
      </c>
      <c r="C18" s="159" t="s">
        <v>119</v>
      </c>
      <c r="D18" s="159"/>
      <c r="E18" s="82">
        <f>IF(ISERROR(3.6*(100/E23)*E25),0,3.6*(100/E23)*E25)</f>
        <v>0</v>
      </c>
      <c r="F18" s="91" t="s">
        <v>118</v>
      </c>
      <c r="G18" s="158" t="s">
        <v>170</v>
      </c>
      <c r="H18" s="158"/>
      <c r="I18" s="158"/>
      <c r="J18" s="158" t="s">
        <v>78</v>
      </c>
      <c r="K18" s="158"/>
    </row>
    <row r="19" spans="1:11" ht="64.5" customHeight="1" x14ac:dyDescent="0.15">
      <c r="A19" s="94"/>
      <c r="B19" s="93" t="s">
        <v>116</v>
      </c>
      <c r="C19" s="159" t="s">
        <v>120</v>
      </c>
      <c r="D19" s="159"/>
      <c r="E19" s="82">
        <f>IF(ISERROR(E11*E24*E25/E12),0,E11*E24*E25/E12)</f>
        <v>0</v>
      </c>
      <c r="F19" s="91" t="s">
        <v>118</v>
      </c>
      <c r="G19" s="158" t="s">
        <v>77</v>
      </c>
      <c r="H19" s="158"/>
      <c r="I19" s="158"/>
      <c r="J19" s="158" t="s">
        <v>78</v>
      </c>
      <c r="K19" s="158"/>
    </row>
    <row r="20" spans="1:11" ht="125.25" customHeight="1" x14ac:dyDescent="0.15">
      <c r="A20" s="94"/>
      <c r="B20" s="93" t="s">
        <v>116</v>
      </c>
      <c r="C20" s="159" t="s">
        <v>121</v>
      </c>
      <c r="D20" s="159"/>
      <c r="E20" s="80"/>
      <c r="F20" s="91" t="s">
        <v>118</v>
      </c>
      <c r="G20" s="160" t="s">
        <v>79</v>
      </c>
      <c r="H20" s="160"/>
      <c r="I20" s="160"/>
      <c r="J20" s="158"/>
      <c r="K20" s="158"/>
    </row>
    <row r="21" spans="1:11" ht="35.25" customHeight="1" x14ac:dyDescent="0.15">
      <c r="A21" s="94"/>
      <c r="B21" s="93" t="s">
        <v>122</v>
      </c>
      <c r="C21" s="159" t="s">
        <v>174</v>
      </c>
      <c r="D21" s="159"/>
      <c r="E21" s="78"/>
      <c r="F21" s="95" t="s">
        <v>23</v>
      </c>
      <c r="G21" s="158" t="s">
        <v>24</v>
      </c>
      <c r="H21" s="158"/>
      <c r="I21" s="158"/>
      <c r="J21" s="158"/>
      <c r="K21" s="158"/>
    </row>
    <row r="22" spans="1:11" ht="36" customHeight="1" x14ac:dyDescent="0.15">
      <c r="A22" s="94"/>
      <c r="B22" s="93" t="s">
        <v>123</v>
      </c>
      <c r="C22" s="159" t="s">
        <v>175</v>
      </c>
      <c r="D22" s="159"/>
      <c r="E22" s="78"/>
      <c r="F22" s="95" t="s">
        <v>23</v>
      </c>
      <c r="G22" s="158" t="s">
        <v>124</v>
      </c>
      <c r="H22" s="158"/>
      <c r="I22" s="158"/>
      <c r="J22" s="158"/>
      <c r="K22" s="158"/>
    </row>
    <row r="23" spans="1:11" ht="21" customHeight="1" x14ac:dyDescent="0.15">
      <c r="A23" s="94"/>
      <c r="B23" s="93" t="s">
        <v>125</v>
      </c>
      <c r="C23" s="159" t="s">
        <v>46</v>
      </c>
      <c r="D23" s="159"/>
      <c r="E23" s="102"/>
      <c r="F23" s="95" t="s">
        <v>47</v>
      </c>
      <c r="G23" s="160" t="s">
        <v>48</v>
      </c>
      <c r="H23" s="160"/>
      <c r="I23" s="160"/>
      <c r="J23" s="157"/>
      <c r="K23" s="157"/>
    </row>
    <row r="24" spans="1:11" ht="92.25" customHeight="1" x14ac:dyDescent="0.15">
      <c r="A24" s="94"/>
      <c r="B24" s="93" t="s">
        <v>126</v>
      </c>
      <c r="C24" s="159" t="s">
        <v>49</v>
      </c>
      <c r="D24" s="159"/>
      <c r="E24" s="103"/>
      <c r="F24" s="95" t="s">
        <v>103</v>
      </c>
      <c r="G24" s="160" t="s">
        <v>101</v>
      </c>
      <c r="H24" s="160"/>
      <c r="I24" s="160"/>
      <c r="J24" s="157"/>
      <c r="K24" s="157"/>
    </row>
    <row r="25" spans="1:11" ht="92.25" customHeight="1" x14ac:dyDescent="0.15">
      <c r="A25" s="94"/>
      <c r="B25" s="93" t="s">
        <v>127</v>
      </c>
      <c r="C25" s="159" t="s">
        <v>128</v>
      </c>
      <c r="D25" s="159"/>
      <c r="E25" s="103"/>
      <c r="F25" s="95" t="s">
        <v>129</v>
      </c>
      <c r="G25" s="160" t="s">
        <v>50</v>
      </c>
      <c r="H25" s="160"/>
      <c r="I25" s="160"/>
      <c r="J25" s="157"/>
      <c r="K25" s="157"/>
    </row>
    <row r="26" spans="1:11" ht="20.25" customHeight="1" x14ac:dyDescent="0.15">
      <c r="A26" s="94"/>
      <c r="B26" s="93" t="s">
        <v>130</v>
      </c>
      <c r="C26" s="159" t="s">
        <v>90</v>
      </c>
      <c r="D26" s="159"/>
      <c r="E26" s="141"/>
      <c r="F26" s="142" t="s">
        <v>91</v>
      </c>
      <c r="G26" s="158" t="s">
        <v>92</v>
      </c>
      <c r="H26" s="158"/>
      <c r="I26" s="158"/>
      <c r="J26" s="157"/>
      <c r="K26" s="157"/>
    </row>
    <row r="27" spans="1:11" ht="6.75" customHeight="1" x14ac:dyDescent="0.15">
      <c r="A27" s="94"/>
    </row>
    <row r="28" spans="1:11" ht="18.75" customHeight="1" x14ac:dyDescent="0.15">
      <c r="A28" s="96" t="s">
        <v>131</v>
      </c>
      <c r="B28" s="96"/>
    </row>
    <row r="29" spans="1:11" ht="17.25" thickBot="1" x14ac:dyDescent="0.2">
      <c r="B29" s="163" t="s">
        <v>132</v>
      </c>
      <c r="C29" s="163"/>
      <c r="D29" s="97" t="s">
        <v>61</v>
      </c>
    </row>
    <row r="30" spans="1:11" ht="19.5" thickBot="1" x14ac:dyDescent="0.2">
      <c r="B30" s="161">
        <f>ROUNDDOWN('MPS(calc_process)'!G6,0)</f>
        <v>0</v>
      </c>
      <c r="C30" s="162"/>
      <c r="D30" s="98" t="s">
        <v>133</v>
      </c>
    </row>
    <row r="31" spans="1:11" ht="20.100000000000001" customHeight="1" x14ac:dyDescent="0.15">
      <c r="B31" s="99"/>
      <c r="C31" s="99"/>
      <c r="F31" s="100"/>
      <c r="G31" s="100"/>
    </row>
    <row r="32" spans="1:11" ht="18.75" customHeight="1" x14ac:dyDescent="0.15">
      <c r="A32" s="88" t="s">
        <v>25</v>
      </c>
    </row>
    <row r="33" spans="2:10" ht="18" customHeight="1" x14ac:dyDescent="0.15">
      <c r="B33" s="101" t="s">
        <v>26</v>
      </c>
      <c r="C33" s="154" t="s">
        <v>27</v>
      </c>
      <c r="D33" s="155"/>
      <c r="E33" s="155"/>
      <c r="F33" s="155"/>
      <c r="G33" s="155"/>
      <c r="H33" s="155"/>
      <c r="I33" s="155"/>
      <c r="J33" s="156"/>
    </row>
    <row r="34" spans="2:10" ht="18" customHeight="1" x14ac:dyDescent="0.15">
      <c r="B34" s="101" t="s">
        <v>28</v>
      </c>
      <c r="C34" s="154" t="s">
        <v>37</v>
      </c>
      <c r="D34" s="155"/>
      <c r="E34" s="155"/>
      <c r="F34" s="155"/>
      <c r="G34" s="155"/>
      <c r="H34" s="155"/>
      <c r="I34" s="155"/>
      <c r="J34" s="156"/>
    </row>
    <row r="35" spans="2:10" ht="18" customHeight="1" x14ac:dyDescent="0.15">
      <c r="B35" s="101" t="s">
        <v>29</v>
      </c>
      <c r="C35" s="154" t="s">
        <v>38</v>
      </c>
      <c r="D35" s="155"/>
      <c r="E35" s="155"/>
      <c r="F35" s="155"/>
      <c r="G35" s="155"/>
      <c r="H35" s="155"/>
      <c r="I35" s="155"/>
      <c r="J35" s="156"/>
    </row>
  </sheetData>
  <sheetProtection password="C303" sheet="1" objects="1" scenarios="1" formatCells="0" formatRows="0"/>
  <mergeCells count="41">
    <mergeCell ref="J17:K17"/>
    <mergeCell ref="C15:D15"/>
    <mergeCell ref="G15:I15"/>
    <mergeCell ref="J15:K15"/>
    <mergeCell ref="C16:D16"/>
    <mergeCell ref="G16:I16"/>
    <mergeCell ref="J16:K16"/>
    <mergeCell ref="B30:C30"/>
    <mergeCell ref="C26:D26"/>
    <mergeCell ref="G26:I26"/>
    <mergeCell ref="C21:D21"/>
    <mergeCell ref="C17:D17"/>
    <mergeCell ref="G17:I17"/>
    <mergeCell ref="C24:D24"/>
    <mergeCell ref="G24:I24"/>
    <mergeCell ref="C25:D25"/>
    <mergeCell ref="G25:I25"/>
    <mergeCell ref="B29:C29"/>
    <mergeCell ref="C22:D22"/>
    <mergeCell ref="G22:I22"/>
    <mergeCell ref="J22:K22"/>
    <mergeCell ref="C18:D18"/>
    <mergeCell ref="G18:I18"/>
    <mergeCell ref="C19:D19"/>
    <mergeCell ref="G19:I19"/>
    <mergeCell ref="C33:J33"/>
    <mergeCell ref="C34:J34"/>
    <mergeCell ref="C35:J35"/>
    <mergeCell ref="J26:K26"/>
    <mergeCell ref="J18:K18"/>
    <mergeCell ref="J19:K19"/>
    <mergeCell ref="C23:D23"/>
    <mergeCell ref="G23:I23"/>
    <mergeCell ref="J23:K23"/>
    <mergeCell ref="C20:D20"/>
    <mergeCell ref="G20:I20"/>
    <mergeCell ref="J20:K20"/>
    <mergeCell ref="J24:K24"/>
    <mergeCell ref="J25:K25"/>
    <mergeCell ref="G21:I21"/>
    <mergeCell ref="J21:K21"/>
  </mergeCells>
  <phoneticPr fontId="4"/>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'MPS(calc_process)'!$F$17:$F$18</xm:f>
          </x14:formula1>
          <xm:sqref>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7"/>
  <sheetViews>
    <sheetView view="pageBreakPreview" zoomScale="60" zoomScaleNormal="85" zoomScalePageLayoutView="70" workbookViewId="0"/>
  </sheetViews>
  <sheetFormatPr defaultColWidth="9" defaultRowHeight="14.25" x14ac:dyDescent="0.15"/>
  <cols>
    <col min="1" max="1" width="12" style="104" customWidth="1"/>
    <col min="2" max="2" width="10" style="104" bestFit="1" customWidth="1"/>
    <col min="3" max="9" width="13.75" style="104" customWidth="1"/>
    <col min="10" max="11" width="13.75" style="107" customWidth="1"/>
    <col min="12" max="19" width="13.75" style="104" customWidth="1"/>
    <col min="20" max="16384" width="9" style="104"/>
  </cols>
  <sheetData>
    <row r="1" spans="1:19" ht="18" customHeight="1" x14ac:dyDescent="0.15">
      <c r="J1" s="105"/>
      <c r="K1" s="105"/>
      <c r="S1" s="84" t="str">
        <f>'MPS(input)'!K1</f>
        <v>Monitoring Spreadsheet: JCM_CR_AM002_ver01.0</v>
      </c>
    </row>
    <row r="2" spans="1:19" ht="18" customHeight="1" x14ac:dyDescent="0.15">
      <c r="J2" s="105"/>
      <c r="K2" s="105"/>
      <c r="S2" s="84" t="str">
        <f>'MPS(input)'!K2</f>
        <v>Reference Number:</v>
      </c>
    </row>
    <row r="3" spans="1:19" s="106" customFormat="1" ht="27.6" customHeight="1" x14ac:dyDescent="0.15">
      <c r="A3" s="108"/>
      <c r="B3" s="108"/>
      <c r="C3" s="165" t="s">
        <v>134</v>
      </c>
      <c r="D3" s="165"/>
      <c r="E3" s="165"/>
      <c r="F3" s="165" t="s">
        <v>135</v>
      </c>
      <c r="G3" s="165"/>
      <c r="H3" s="165"/>
      <c r="I3" s="165"/>
      <c r="J3" s="165"/>
      <c r="K3" s="165"/>
      <c r="L3" s="165"/>
      <c r="M3" s="165"/>
      <c r="N3" s="165"/>
      <c r="O3" s="109"/>
      <c r="P3" s="109"/>
      <c r="Q3" s="166" t="s">
        <v>136</v>
      </c>
      <c r="R3" s="166"/>
      <c r="S3" s="166"/>
    </row>
    <row r="4" spans="1:19" ht="18.75" x14ac:dyDescent="0.15">
      <c r="A4" s="110" t="s">
        <v>52</v>
      </c>
      <c r="B4" s="111" t="s">
        <v>58</v>
      </c>
      <c r="C4" s="112" t="s">
        <v>137</v>
      </c>
      <c r="D4" s="113" t="s">
        <v>138</v>
      </c>
      <c r="E4" s="113" t="s">
        <v>139</v>
      </c>
      <c r="F4" s="114" t="s">
        <v>140</v>
      </c>
      <c r="G4" s="114" t="s">
        <v>140</v>
      </c>
      <c r="H4" s="114" t="s">
        <v>140</v>
      </c>
      <c r="I4" s="114" t="s">
        <v>140</v>
      </c>
      <c r="J4" s="114" t="s">
        <v>141</v>
      </c>
      <c r="K4" s="114" t="s">
        <v>142</v>
      </c>
      <c r="L4" s="114" t="s">
        <v>143</v>
      </c>
      <c r="M4" s="114" t="s">
        <v>144</v>
      </c>
      <c r="N4" s="114" t="s">
        <v>145</v>
      </c>
      <c r="O4" s="114" t="s">
        <v>95</v>
      </c>
      <c r="P4" s="114" t="s">
        <v>95</v>
      </c>
      <c r="Q4" s="112" t="s">
        <v>146</v>
      </c>
      <c r="R4" s="112" t="s">
        <v>147</v>
      </c>
      <c r="S4" s="112" t="s">
        <v>148</v>
      </c>
    </row>
    <row r="5" spans="1:19" ht="149.44999999999999" customHeight="1" x14ac:dyDescent="0.15">
      <c r="A5" s="110" t="s">
        <v>53</v>
      </c>
      <c r="B5" s="113" t="s">
        <v>186</v>
      </c>
      <c r="C5" s="113" t="s">
        <v>182</v>
      </c>
      <c r="D5" s="113" t="s">
        <v>183</v>
      </c>
      <c r="E5" s="113" t="s">
        <v>184</v>
      </c>
      <c r="F5" s="113" t="s">
        <v>185</v>
      </c>
      <c r="G5" s="113" t="s">
        <v>149</v>
      </c>
      <c r="H5" s="113" t="s">
        <v>150</v>
      </c>
      <c r="I5" s="113" t="s">
        <v>151</v>
      </c>
      <c r="J5" s="113" t="s">
        <v>180</v>
      </c>
      <c r="K5" s="113" t="s">
        <v>181</v>
      </c>
      <c r="L5" s="113" t="s">
        <v>46</v>
      </c>
      <c r="M5" s="113" t="s">
        <v>49</v>
      </c>
      <c r="N5" s="113" t="s">
        <v>178</v>
      </c>
      <c r="O5" s="113" t="s">
        <v>176</v>
      </c>
      <c r="P5" s="113" t="s">
        <v>177</v>
      </c>
      <c r="Q5" s="113" t="s">
        <v>179</v>
      </c>
      <c r="R5" s="115" t="s">
        <v>152</v>
      </c>
      <c r="S5" s="115" t="s">
        <v>153</v>
      </c>
    </row>
    <row r="6" spans="1:19" ht="28.5" x14ac:dyDescent="0.15">
      <c r="A6" s="110" t="s">
        <v>54</v>
      </c>
      <c r="B6" s="113" t="s">
        <v>55</v>
      </c>
      <c r="C6" s="114" t="s">
        <v>22</v>
      </c>
      <c r="D6" s="116" t="s">
        <v>83</v>
      </c>
      <c r="E6" s="114" t="s">
        <v>22</v>
      </c>
      <c r="F6" s="113" t="s">
        <v>154</v>
      </c>
      <c r="G6" s="113" t="s">
        <v>154</v>
      </c>
      <c r="H6" s="113" t="s">
        <v>154</v>
      </c>
      <c r="I6" s="113" t="s">
        <v>154</v>
      </c>
      <c r="J6" s="117" t="s">
        <v>23</v>
      </c>
      <c r="K6" s="117" t="s">
        <v>23</v>
      </c>
      <c r="L6" s="117" t="s">
        <v>47</v>
      </c>
      <c r="M6" s="117" t="s">
        <v>103</v>
      </c>
      <c r="N6" s="117" t="s">
        <v>155</v>
      </c>
      <c r="O6" s="117" t="s">
        <v>23</v>
      </c>
      <c r="P6" s="117" t="s">
        <v>23</v>
      </c>
      <c r="Q6" s="115" t="s">
        <v>156</v>
      </c>
      <c r="R6" s="115" t="s">
        <v>156</v>
      </c>
      <c r="S6" s="115" t="s">
        <v>156</v>
      </c>
    </row>
    <row r="7" spans="1:19" x14ac:dyDescent="0.15">
      <c r="A7" s="167" t="s">
        <v>56</v>
      </c>
      <c r="B7" s="118">
        <v>1</v>
      </c>
      <c r="C7" s="119"/>
      <c r="D7" s="120">
        <f>'MPS(input)'!$E$9</f>
        <v>0</v>
      </c>
      <c r="E7" s="121">
        <f>'MPS(input)'!$E$12</f>
        <v>0</v>
      </c>
      <c r="F7" s="122">
        <f>'MPS(input)'!$E$17</f>
        <v>0</v>
      </c>
      <c r="G7" s="123">
        <f>'MPS(input)'!$E$18</f>
        <v>0</v>
      </c>
      <c r="H7" s="123">
        <f>'MPS(input)'!$E$19</f>
        <v>0</v>
      </c>
      <c r="I7" s="124">
        <f>'MPS(input)'!$E$20</f>
        <v>0</v>
      </c>
      <c r="J7" s="153">
        <f>'MPS(input)'!$E$21</f>
        <v>0</v>
      </c>
      <c r="K7" s="153">
        <f>'MPS(input)'!$E$22</f>
        <v>0</v>
      </c>
      <c r="L7" s="125">
        <f>'MPS(input)'!$E$23</f>
        <v>0</v>
      </c>
      <c r="M7" s="126">
        <f>'MPS(input)'!$E$24</f>
        <v>0</v>
      </c>
      <c r="N7" s="126">
        <f>'MPS(input)'!$E$25</f>
        <v>0</v>
      </c>
      <c r="O7" s="126" t="e">
        <f>$D$7/($D$7+'MPS(input)'!$E$10*'MPS(input)'!$E$26/1000+$E$7)</f>
        <v>#DIV/0!</v>
      </c>
      <c r="P7" s="126" t="e">
        <f>1-O7</f>
        <v>#DIV/0!</v>
      </c>
      <c r="Q7" s="127" t="str">
        <f>IF(ISERROR(C7*O7*(K7/J7)*F7+C7*P7*(K7/J7)*IFERROR(SMALL(G7:I7,COUNTIF(G7:I7,0)+1),0)),"0.00",(C7*O7*(K7/J7)*F7+C7*P7*(K7/J7)*IFERROR(SMALL(G7:I7,COUNTIF(G7:I7,0)+1),0)))</f>
        <v>0.00</v>
      </c>
      <c r="R7" s="127" t="str">
        <f>IF(ISERROR(C7*O7*F7+C7*P7*IFERROR(SMALL(G7:I7,COUNTIF(G7:I7,0)+1),0)),"0.00",(C7*O7*F7+C7*P7*IFERROR(SMALL(G7:I7,COUNTIF(G7:I7,0)+1),0)))</f>
        <v>0.00</v>
      </c>
      <c r="S7" s="128">
        <f>Q7-R7</f>
        <v>0</v>
      </c>
    </row>
    <row r="8" spans="1:19" x14ac:dyDescent="0.15">
      <c r="A8" s="167"/>
      <c r="B8" s="118">
        <v>2</v>
      </c>
      <c r="C8" s="119"/>
      <c r="D8" s="120">
        <f>'MPS(input)'!$E$9</f>
        <v>0</v>
      </c>
      <c r="E8" s="121">
        <f>'MPS(input)'!$E$12</f>
        <v>0</v>
      </c>
      <c r="F8" s="122">
        <f>'MPS(input)'!$E$17</f>
        <v>0</v>
      </c>
      <c r="G8" s="123">
        <f>'MPS(input)'!$E$18</f>
        <v>0</v>
      </c>
      <c r="H8" s="123">
        <f>'MPS(input)'!$E$19</f>
        <v>0</v>
      </c>
      <c r="I8" s="124">
        <f>'MPS(input)'!$E$20</f>
        <v>0</v>
      </c>
      <c r="J8" s="153">
        <f>'MPS(input)'!$E$21</f>
        <v>0</v>
      </c>
      <c r="K8" s="153">
        <f>'MPS(input)'!$E$22</f>
        <v>0</v>
      </c>
      <c r="L8" s="125">
        <f>'MPS(input)'!$E$23</f>
        <v>0</v>
      </c>
      <c r="M8" s="126">
        <f>'MPS(input)'!$E$24</f>
        <v>0</v>
      </c>
      <c r="N8" s="126">
        <f>'MPS(input)'!$E$25</f>
        <v>0</v>
      </c>
      <c r="O8" s="126" t="e">
        <f>$D$7/($D$7+'MPS(input)'!$E$10*'MPS(input)'!$E$26/1000+$E$7)</f>
        <v>#DIV/0!</v>
      </c>
      <c r="P8" s="126" t="e">
        <f>1-O8</f>
        <v>#DIV/0!</v>
      </c>
      <c r="Q8" s="127" t="str">
        <f t="shared" ref="Q8:Q26" si="0">IF(ISERROR(C8*O8*(K8/J8)*F8+C8*P8*(K8/J8)*IFERROR(SMALL(G8:I8,COUNTIF(G8:I8,0)+1),0)),"0.00",(C8*O8*(K8/J8)*F8+C8*P8*(K8/J8)*IFERROR(SMALL(G8:I8,COUNTIF(G8:I8,0)+1),0)))</f>
        <v>0.00</v>
      </c>
      <c r="R8" s="127" t="str">
        <f t="shared" ref="R8:R26" si="1">IF(ISERROR(C8*O8*F8+C8*P8*IFERROR(SMALL(G8:I8,COUNTIF(G8:I8,0)+1),0)),"0.00",(C8*O8*F8+C8*P8*IFERROR(SMALL(G8:I8,COUNTIF(G8:I8,0)+1),0)))</f>
        <v>0.00</v>
      </c>
      <c r="S8" s="128">
        <f>Q8-R8</f>
        <v>0</v>
      </c>
    </row>
    <row r="9" spans="1:19" x14ac:dyDescent="0.15">
      <c r="A9" s="167"/>
      <c r="B9" s="118">
        <v>3</v>
      </c>
      <c r="C9" s="119"/>
      <c r="D9" s="120">
        <f>'MPS(input)'!$E$9</f>
        <v>0</v>
      </c>
      <c r="E9" s="121">
        <f>'MPS(input)'!$E$12</f>
        <v>0</v>
      </c>
      <c r="F9" s="122">
        <f>'MPS(input)'!$E$17</f>
        <v>0</v>
      </c>
      <c r="G9" s="123">
        <f>'MPS(input)'!$E$18</f>
        <v>0</v>
      </c>
      <c r="H9" s="123">
        <f>'MPS(input)'!$E$19</f>
        <v>0</v>
      </c>
      <c r="I9" s="124">
        <f>'MPS(input)'!$E$20</f>
        <v>0</v>
      </c>
      <c r="J9" s="153">
        <f>'MPS(input)'!$E$21</f>
        <v>0</v>
      </c>
      <c r="K9" s="153">
        <f>'MPS(input)'!$E$22</f>
        <v>0</v>
      </c>
      <c r="L9" s="125">
        <f>'MPS(input)'!$E$23</f>
        <v>0</v>
      </c>
      <c r="M9" s="126">
        <f>'MPS(input)'!$E$24</f>
        <v>0</v>
      </c>
      <c r="N9" s="126">
        <f>'MPS(input)'!$E$25</f>
        <v>0</v>
      </c>
      <c r="O9" s="126" t="e">
        <f>$D$7/($D$7+'MPS(input)'!$E$10*'MPS(input)'!$E$26/1000+$E$7)</f>
        <v>#DIV/0!</v>
      </c>
      <c r="P9" s="126" t="e">
        <f t="shared" ref="P9:P26" si="2">1-O9</f>
        <v>#DIV/0!</v>
      </c>
      <c r="Q9" s="127" t="str">
        <f t="shared" si="0"/>
        <v>0.00</v>
      </c>
      <c r="R9" s="127" t="str">
        <f t="shared" si="1"/>
        <v>0.00</v>
      </c>
      <c r="S9" s="128">
        <f t="shared" ref="S9:S26" si="3">Q9-R9</f>
        <v>0</v>
      </c>
    </row>
    <row r="10" spans="1:19" x14ac:dyDescent="0.15">
      <c r="A10" s="167"/>
      <c r="B10" s="118">
        <v>4</v>
      </c>
      <c r="C10" s="119"/>
      <c r="D10" s="120">
        <f>'MPS(input)'!$E$9</f>
        <v>0</v>
      </c>
      <c r="E10" s="121">
        <f>'MPS(input)'!$E$12</f>
        <v>0</v>
      </c>
      <c r="F10" s="122">
        <f>'MPS(input)'!$E$17</f>
        <v>0</v>
      </c>
      <c r="G10" s="123">
        <f>'MPS(input)'!$E$18</f>
        <v>0</v>
      </c>
      <c r="H10" s="123">
        <f>'MPS(input)'!$E$19</f>
        <v>0</v>
      </c>
      <c r="I10" s="124">
        <f>'MPS(input)'!$E$20</f>
        <v>0</v>
      </c>
      <c r="J10" s="153">
        <f>'MPS(input)'!$E$21</f>
        <v>0</v>
      </c>
      <c r="K10" s="153">
        <f>'MPS(input)'!$E$22</f>
        <v>0</v>
      </c>
      <c r="L10" s="125">
        <f>'MPS(input)'!$E$23</f>
        <v>0</v>
      </c>
      <c r="M10" s="126">
        <f>'MPS(input)'!$E$24</f>
        <v>0</v>
      </c>
      <c r="N10" s="126">
        <f>'MPS(input)'!$E$25</f>
        <v>0</v>
      </c>
      <c r="O10" s="126" t="e">
        <f>$D$7/($D$7+'MPS(input)'!$E$10*'MPS(input)'!$E$26/1000+$E$7)</f>
        <v>#DIV/0!</v>
      </c>
      <c r="P10" s="126" t="e">
        <f t="shared" si="2"/>
        <v>#DIV/0!</v>
      </c>
      <c r="Q10" s="127" t="str">
        <f t="shared" si="0"/>
        <v>0.00</v>
      </c>
      <c r="R10" s="127" t="str">
        <f t="shared" si="1"/>
        <v>0.00</v>
      </c>
      <c r="S10" s="128">
        <f t="shared" si="3"/>
        <v>0</v>
      </c>
    </row>
    <row r="11" spans="1:19" x14ac:dyDescent="0.15">
      <c r="A11" s="167"/>
      <c r="B11" s="118">
        <v>5</v>
      </c>
      <c r="C11" s="119"/>
      <c r="D11" s="120">
        <f>'MPS(input)'!$E$9</f>
        <v>0</v>
      </c>
      <c r="E11" s="121">
        <f>'MPS(input)'!$E$12</f>
        <v>0</v>
      </c>
      <c r="F11" s="122">
        <f>'MPS(input)'!$E$17</f>
        <v>0</v>
      </c>
      <c r="G11" s="123">
        <f>'MPS(input)'!$E$18</f>
        <v>0</v>
      </c>
      <c r="H11" s="123">
        <f>'MPS(input)'!$E$19</f>
        <v>0</v>
      </c>
      <c r="I11" s="124">
        <f>'MPS(input)'!$E$20</f>
        <v>0</v>
      </c>
      <c r="J11" s="153">
        <f>'MPS(input)'!$E$21</f>
        <v>0</v>
      </c>
      <c r="K11" s="153">
        <f>'MPS(input)'!$E$22</f>
        <v>0</v>
      </c>
      <c r="L11" s="125">
        <f>'MPS(input)'!$E$23</f>
        <v>0</v>
      </c>
      <c r="M11" s="126">
        <f>'MPS(input)'!$E$24</f>
        <v>0</v>
      </c>
      <c r="N11" s="126">
        <f>'MPS(input)'!$E$25</f>
        <v>0</v>
      </c>
      <c r="O11" s="126" t="e">
        <f>$D$7/($D$7+'MPS(input)'!$E$10*'MPS(input)'!$E$26/1000+$E$7)</f>
        <v>#DIV/0!</v>
      </c>
      <c r="P11" s="126" t="e">
        <f t="shared" si="2"/>
        <v>#DIV/0!</v>
      </c>
      <c r="Q11" s="127" t="str">
        <f t="shared" si="0"/>
        <v>0.00</v>
      </c>
      <c r="R11" s="127" t="str">
        <f t="shared" si="1"/>
        <v>0.00</v>
      </c>
      <c r="S11" s="128">
        <f t="shared" si="3"/>
        <v>0</v>
      </c>
    </row>
    <row r="12" spans="1:19" x14ac:dyDescent="0.15">
      <c r="A12" s="167"/>
      <c r="B12" s="118">
        <v>6</v>
      </c>
      <c r="C12" s="119"/>
      <c r="D12" s="120">
        <f>'MPS(input)'!$E$9</f>
        <v>0</v>
      </c>
      <c r="E12" s="121">
        <f>'MPS(input)'!$E$12</f>
        <v>0</v>
      </c>
      <c r="F12" s="122">
        <f>'MPS(input)'!$E$17</f>
        <v>0</v>
      </c>
      <c r="G12" s="123">
        <f>'MPS(input)'!$E$18</f>
        <v>0</v>
      </c>
      <c r="H12" s="123">
        <f>'MPS(input)'!$E$19</f>
        <v>0</v>
      </c>
      <c r="I12" s="124">
        <f>'MPS(input)'!$E$20</f>
        <v>0</v>
      </c>
      <c r="J12" s="153">
        <f>'MPS(input)'!$E$21</f>
        <v>0</v>
      </c>
      <c r="K12" s="153">
        <f>'MPS(input)'!$E$22</f>
        <v>0</v>
      </c>
      <c r="L12" s="125">
        <f>'MPS(input)'!$E$23</f>
        <v>0</v>
      </c>
      <c r="M12" s="126">
        <f>'MPS(input)'!$E$24</f>
        <v>0</v>
      </c>
      <c r="N12" s="126">
        <f>'MPS(input)'!$E$25</f>
        <v>0</v>
      </c>
      <c r="O12" s="126" t="e">
        <f>$D$7/($D$7+'MPS(input)'!$E$10*'MPS(input)'!$E$26/1000+$E$7)</f>
        <v>#DIV/0!</v>
      </c>
      <c r="P12" s="126" t="e">
        <f t="shared" si="2"/>
        <v>#DIV/0!</v>
      </c>
      <c r="Q12" s="127" t="str">
        <f t="shared" si="0"/>
        <v>0.00</v>
      </c>
      <c r="R12" s="127" t="str">
        <f t="shared" si="1"/>
        <v>0.00</v>
      </c>
      <c r="S12" s="128">
        <f t="shared" si="3"/>
        <v>0</v>
      </c>
    </row>
    <row r="13" spans="1:19" x14ac:dyDescent="0.15">
      <c r="A13" s="167"/>
      <c r="B13" s="118">
        <v>7</v>
      </c>
      <c r="C13" s="119"/>
      <c r="D13" s="120">
        <f>'MPS(input)'!$E$9</f>
        <v>0</v>
      </c>
      <c r="E13" s="121">
        <f>'MPS(input)'!$E$12</f>
        <v>0</v>
      </c>
      <c r="F13" s="122">
        <f>'MPS(input)'!$E$17</f>
        <v>0</v>
      </c>
      <c r="G13" s="123">
        <f>'MPS(input)'!$E$18</f>
        <v>0</v>
      </c>
      <c r="H13" s="123">
        <f>'MPS(input)'!$E$19</f>
        <v>0</v>
      </c>
      <c r="I13" s="124">
        <f>'MPS(input)'!$E$20</f>
        <v>0</v>
      </c>
      <c r="J13" s="153">
        <f>'MPS(input)'!$E$21</f>
        <v>0</v>
      </c>
      <c r="K13" s="153">
        <f>'MPS(input)'!$E$22</f>
        <v>0</v>
      </c>
      <c r="L13" s="125">
        <f>'MPS(input)'!$E$23</f>
        <v>0</v>
      </c>
      <c r="M13" s="126">
        <f>'MPS(input)'!$E$24</f>
        <v>0</v>
      </c>
      <c r="N13" s="126">
        <f>'MPS(input)'!$E$25</f>
        <v>0</v>
      </c>
      <c r="O13" s="126" t="e">
        <f>$D$7/($D$7+'MPS(input)'!$E$10*'MPS(input)'!$E$26/1000+$E$7)</f>
        <v>#DIV/0!</v>
      </c>
      <c r="P13" s="126" t="e">
        <f t="shared" si="2"/>
        <v>#DIV/0!</v>
      </c>
      <c r="Q13" s="127" t="str">
        <f t="shared" si="0"/>
        <v>0.00</v>
      </c>
      <c r="R13" s="127" t="str">
        <f t="shared" si="1"/>
        <v>0.00</v>
      </c>
      <c r="S13" s="128">
        <f t="shared" si="3"/>
        <v>0</v>
      </c>
    </row>
    <row r="14" spans="1:19" x14ac:dyDescent="0.15">
      <c r="A14" s="167"/>
      <c r="B14" s="118">
        <v>8</v>
      </c>
      <c r="C14" s="119"/>
      <c r="D14" s="120">
        <f>'MPS(input)'!$E$9</f>
        <v>0</v>
      </c>
      <c r="E14" s="121">
        <f>'MPS(input)'!$E$12</f>
        <v>0</v>
      </c>
      <c r="F14" s="122">
        <f>'MPS(input)'!$E$17</f>
        <v>0</v>
      </c>
      <c r="G14" s="123">
        <f>'MPS(input)'!$E$18</f>
        <v>0</v>
      </c>
      <c r="H14" s="123">
        <f>'MPS(input)'!$E$19</f>
        <v>0</v>
      </c>
      <c r="I14" s="124">
        <f>'MPS(input)'!$E$20</f>
        <v>0</v>
      </c>
      <c r="J14" s="153">
        <f>'MPS(input)'!$E$21</f>
        <v>0</v>
      </c>
      <c r="K14" s="153">
        <f>'MPS(input)'!$E$22</f>
        <v>0</v>
      </c>
      <c r="L14" s="125">
        <f>'MPS(input)'!$E$23</f>
        <v>0</v>
      </c>
      <c r="M14" s="126">
        <f>'MPS(input)'!$E$24</f>
        <v>0</v>
      </c>
      <c r="N14" s="126">
        <f>'MPS(input)'!$E$25</f>
        <v>0</v>
      </c>
      <c r="O14" s="126" t="e">
        <f>$D$7/($D$7+'MPS(input)'!$E$10*'MPS(input)'!$E$26/1000+$E$7)</f>
        <v>#DIV/0!</v>
      </c>
      <c r="P14" s="126" t="e">
        <f t="shared" si="2"/>
        <v>#DIV/0!</v>
      </c>
      <c r="Q14" s="127" t="str">
        <f t="shared" si="0"/>
        <v>0.00</v>
      </c>
      <c r="R14" s="127" t="str">
        <f t="shared" si="1"/>
        <v>0.00</v>
      </c>
      <c r="S14" s="128">
        <f t="shared" si="3"/>
        <v>0</v>
      </c>
    </row>
    <row r="15" spans="1:19" x14ac:dyDescent="0.15">
      <c r="A15" s="167"/>
      <c r="B15" s="118">
        <v>9</v>
      </c>
      <c r="C15" s="119"/>
      <c r="D15" s="120">
        <f>'MPS(input)'!$E$9</f>
        <v>0</v>
      </c>
      <c r="E15" s="121">
        <f>'MPS(input)'!$E$12</f>
        <v>0</v>
      </c>
      <c r="F15" s="122">
        <f>'MPS(input)'!$E$17</f>
        <v>0</v>
      </c>
      <c r="G15" s="123">
        <f>'MPS(input)'!$E$18</f>
        <v>0</v>
      </c>
      <c r="H15" s="123">
        <f>'MPS(input)'!$E$19</f>
        <v>0</v>
      </c>
      <c r="I15" s="124">
        <f>'MPS(input)'!$E$20</f>
        <v>0</v>
      </c>
      <c r="J15" s="153">
        <f>'MPS(input)'!$E$21</f>
        <v>0</v>
      </c>
      <c r="K15" s="153">
        <f>'MPS(input)'!$E$22</f>
        <v>0</v>
      </c>
      <c r="L15" s="125">
        <f>'MPS(input)'!$E$23</f>
        <v>0</v>
      </c>
      <c r="M15" s="126">
        <f>'MPS(input)'!$E$24</f>
        <v>0</v>
      </c>
      <c r="N15" s="126">
        <f>'MPS(input)'!$E$25</f>
        <v>0</v>
      </c>
      <c r="O15" s="126" t="e">
        <f>$D$7/($D$7+'MPS(input)'!$E$10*'MPS(input)'!$E$26/1000+$E$7)</f>
        <v>#DIV/0!</v>
      </c>
      <c r="P15" s="126" t="e">
        <f t="shared" si="2"/>
        <v>#DIV/0!</v>
      </c>
      <c r="Q15" s="127" t="str">
        <f t="shared" si="0"/>
        <v>0.00</v>
      </c>
      <c r="R15" s="127" t="str">
        <f t="shared" si="1"/>
        <v>0.00</v>
      </c>
      <c r="S15" s="128">
        <f t="shared" si="3"/>
        <v>0</v>
      </c>
    </row>
    <row r="16" spans="1:19" x14ac:dyDescent="0.15">
      <c r="A16" s="167"/>
      <c r="B16" s="118">
        <v>10</v>
      </c>
      <c r="C16" s="119"/>
      <c r="D16" s="120">
        <f>'MPS(input)'!$E$9</f>
        <v>0</v>
      </c>
      <c r="E16" s="121">
        <f>'MPS(input)'!$E$12</f>
        <v>0</v>
      </c>
      <c r="F16" s="122">
        <f>'MPS(input)'!$E$17</f>
        <v>0</v>
      </c>
      <c r="G16" s="123">
        <f>'MPS(input)'!$E$18</f>
        <v>0</v>
      </c>
      <c r="H16" s="123">
        <f>'MPS(input)'!$E$19</f>
        <v>0</v>
      </c>
      <c r="I16" s="124">
        <f>'MPS(input)'!$E$20</f>
        <v>0</v>
      </c>
      <c r="J16" s="153">
        <f>'MPS(input)'!$E$21</f>
        <v>0</v>
      </c>
      <c r="K16" s="153">
        <f>'MPS(input)'!$E$22</f>
        <v>0</v>
      </c>
      <c r="L16" s="125">
        <f>'MPS(input)'!$E$23</f>
        <v>0</v>
      </c>
      <c r="M16" s="126">
        <f>'MPS(input)'!$E$24</f>
        <v>0</v>
      </c>
      <c r="N16" s="126">
        <f>'MPS(input)'!$E$25</f>
        <v>0</v>
      </c>
      <c r="O16" s="126" t="e">
        <f>$D$7/($D$7+'MPS(input)'!$E$10*'MPS(input)'!$E$26/1000+$E$7)</f>
        <v>#DIV/0!</v>
      </c>
      <c r="P16" s="126" t="e">
        <f t="shared" si="2"/>
        <v>#DIV/0!</v>
      </c>
      <c r="Q16" s="127" t="str">
        <f t="shared" si="0"/>
        <v>0.00</v>
      </c>
      <c r="R16" s="127" t="str">
        <f t="shared" si="1"/>
        <v>0.00</v>
      </c>
      <c r="S16" s="128">
        <f t="shared" si="3"/>
        <v>0</v>
      </c>
    </row>
    <row r="17" spans="1:19" x14ac:dyDescent="0.15">
      <c r="A17" s="167"/>
      <c r="B17" s="118">
        <v>11</v>
      </c>
      <c r="C17" s="119"/>
      <c r="D17" s="120">
        <f>'MPS(input)'!$E$9</f>
        <v>0</v>
      </c>
      <c r="E17" s="121">
        <f>'MPS(input)'!$E$12</f>
        <v>0</v>
      </c>
      <c r="F17" s="122">
        <f>'MPS(input)'!$E$17</f>
        <v>0</v>
      </c>
      <c r="G17" s="123">
        <f>'MPS(input)'!$E$18</f>
        <v>0</v>
      </c>
      <c r="H17" s="123">
        <f>'MPS(input)'!$E$19</f>
        <v>0</v>
      </c>
      <c r="I17" s="124">
        <f>'MPS(input)'!$E$20</f>
        <v>0</v>
      </c>
      <c r="J17" s="153">
        <f>'MPS(input)'!$E$21</f>
        <v>0</v>
      </c>
      <c r="K17" s="153">
        <f>'MPS(input)'!$E$22</f>
        <v>0</v>
      </c>
      <c r="L17" s="125">
        <f>'MPS(input)'!$E$23</f>
        <v>0</v>
      </c>
      <c r="M17" s="126">
        <f>'MPS(input)'!$E$24</f>
        <v>0</v>
      </c>
      <c r="N17" s="126">
        <f>'MPS(input)'!$E$25</f>
        <v>0</v>
      </c>
      <c r="O17" s="126" t="e">
        <f>$D$7/($D$7+'MPS(input)'!$E$10*'MPS(input)'!$E$26/1000+$E$7)</f>
        <v>#DIV/0!</v>
      </c>
      <c r="P17" s="126" t="e">
        <f t="shared" si="2"/>
        <v>#DIV/0!</v>
      </c>
      <c r="Q17" s="127" t="str">
        <f t="shared" si="0"/>
        <v>0.00</v>
      </c>
      <c r="R17" s="127" t="str">
        <f t="shared" si="1"/>
        <v>0.00</v>
      </c>
      <c r="S17" s="128">
        <f t="shared" si="3"/>
        <v>0</v>
      </c>
    </row>
    <row r="18" spans="1:19" x14ac:dyDescent="0.15">
      <c r="A18" s="167"/>
      <c r="B18" s="118">
        <v>12</v>
      </c>
      <c r="C18" s="119"/>
      <c r="D18" s="120">
        <f>'MPS(input)'!$E$9</f>
        <v>0</v>
      </c>
      <c r="E18" s="121">
        <f>'MPS(input)'!$E$12</f>
        <v>0</v>
      </c>
      <c r="F18" s="122">
        <f>'MPS(input)'!$E$17</f>
        <v>0</v>
      </c>
      <c r="G18" s="123">
        <f>'MPS(input)'!$E$18</f>
        <v>0</v>
      </c>
      <c r="H18" s="123">
        <f>'MPS(input)'!$E$19</f>
        <v>0</v>
      </c>
      <c r="I18" s="124">
        <f>'MPS(input)'!$E$20</f>
        <v>0</v>
      </c>
      <c r="J18" s="153">
        <f>'MPS(input)'!$E$21</f>
        <v>0</v>
      </c>
      <c r="K18" s="153">
        <f>'MPS(input)'!$E$22</f>
        <v>0</v>
      </c>
      <c r="L18" s="125">
        <f>'MPS(input)'!$E$23</f>
        <v>0</v>
      </c>
      <c r="M18" s="126">
        <f>'MPS(input)'!$E$24</f>
        <v>0</v>
      </c>
      <c r="N18" s="126">
        <f>'MPS(input)'!$E$25</f>
        <v>0</v>
      </c>
      <c r="O18" s="126" t="e">
        <f>$D$7/($D$7+'MPS(input)'!$E$10*'MPS(input)'!$E$26/1000+$E$7)</f>
        <v>#DIV/0!</v>
      </c>
      <c r="P18" s="126" t="e">
        <f t="shared" si="2"/>
        <v>#DIV/0!</v>
      </c>
      <c r="Q18" s="127" t="str">
        <f t="shared" si="0"/>
        <v>0.00</v>
      </c>
      <c r="R18" s="127" t="str">
        <f t="shared" si="1"/>
        <v>0.00</v>
      </c>
      <c r="S18" s="128">
        <f t="shared" si="3"/>
        <v>0</v>
      </c>
    </row>
    <row r="19" spans="1:19" x14ac:dyDescent="0.15">
      <c r="A19" s="167"/>
      <c r="B19" s="118">
        <v>13</v>
      </c>
      <c r="C19" s="119"/>
      <c r="D19" s="120">
        <f>'MPS(input)'!$E$9</f>
        <v>0</v>
      </c>
      <c r="E19" s="121">
        <f>'MPS(input)'!$E$12</f>
        <v>0</v>
      </c>
      <c r="F19" s="122">
        <f>'MPS(input)'!$E$17</f>
        <v>0</v>
      </c>
      <c r="G19" s="123">
        <f>'MPS(input)'!$E$18</f>
        <v>0</v>
      </c>
      <c r="H19" s="123">
        <f>'MPS(input)'!$E$19</f>
        <v>0</v>
      </c>
      <c r="I19" s="124">
        <f>'MPS(input)'!$E$20</f>
        <v>0</v>
      </c>
      <c r="J19" s="153">
        <f>'MPS(input)'!$E$21</f>
        <v>0</v>
      </c>
      <c r="K19" s="153">
        <f>'MPS(input)'!$E$22</f>
        <v>0</v>
      </c>
      <c r="L19" s="125">
        <f>'MPS(input)'!$E$23</f>
        <v>0</v>
      </c>
      <c r="M19" s="126">
        <f>'MPS(input)'!$E$24</f>
        <v>0</v>
      </c>
      <c r="N19" s="126">
        <f>'MPS(input)'!$E$25</f>
        <v>0</v>
      </c>
      <c r="O19" s="126" t="e">
        <f>$D$7/($D$7+'MPS(input)'!$E$10*'MPS(input)'!$E$26/1000+$E$7)</f>
        <v>#DIV/0!</v>
      </c>
      <c r="P19" s="126" t="e">
        <f t="shared" si="2"/>
        <v>#DIV/0!</v>
      </c>
      <c r="Q19" s="127" t="str">
        <f t="shared" si="0"/>
        <v>0.00</v>
      </c>
      <c r="R19" s="127" t="str">
        <f t="shared" si="1"/>
        <v>0.00</v>
      </c>
      <c r="S19" s="128">
        <f t="shared" si="3"/>
        <v>0</v>
      </c>
    </row>
    <row r="20" spans="1:19" x14ac:dyDescent="0.15">
      <c r="A20" s="167"/>
      <c r="B20" s="118">
        <v>14</v>
      </c>
      <c r="C20" s="119"/>
      <c r="D20" s="120">
        <f>'MPS(input)'!$E$9</f>
        <v>0</v>
      </c>
      <c r="E20" s="121">
        <f>'MPS(input)'!$E$12</f>
        <v>0</v>
      </c>
      <c r="F20" s="122">
        <f>'MPS(input)'!$E$17</f>
        <v>0</v>
      </c>
      <c r="G20" s="123">
        <f>'MPS(input)'!$E$18</f>
        <v>0</v>
      </c>
      <c r="H20" s="123">
        <f>'MPS(input)'!$E$19</f>
        <v>0</v>
      </c>
      <c r="I20" s="124">
        <f>'MPS(input)'!$E$20</f>
        <v>0</v>
      </c>
      <c r="J20" s="153">
        <f>'MPS(input)'!$E$21</f>
        <v>0</v>
      </c>
      <c r="K20" s="153">
        <f>'MPS(input)'!$E$22</f>
        <v>0</v>
      </c>
      <c r="L20" s="125">
        <f>'MPS(input)'!$E$23</f>
        <v>0</v>
      </c>
      <c r="M20" s="126">
        <f>'MPS(input)'!$E$24</f>
        <v>0</v>
      </c>
      <c r="N20" s="126">
        <f>'MPS(input)'!$E$25</f>
        <v>0</v>
      </c>
      <c r="O20" s="126" t="e">
        <f>$D$7/($D$7+'MPS(input)'!$E$10*'MPS(input)'!$E$26/1000+$E$7)</f>
        <v>#DIV/0!</v>
      </c>
      <c r="P20" s="126" t="e">
        <f t="shared" si="2"/>
        <v>#DIV/0!</v>
      </c>
      <c r="Q20" s="127" t="str">
        <f t="shared" si="0"/>
        <v>0.00</v>
      </c>
      <c r="R20" s="127" t="str">
        <f t="shared" si="1"/>
        <v>0.00</v>
      </c>
      <c r="S20" s="128">
        <f t="shared" si="3"/>
        <v>0</v>
      </c>
    </row>
    <row r="21" spans="1:19" x14ac:dyDescent="0.15">
      <c r="A21" s="167"/>
      <c r="B21" s="118">
        <v>15</v>
      </c>
      <c r="C21" s="119"/>
      <c r="D21" s="120">
        <f>'MPS(input)'!$E$9</f>
        <v>0</v>
      </c>
      <c r="E21" s="121">
        <f>'MPS(input)'!$E$12</f>
        <v>0</v>
      </c>
      <c r="F21" s="122">
        <f>'MPS(input)'!$E$17</f>
        <v>0</v>
      </c>
      <c r="G21" s="123">
        <f>'MPS(input)'!$E$18</f>
        <v>0</v>
      </c>
      <c r="H21" s="123">
        <f>'MPS(input)'!$E$19</f>
        <v>0</v>
      </c>
      <c r="I21" s="124">
        <f>'MPS(input)'!$E$20</f>
        <v>0</v>
      </c>
      <c r="J21" s="153">
        <f>'MPS(input)'!$E$21</f>
        <v>0</v>
      </c>
      <c r="K21" s="153">
        <f>'MPS(input)'!$E$22</f>
        <v>0</v>
      </c>
      <c r="L21" s="125">
        <f>'MPS(input)'!$E$23</f>
        <v>0</v>
      </c>
      <c r="M21" s="126">
        <f>'MPS(input)'!$E$24</f>
        <v>0</v>
      </c>
      <c r="N21" s="126">
        <f>'MPS(input)'!$E$25</f>
        <v>0</v>
      </c>
      <c r="O21" s="126" t="e">
        <f>$D$7/($D$7+'MPS(input)'!$E$10*'MPS(input)'!$E$26/1000+$E$7)</f>
        <v>#DIV/0!</v>
      </c>
      <c r="P21" s="126" t="e">
        <f t="shared" si="2"/>
        <v>#DIV/0!</v>
      </c>
      <c r="Q21" s="127" t="str">
        <f t="shared" si="0"/>
        <v>0.00</v>
      </c>
      <c r="R21" s="127" t="str">
        <f t="shared" si="1"/>
        <v>0.00</v>
      </c>
      <c r="S21" s="128">
        <f t="shared" si="3"/>
        <v>0</v>
      </c>
    </row>
    <row r="22" spans="1:19" x14ac:dyDescent="0.15">
      <c r="A22" s="167"/>
      <c r="B22" s="118">
        <v>16</v>
      </c>
      <c r="C22" s="119"/>
      <c r="D22" s="120">
        <f>'MPS(input)'!$E$9</f>
        <v>0</v>
      </c>
      <c r="E22" s="121">
        <f>'MPS(input)'!$E$12</f>
        <v>0</v>
      </c>
      <c r="F22" s="122">
        <f>'MPS(input)'!$E$17</f>
        <v>0</v>
      </c>
      <c r="G22" s="123">
        <f>'MPS(input)'!$E$18</f>
        <v>0</v>
      </c>
      <c r="H22" s="123">
        <f>'MPS(input)'!$E$19</f>
        <v>0</v>
      </c>
      <c r="I22" s="124">
        <f>'MPS(input)'!$E$20</f>
        <v>0</v>
      </c>
      <c r="J22" s="153">
        <f>'MPS(input)'!$E$21</f>
        <v>0</v>
      </c>
      <c r="K22" s="153">
        <f>'MPS(input)'!$E$22</f>
        <v>0</v>
      </c>
      <c r="L22" s="125">
        <f>'MPS(input)'!$E$23</f>
        <v>0</v>
      </c>
      <c r="M22" s="126">
        <f>'MPS(input)'!$E$24</f>
        <v>0</v>
      </c>
      <c r="N22" s="126">
        <f>'MPS(input)'!$E$25</f>
        <v>0</v>
      </c>
      <c r="O22" s="126" t="e">
        <f>$D$7/($D$7+'MPS(input)'!$E$10*'MPS(input)'!$E$26/1000+$E$7)</f>
        <v>#DIV/0!</v>
      </c>
      <c r="P22" s="126" t="e">
        <f t="shared" si="2"/>
        <v>#DIV/0!</v>
      </c>
      <c r="Q22" s="127" t="str">
        <f t="shared" si="0"/>
        <v>0.00</v>
      </c>
      <c r="R22" s="127" t="str">
        <f t="shared" si="1"/>
        <v>0.00</v>
      </c>
      <c r="S22" s="128">
        <f t="shared" si="3"/>
        <v>0</v>
      </c>
    </row>
    <row r="23" spans="1:19" x14ac:dyDescent="0.15">
      <c r="A23" s="167"/>
      <c r="B23" s="118">
        <v>17</v>
      </c>
      <c r="C23" s="119"/>
      <c r="D23" s="120">
        <f>'MPS(input)'!$E$9</f>
        <v>0</v>
      </c>
      <c r="E23" s="121">
        <f>'MPS(input)'!$E$12</f>
        <v>0</v>
      </c>
      <c r="F23" s="122">
        <f>'MPS(input)'!$E$17</f>
        <v>0</v>
      </c>
      <c r="G23" s="123">
        <f>'MPS(input)'!$E$18</f>
        <v>0</v>
      </c>
      <c r="H23" s="123">
        <f>'MPS(input)'!$E$19</f>
        <v>0</v>
      </c>
      <c r="I23" s="124">
        <f>'MPS(input)'!$E$20</f>
        <v>0</v>
      </c>
      <c r="J23" s="153">
        <f>'MPS(input)'!$E$21</f>
        <v>0</v>
      </c>
      <c r="K23" s="153">
        <f>'MPS(input)'!$E$22</f>
        <v>0</v>
      </c>
      <c r="L23" s="125">
        <f>'MPS(input)'!$E$23</f>
        <v>0</v>
      </c>
      <c r="M23" s="126">
        <f>'MPS(input)'!$E$24</f>
        <v>0</v>
      </c>
      <c r="N23" s="126">
        <f>'MPS(input)'!$E$25</f>
        <v>0</v>
      </c>
      <c r="O23" s="126" t="e">
        <f>$D$7/($D$7+'MPS(input)'!$E$10*'MPS(input)'!$E$26/1000+$E$7)</f>
        <v>#DIV/0!</v>
      </c>
      <c r="P23" s="126" t="e">
        <f t="shared" si="2"/>
        <v>#DIV/0!</v>
      </c>
      <c r="Q23" s="127" t="str">
        <f t="shared" si="0"/>
        <v>0.00</v>
      </c>
      <c r="R23" s="127" t="str">
        <f t="shared" si="1"/>
        <v>0.00</v>
      </c>
      <c r="S23" s="128">
        <f t="shared" si="3"/>
        <v>0</v>
      </c>
    </row>
    <row r="24" spans="1:19" x14ac:dyDescent="0.15">
      <c r="A24" s="167"/>
      <c r="B24" s="118">
        <v>18</v>
      </c>
      <c r="C24" s="119"/>
      <c r="D24" s="120">
        <f>'MPS(input)'!$E$9</f>
        <v>0</v>
      </c>
      <c r="E24" s="121">
        <f>'MPS(input)'!$E$12</f>
        <v>0</v>
      </c>
      <c r="F24" s="122">
        <f>'MPS(input)'!$E$17</f>
        <v>0</v>
      </c>
      <c r="G24" s="123">
        <f>'MPS(input)'!$E$18</f>
        <v>0</v>
      </c>
      <c r="H24" s="123">
        <f>'MPS(input)'!$E$19</f>
        <v>0</v>
      </c>
      <c r="I24" s="124">
        <f>'MPS(input)'!$E$20</f>
        <v>0</v>
      </c>
      <c r="J24" s="153">
        <f>'MPS(input)'!$E$21</f>
        <v>0</v>
      </c>
      <c r="K24" s="153">
        <f>'MPS(input)'!$E$22</f>
        <v>0</v>
      </c>
      <c r="L24" s="125">
        <f>'MPS(input)'!$E$23</f>
        <v>0</v>
      </c>
      <c r="M24" s="126">
        <f>'MPS(input)'!$E$24</f>
        <v>0</v>
      </c>
      <c r="N24" s="126">
        <f>'MPS(input)'!$E$25</f>
        <v>0</v>
      </c>
      <c r="O24" s="126" t="e">
        <f>$D$7/($D$7+'MPS(input)'!$E$10*'MPS(input)'!$E$26/1000+$E$7)</f>
        <v>#DIV/0!</v>
      </c>
      <c r="P24" s="126" t="e">
        <f t="shared" si="2"/>
        <v>#DIV/0!</v>
      </c>
      <c r="Q24" s="127" t="str">
        <f t="shared" si="0"/>
        <v>0.00</v>
      </c>
      <c r="R24" s="127" t="str">
        <f t="shared" si="1"/>
        <v>0.00</v>
      </c>
      <c r="S24" s="128">
        <f t="shared" si="3"/>
        <v>0</v>
      </c>
    </row>
    <row r="25" spans="1:19" x14ac:dyDescent="0.15">
      <c r="A25" s="167"/>
      <c r="B25" s="118">
        <v>19</v>
      </c>
      <c r="C25" s="119"/>
      <c r="D25" s="120">
        <f>'MPS(input)'!$E$9</f>
        <v>0</v>
      </c>
      <c r="E25" s="121">
        <f>'MPS(input)'!$E$12</f>
        <v>0</v>
      </c>
      <c r="F25" s="122">
        <f>'MPS(input)'!$E$17</f>
        <v>0</v>
      </c>
      <c r="G25" s="123">
        <f>'MPS(input)'!$E$18</f>
        <v>0</v>
      </c>
      <c r="H25" s="123">
        <f>'MPS(input)'!$E$19</f>
        <v>0</v>
      </c>
      <c r="I25" s="124">
        <f>'MPS(input)'!$E$20</f>
        <v>0</v>
      </c>
      <c r="J25" s="153">
        <f>'MPS(input)'!$E$21</f>
        <v>0</v>
      </c>
      <c r="K25" s="153">
        <f>'MPS(input)'!$E$22</f>
        <v>0</v>
      </c>
      <c r="L25" s="125">
        <f>'MPS(input)'!$E$23</f>
        <v>0</v>
      </c>
      <c r="M25" s="126">
        <f>'MPS(input)'!$E$24</f>
        <v>0</v>
      </c>
      <c r="N25" s="126">
        <f>'MPS(input)'!$E$25</f>
        <v>0</v>
      </c>
      <c r="O25" s="126" t="e">
        <f>$D$7/($D$7+'MPS(input)'!$E$10*'MPS(input)'!$E$26/1000+$E$7)</f>
        <v>#DIV/0!</v>
      </c>
      <c r="P25" s="126" t="e">
        <f t="shared" si="2"/>
        <v>#DIV/0!</v>
      </c>
      <c r="Q25" s="127" t="str">
        <f t="shared" si="0"/>
        <v>0.00</v>
      </c>
      <c r="R25" s="127" t="str">
        <f t="shared" si="1"/>
        <v>0.00</v>
      </c>
      <c r="S25" s="128">
        <f t="shared" si="3"/>
        <v>0</v>
      </c>
    </row>
    <row r="26" spans="1:19" x14ac:dyDescent="0.15">
      <c r="A26" s="167"/>
      <c r="B26" s="118">
        <v>20</v>
      </c>
      <c r="C26" s="119"/>
      <c r="D26" s="120">
        <f>'MPS(input)'!$E$9</f>
        <v>0</v>
      </c>
      <c r="E26" s="121">
        <f>'MPS(input)'!$E$12</f>
        <v>0</v>
      </c>
      <c r="F26" s="122">
        <f>'MPS(input)'!$E$17</f>
        <v>0</v>
      </c>
      <c r="G26" s="123">
        <f>'MPS(input)'!$E$18</f>
        <v>0</v>
      </c>
      <c r="H26" s="123">
        <f>'MPS(input)'!$E$19</f>
        <v>0</v>
      </c>
      <c r="I26" s="124">
        <f>'MPS(input)'!$E$20</f>
        <v>0</v>
      </c>
      <c r="J26" s="153">
        <f>'MPS(input)'!$E$21</f>
        <v>0</v>
      </c>
      <c r="K26" s="153">
        <f>'MPS(input)'!$E$22</f>
        <v>0</v>
      </c>
      <c r="L26" s="125">
        <f>'MPS(input)'!$E$23</f>
        <v>0</v>
      </c>
      <c r="M26" s="126">
        <f>'MPS(input)'!$E$24</f>
        <v>0</v>
      </c>
      <c r="N26" s="126">
        <f>'MPS(input)'!$E$25</f>
        <v>0</v>
      </c>
      <c r="O26" s="126" t="e">
        <f>$D$7/($D$7+'MPS(input)'!$E$10*'MPS(input)'!$E$26/1000+$E$7)</f>
        <v>#DIV/0!</v>
      </c>
      <c r="P26" s="126" t="e">
        <f t="shared" si="2"/>
        <v>#DIV/0!</v>
      </c>
      <c r="Q26" s="127" t="str">
        <f t="shared" si="0"/>
        <v>0.00</v>
      </c>
      <c r="R26" s="127" t="str">
        <f t="shared" si="1"/>
        <v>0.00</v>
      </c>
      <c r="S26" s="128">
        <f t="shared" si="3"/>
        <v>0</v>
      </c>
    </row>
    <row r="27" spans="1:19" ht="15" x14ac:dyDescent="0.15">
      <c r="A27" s="167"/>
      <c r="B27" s="129" t="s">
        <v>57</v>
      </c>
      <c r="C27" s="130" t="s">
        <v>51</v>
      </c>
      <c r="D27" s="130" t="s">
        <v>36</v>
      </c>
      <c r="E27" s="130" t="s">
        <v>51</v>
      </c>
      <c r="F27" s="130" t="s">
        <v>51</v>
      </c>
      <c r="G27" s="130" t="s">
        <v>36</v>
      </c>
      <c r="H27" s="130" t="s">
        <v>36</v>
      </c>
      <c r="I27" s="130" t="s">
        <v>36</v>
      </c>
      <c r="J27" s="130" t="s">
        <v>36</v>
      </c>
      <c r="K27" s="130" t="s">
        <v>36</v>
      </c>
      <c r="L27" s="131" t="s">
        <v>51</v>
      </c>
      <c r="M27" s="130" t="s">
        <v>51</v>
      </c>
      <c r="N27" s="131" t="s">
        <v>51</v>
      </c>
      <c r="O27" s="131" t="s">
        <v>36</v>
      </c>
      <c r="P27" s="131" t="s">
        <v>36</v>
      </c>
      <c r="Q27" s="132">
        <f>SUMIF(Q7:Q26,"&gt;0",Q7:Q26)</f>
        <v>0</v>
      </c>
      <c r="R27" s="133">
        <f>SUM(R7:R26)</f>
        <v>0</v>
      </c>
      <c r="S27" s="132">
        <f>SUMIF(S7:S26,"&gt;0",S7:S26)</f>
        <v>0</v>
      </c>
    </row>
  </sheetData>
  <sheetProtection password="C303" sheet="1" objects="1" scenarios="1" formatCells="0" formatRows="0" insertRows="0"/>
  <mergeCells count="4">
    <mergeCell ref="F3:N3"/>
    <mergeCell ref="C3:E3"/>
    <mergeCell ref="Q3:S3"/>
    <mergeCell ref="A7:A27"/>
  </mergeCells>
  <phoneticPr fontId="3"/>
  <pageMargins left="0.51181102362204722" right="0.51181102362204722" top="0.74803149606299213" bottom="0.74803149606299213" header="0.31496062992125984" footer="0.31496062992125984"/>
  <pageSetup paperSize="9" scale="54" orientation="landscape" r:id="rId1"/>
  <ignoredErrors>
    <ignoredError sqref="P7" evalError="1"/>
    <ignoredError sqref="K7:K26 J7:J26"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'MPS(calc_process)'!$F$17:$F$18</xm:f>
          </x14:formula1>
          <xm:sqref>J7:J26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view="pageBreakPreview" zoomScale="80" zoomScaleNormal="100" zoomScaleSheetLayoutView="80" zoomScalePageLayoutView="7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11" ht="18" customHeight="1" x14ac:dyDescent="0.15">
      <c r="I1" s="17" t="str">
        <f>'MPS(input)'!K1</f>
        <v>Monitoring Spreadsheet: JCM_CR_AM002_ver01.0</v>
      </c>
    </row>
    <row r="2" spans="1:11" ht="18" customHeight="1" x14ac:dyDescent="0.15">
      <c r="I2" s="17" t="str">
        <f>'MPS(input)'!K2</f>
        <v>Reference Number:</v>
      </c>
    </row>
    <row r="3" spans="1:11" ht="27.95" customHeight="1" x14ac:dyDescent="0.15">
      <c r="A3" s="168" t="s">
        <v>169</v>
      </c>
      <c r="B3" s="168"/>
      <c r="C3" s="168"/>
      <c r="D3" s="168"/>
      <c r="E3" s="168"/>
      <c r="F3" s="168"/>
      <c r="G3" s="168"/>
      <c r="H3" s="168"/>
      <c r="I3" s="168"/>
    </row>
    <row r="4" spans="1:11" ht="11.25" customHeight="1" x14ac:dyDescent="0.15"/>
    <row r="5" spans="1:11" ht="18.95" customHeight="1" thickBot="1" x14ac:dyDescent="0.2">
      <c r="A5" s="39" t="s">
        <v>62</v>
      </c>
      <c r="B5" s="40"/>
      <c r="C5" s="40"/>
      <c r="D5" s="40"/>
      <c r="E5" s="41"/>
      <c r="F5" s="42" t="s">
        <v>63</v>
      </c>
      <c r="G5" s="42" t="s">
        <v>64</v>
      </c>
      <c r="H5" s="42" t="s">
        <v>65</v>
      </c>
      <c r="I5" s="43" t="s">
        <v>30</v>
      </c>
    </row>
    <row r="6" spans="1:11" ht="18.95" customHeight="1" thickBot="1" x14ac:dyDescent="0.2">
      <c r="A6" s="44"/>
      <c r="B6" s="21" t="s">
        <v>157</v>
      </c>
      <c r="C6" s="21"/>
      <c r="D6" s="22"/>
      <c r="E6" s="23"/>
      <c r="F6" s="7"/>
      <c r="G6" s="73">
        <f>G10-G13</f>
        <v>0</v>
      </c>
      <c r="H6" s="8" t="s">
        <v>158</v>
      </c>
      <c r="I6" s="45" t="s">
        <v>159</v>
      </c>
    </row>
    <row r="7" spans="1:11" ht="18.75" customHeight="1" x14ac:dyDescent="0.15">
      <c r="A7" s="60" t="s">
        <v>173</v>
      </c>
      <c r="B7" s="61"/>
      <c r="C7" s="61"/>
      <c r="D7" s="61"/>
      <c r="E7" s="62"/>
      <c r="F7" s="62"/>
      <c r="G7" s="63"/>
      <c r="H7" s="62"/>
      <c r="I7" s="64"/>
      <c r="J7" s="65"/>
      <c r="K7" s="65"/>
    </row>
    <row r="8" spans="1:11" ht="18.75" customHeight="1" x14ac:dyDescent="0.15">
      <c r="A8" s="66"/>
      <c r="B8" s="67"/>
      <c r="C8" s="68"/>
      <c r="D8" s="68"/>
      <c r="E8" s="69"/>
      <c r="F8" s="70"/>
      <c r="G8" s="71"/>
      <c r="H8" s="71"/>
      <c r="I8" s="72"/>
    </row>
    <row r="9" spans="1:11" ht="18.95" customHeight="1" thickBot="1" x14ac:dyDescent="0.2">
      <c r="A9" s="60" t="s">
        <v>171</v>
      </c>
      <c r="B9" s="29"/>
      <c r="C9" s="29"/>
      <c r="D9" s="29"/>
      <c r="E9" s="30"/>
      <c r="F9" s="30"/>
      <c r="G9" s="30"/>
      <c r="H9" s="30"/>
      <c r="I9" s="46"/>
    </row>
    <row r="10" spans="1:11" ht="18.95" customHeight="1" thickBot="1" x14ac:dyDescent="0.2">
      <c r="A10" s="47"/>
      <c r="B10" s="24" t="s">
        <v>160</v>
      </c>
      <c r="C10" s="25"/>
      <c r="D10" s="26"/>
      <c r="E10" s="26"/>
      <c r="F10" s="9"/>
      <c r="G10" s="75">
        <f>G11</f>
        <v>0</v>
      </c>
      <c r="H10" s="8" t="s">
        <v>158</v>
      </c>
      <c r="I10" s="48" t="s">
        <v>161</v>
      </c>
    </row>
    <row r="11" spans="1:11" ht="18.95" customHeight="1" x14ac:dyDescent="0.15">
      <c r="A11" s="47"/>
      <c r="B11" s="24"/>
      <c r="C11" s="18" t="s">
        <v>160</v>
      </c>
      <c r="D11" s="19"/>
      <c r="E11" s="20"/>
      <c r="F11" s="10" t="s">
        <v>31</v>
      </c>
      <c r="G11" s="74">
        <f>'MPS(input_separate)'!Q27</f>
        <v>0</v>
      </c>
      <c r="H11" s="8" t="s">
        <v>158</v>
      </c>
      <c r="I11" s="48" t="s">
        <v>161</v>
      </c>
    </row>
    <row r="12" spans="1:11" ht="18.95" customHeight="1" thickBot="1" x14ac:dyDescent="0.2">
      <c r="A12" s="60" t="s">
        <v>172</v>
      </c>
      <c r="B12" s="31"/>
      <c r="C12" s="31"/>
      <c r="D12" s="31"/>
      <c r="E12" s="32"/>
      <c r="F12" s="30"/>
      <c r="G12" s="30"/>
      <c r="H12" s="30"/>
      <c r="I12" s="46"/>
    </row>
    <row r="13" spans="1:11" ht="18.95" customHeight="1" thickBot="1" x14ac:dyDescent="0.2">
      <c r="A13" s="47"/>
      <c r="B13" s="27" t="s">
        <v>162</v>
      </c>
      <c r="C13" s="27"/>
      <c r="D13" s="27"/>
      <c r="E13" s="28"/>
      <c r="F13" s="11"/>
      <c r="G13" s="75">
        <f>G14</f>
        <v>0</v>
      </c>
      <c r="H13" s="12" t="s">
        <v>163</v>
      </c>
      <c r="I13" s="49" t="s">
        <v>164</v>
      </c>
    </row>
    <row r="14" spans="1:11" ht="18.95" customHeight="1" x14ac:dyDescent="0.15">
      <c r="A14" s="50"/>
      <c r="B14" s="51"/>
      <c r="C14" s="52" t="s">
        <v>165</v>
      </c>
      <c r="D14" s="57"/>
      <c r="E14" s="58"/>
      <c r="F14" s="53" t="s">
        <v>31</v>
      </c>
      <c r="G14" s="76">
        <f>'MPS(input_separate)'!R27</f>
        <v>0</v>
      </c>
      <c r="H14" s="54" t="s">
        <v>163</v>
      </c>
      <c r="I14" s="55" t="s">
        <v>164</v>
      </c>
    </row>
    <row r="15" spans="1:11" x14ac:dyDescent="0.15">
      <c r="A15" s="13"/>
      <c r="B15" s="13"/>
      <c r="C15" s="13"/>
      <c r="D15" s="13"/>
      <c r="E15" s="13"/>
      <c r="F15" s="14"/>
      <c r="G15" s="15"/>
      <c r="H15" s="15"/>
      <c r="I15" s="59"/>
    </row>
    <row r="16" spans="1:11" ht="21.75" customHeight="1" x14ac:dyDescent="0.15">
      <c r="E16" s="13" t="s">
        <v>80</v>
      </c>
      <c r="F16" s="5"/>
    </row>
    <row r="17" spans="5:8" ht="21.75" customHeight="1" x14ac:dyDescent="0.15">
      <c r="E17" s="33" t="s">
        <v>166</v>
      </c>
      <c r="F17" s="34">
        <v>8.0399999999999991</v>
      </c>
      <c r="G17" s="36"/>
    </row>
    <row r="18" spans="5:8" ht="21.75" customHeight="1" x14ac:dyDescent="0.15">
      <c r="E18" s="33" t="s">
        <v>167</v>
      </c>
      <c r="F18" s="35">
        <v>9.6</v>
      </c>
      <c r="G18" s="36"/>
    </row>
    <row r="19" spans="5:8" ht="21.75" customHeight="1" x14ac:dyDescent="0.15">
      <c r="E19" s="13"/>
      <c r="F19" s="5"/>
    </row>
    <row r="20" spans="5:8" ht="21.75" customHeight="1" x14ac:dyDescent="0.15">
      <c r="E20" s="13"/>
      <c r="F20" s="5"/>
    </row>
    <row r="21" spans="5:8" x14ac:dyDescent="0.15">
      <c r="E21" s="16"/>
      <c r="F21" s="16"/>
      <c r="G21" s="13"/>
      <c r="H21" s="13"/>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43" customWidth="1"/>
    <col min="2" max="2" width="36.375" style="143" customWidth="1"/>
    <col min="3" max="3" width="49.125" style="143" customWidth="1"/>
    <col min="4" max="16384" width="9" style="143"/>
  </cols>
  <sheetData>
    <row r="1" spans="1:3" ht="18" customHeight="1" x14ac:dyDescent="0.15">
      <c r="C1" s="144" t="str">
        <f>'MPS(input)'!K1</f>
        <v>Monitoring Spreadsheet: JCM_CR_AM002_ver01.0</v>
      </c>
    </row>
    <row r="2" spans="1:3" ht="18" customHeight="1" x14ac:dyDescent="0.15">
      <c r="C2" s="144" t="str">
        <f>'MPS(input)'!K2</f>
        <v>Reference Number:</v>
      </c>
    </row>
    <row r="3" spans="1:3" ht="24.75" customHeight="1" x14ac:dyDescent="0.15">
      <c r="A3" s="169" t="s">
        <v>187</v>
      </c>
      <c r="B3" s="169"/>
      <c r="C3" s="169"/>
    </row>
    <row r="5" spans="1:3" ht="21" customHeight="1" x14ac:dyDescent="0.15">
      <c r="B5" s="145" t="s">
        <v>188</v>
      </c>
      <c r="C5" s="145" t="s">
        <v>189</v>
      </c>
    </row>
    <row r="6" spans="1:3" ht="54.75" customHeight="1" x14ac:dyDescent="0.15">
      <c r="B6" s="37"/>
      <c r="C6" s="37"/>
    </row>
    <row r="7" spans="1:3" ht="54.75" customHeight="1" x14ac:dyDescent="0.15">
      <c r="B7" s="37"/>
      <c r="C7" s="37"/>
    </row>
    <row r="8" spans="1:3" ht="54.75" customHeight="1" x14ac:dyDescent="0.15">
      <c r="B8" s="37"/>
      <c r="C8" s="37"/>
    </row>
    <row r="9" spans="1:3" ht="54.75" customHeight="1" x14ac:dyDescent="0.15">
      <c r="B9" s="37"/>
      <c r="C9" s="37"/>
    </row>
    <row r="10" spans="1:3" ht="54.75" customHeight="1" x14ac:dyDescent="0.15">
      <c r="B10" s="37"/>
      <c r="C10" s="37"/>
    </row>
    <row r="11" spans="1:3" ht="54.75" customHeight="1" x14ac:dyDescent="0.15">
      <c r="B11" s="37"/>
      <c r="C11" s="37"/>
    </row>
    <row r="12" spans="1:3" ht="54.75" customHeight="1" x14ac:dyDescent="0.15">
      <c r="B12" s="37"/>
      <c r="C12" s="37"/>
    </row>
  </sheetData>
  <sheetProtection password="C30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80" zoomScaleNormal="70" zoomScaleSheetLayoutView="80" zoomScalePageLayoutView="70" workbookViewId="0"/>
  </sheetViews>
  <sheetFormatPr defaultColWidth="9" defaultRowHeight="14.25" x14ac:dyDescent="0.15"/>
  <cols>
    <col min="1" max="1" width="2.625" style="83" customWidth="1"/>
    <col min="2" max="3" width="11.625" style="83" customWidth="1"/>
    <col min="4" max="4" width="12.375" style="83" customWidth="1"/>
    <col min="5" max="5" width="26.625" style="83" customWidth="1"/>
    <col min="6" max="7" width="10.625" style="83" customWidth="1"/>
    <col min="8" max="8" width="11.625" style="83" customWidth="1"/>
    <col min="9" max="9" width="11.5" style="83" customWidth="1"/>
    <col min="10" max="10" width="60.625" style="83" customWidth="1"/>
    <col min="11" max="11" width="12.625" style="83" customWidth="1"/>
    <col min="12" max="12" width="11.5" style="83" customWidth="1"/>
    <col min="13" max="16384" width="9" style="83"/>
  </cols>
  <sheetData>
    <row r="1" spans="1:12" ht="18" customHeight="1" x14ac:dyDescent="0.15">
      <c r="L1" s="84" t="str">
        <f>'MPS(input)'!K1</f>
        <v>Monitoring Spreadsheet: JCM_CR_AM002_ver01.0</v>
      </c>
    </row>
    <row r="2" spans="1:12" ht="18" customHeight="1" x14ac:dyDescent="0.15">
      <c r="L2" s="84" t="str">
        <f>'MPS(input)'!K2</f>
        <v>Reference Number:</v>
      </c>
    </row>
    <row r="3" spans="1:12" ht="27.75" customHeight="1" x14ac:dyDescent="0.15">
      <c r="A3" s="85" t="s">
        <v>191</v>
      </c>
      <c r="B3" s="85"/>
      <c r="C3" s="86"/>
      <c r="D3" s="86"/>
      <c r="E3" s="86"/>
      <c r="F3" s="86"/>
      <c r="G3" s="86"/>
      <c r="H3" s="86"/>
      <c r="I3" s="86"/>
      <c r="J3" s="86"/>
      <c r="K3" s="86"/>
      <c r="L3" s="87"/>
    </row>
    <row r="4" spans="1:12" ht="14.25" customHeight="1" x14ac:dyDescent="0.15"/>
    <row r="5" spans="1:12" ht="18.75" customHeight="1" x14ac:dyDescent="0.15">
      <c r="A5" s="2" t="s">
        <v>193</v>
      </c>
      <c r="B5" s="2"/>
      <c r="C5" s="88"/>
    </row>
    <row r="6" spans="1:12" ht="18.75" customHeight="1" x14ac:dyDescent="0.15">
      <c r="A6" s="88"/>
      <c r="B6" s="89" t="s">
        <v>196</v>
      </c>
      <c r="C6" s="89" t="s">
        <v>198</v>
      </c>
      <c r="D6" s="89" t="s">
        <v>199</v>
      </c>
      <c r="E6" s="89" t="s">
        <v>200</v>
      </c>
      <c r="F6" s="89" t="s">
        <v>201</v>
      </c>
      <c r="G6" s="89" t="s">
        <v>202</v>
      </c>
      <c r="H6" s="89" t="s">
        <v>203</v>
      </c>
      <c r="I6" s="89" t="s">
        <v>204</v>
      </c>
      <c r="J6" s="89" t="s">
        <v>205</v>
      </c>
      <c r="K6" s="89" t="s">
        <v>206</v>
      </c>
      <c r="L6" s="89" t="s">
        <v>207</v>
      </c>
    </row>
    <row r="7" spans="1:12" s="90" customFormat="1" ht="39" customHeight="1" x14ac:dyDescent="0.15">
      <c r="B7" s="89" t="s">
        <v>197</v>
      </c>
      <c r="C7" s="89" t="s">
        <v>10</v>
      </c>
      <c r="D7" s="89" t="s">
        <v>11</v>
      </c>
      <c r="E7" s="89" t="s">
        <v>12</v>
      </c>
      <c r="F7" s="56" t="s">
        <v>208</v>
      </c>
      <c r="G7" s="89" t="s">
        <v>14</v>
      </c>
      <c r="H7" s="89" t="s">
        <v>15</v>
      </c>
      <c r="I7" s="89" t="s">
        <v>16</v>
      </c>
      <c r="J7" s="89" t="s">
        <v>17</v>
      </c>
      <c r="K7" s="89" t="s">
        <v>18</v>
      </c>
      <c r="L7" s="89" t="s">
        <v>19</v>
      </c>
    </row>
    <row r="8" spans="1:12" ht="130.5" customHeight="1" x14ac:dyDescent="0.15">
      <c r="B8" s="146"/>
      <c r="C8" s="135" t="s">
        <v>20</v>
      </c>
      <c r="D8" s="91" t="s">
        <v>21</v>
      </c>
      <c r="E8" s="91" t="s">
        <v>60</v>
      </c>
      <c r="F8" s="92" t="s">
        <v>23</v>
      </c>
      <c r="G8" s="93" t="s">
        <v>22</v>
      </c>
      <c r="H8" s="3" t="s">
        <v>29</v>
      </c>
      <c r="I8" s="3" t="s">
        <v>35</v>
      </c>
      <c r="J8" s="38" t="s">
        <v>98</v>
      </c>
      <c r="K8" s="4" t="s">
        <v>33</v>
      </c>
      <c r="L8" s="4" t="s">
        <v>190</v>
      </c>
    </row>
    <row r="9" spans="1:12" ht="199.9" customHeight="1" x14ac:dyDescent="0.15">
      <c r="B9" s="146"/>
      <c r="C9" s="135" t="s">
        <v>93</v>
      </c>
      <c r="D9" s="91" t="s">
        <v>99</v>
      </c>
      <c r="E9" s="91" t="s">
        <v>108</v>
      </c>
      <c r="F9" s="136"/>
      <c r="G9" s="137" t="s">
        <v>22</v>
      </c>
      <c r="H9" s="3" t="s">
        <v>81</v>
      </c>
      <c r="I9" s="3" t="s">
        <v>82</v>
      </c>
      <c r="J9" s="4" t="s">
        <v>96</v>
      </c>
      <c r="K9" s="4" t="s">
        <v>33</v>
      </c>
      <c r="L9" s="4"/>
    </row>
    <row r="10" spans="1:12" ht="130.5" customHeight="1" x14ac:dyDescent="0.15">
      <c r="B10" s="146"/>
      <c r="C10" s="135" t="s">
        <v>84</v>
      </c>
      <c r="D10" s="138" t="s">
        <v>109</v>
      </c>
      <c r="E10" s="91" t="s">
        <v>110</v>
      </c>
      <c r="F10" s="139"/>
      <c r="G10" s="137" t="s">
        <v>86</v>
      </c>
      <c r="H10" s="3" t="s">
        <v>29</v>
      </c>
      <c r="I10" s="3" t="s">
        <v>35</v>
      </c>
      <c r="J10" s="38" t="s">
        <v>98</v>
      </c>
      <c r="K10" s="4" t="s">
        <v>33</v>
      </c>
      <c r="L10" s="140"/>
    </row>
    <row r="11" spans="1:12" ht="64.5" customHeight="1" x14ac:dyDescent="0.15">
      <c r="A11" s="94"/>
      <c r="B11" s="146"/>
      <c r="C11" s="135" t="s">
        <v>85</v>
      </c>
      <c r="D11" s="91" t="s">
        <v>111</v>
      </c>
      <c r="E11" s="91" t="s">
        <v>112</v>
      </c>
      <c r="F11" s="77"/>
      <c r="G11" s="91" t="s">
        <v>102</v>
      </c>
      <c r="H11" s="3" t="s">
        <v>28</v>
      </c>
      <c r="I11" s="3" t="s">
        <v>43</v>
      </c>
      <c r="J11" s="4" t="s">
        <v>44</v>
      </c>
      <c r="K11" s="4" t="s">
        <v>33</v>
      </c>
      <c r="L11" s="4"/>
    </row>
    <row r="12" spans="1:12" ht="130.5" customHeight="1" x14ac:dyDescent="0.15">
      <c r="A12" s="94"/>
      <c r="B12" s="146"/>
      <c r="C12" s="135" t="s">
        <v>94</v>
      </c>
      <c r="D12" s="91" t="s">
        <v>97</v>
      </c>
      <c r="E12" s="91" t="s">
        <v>113</v>
      </c>
      <c r="F12" s="79"/>
      <c r="G12" s="93" t="s">
        <v>22</v>
      </c>
      <c r="H12" s="3" t="s">
        <v>29</v>
      </c>
      <c r="I12" s="3" t="s">
        <v>35</v>
      </c>
      <c r="J12" s="38" t="s">
        <v>114</v>
      </c>
      <c r="K12" s="4" t="s">
        <v>33</v>
      </c>
      <c r="L12" s="3"/>
    </row>
    <row r="13" spans="1:12" ht="8.25" customHeight="1" x14ac:dyDescent="0.15">
      <c r="A13" s="94"/>
      <c r="B13" s="94"/>
    </row>
    <row r="14" spans="1:12" ht="20.100000000000001" customHeight="1" x14ac:dyDescent="0.15">
      <c r="A14" s="2" t="s">
        <v>194</v>
      </c>
      <c r="B14" s="2"/>
    </row>
    <row r="15" spans="1:12" ht="20.100000000000001" customHeight="1" x14ac:dyDescent="0.15">
      <c r="A15" s="94"/>
      <c r="B15" s="178" t="s">
        <v>0</v>
      </c>
      <c r="C15" s="179"/>
      <c r="D15" s="164" t="s">
        <v>1</v>
      </c>
      <c r="E15" s="164"/>
      <c r="F15" s="89" t="s">
        <v>2</v>
      </c>
      <c r="G15" s="89" t="s">
        <v>3</v>
      </c>
      <c r="H15" s="164" t="s">
        <v>4</v>
      </c>
      <c r="I15" s="164"/>
      <c r="J15" s="164"/>
      <c r="K15" s="164" t="s">
        <v>5</v>
      </c>
      <c r="L15" s="164"/>
    </row>
    <row r="16" spans="1:12" ht="39" customHeight="1" x14ac:dyDescent="0.15">
      <c r="A16" s="94"/>
      <c r="B16" s="178" t="s">
        <v>11</v>
      </c>
      <c r="C16" s="179"/>
      <c r="D16" s="164" t="s">
        <v>12</v>
      </c>
      <c r="E16" s="164"/>
      <c r="F16" s="89" t="s">
        <v>13</v>
      </c>
      <c r="G16" s="89" t="s">
        <v>14</v>
      </c>
      <c r="H16" s="164" t="s">
        <v>16</v>
      </c>
      <c r="I16" s="164"/>
      <c r="J16" s="164"/>
      <c r="K16" s="164" t="s">
        <v>19</v>
      </c>
      <c r="L16" s="164"/>
    </row>
    <row r="17" spans="1:12" ht="68.25" customHeight="1" x14ac:dyDescent="0.15">
      <c r="A17" s="94"/>
      <c r="B17" s="170" t="s">
        <v>116</v>
      </c>
      <c r="C17" s="171"/>
      <c r="D17" s="159" t="s">
        <v>117</v>
      </c>
      <c r="E17" s="159"/>
      <c r="F17" s="152">
        <f>'MPS(input)'!E17</f>
        <v>0</v>
      </c>
      <c r="G17" s="91" t="s">
        <v>118</v>
      </c>
      <c r="H17" s="180" t="str">
        <f>'MPS(input)'!G17</f>
        <v>The most recent value available at the time of validation is applied and fixed for the monitoring period thereafter. The data is sourced from “Factores de emisión de gases efecto invernadero”, Instituto Meteorológico Nacional unless otherwise instructed by the Joint Committee.</v>
      </c>
      <c r="I17" s="180"/>
      <c r="J17" s="180"/>
      <c r="K17" s="159" t="str">
        <f>IF('MPS(input)'!J17&gt;0,'MPS(input)'!J17,"")</f>
        <v/>
      </c>
      <c r="L17" s="159"/>
    </row>
    <row r="18" spans="1:12" ht="64.5" customHeight="1" x14ac:dyDescent="0.15">
      <c r="A18" s="94"/>
      <c r="B18" s="170" t="s">
        <v>116</v>
      </c>
      <c r="C18" s="171"/>
      <c r="D18" s="159" t="s">
        <v>119</v>
      </c>
      <c r="E18" s="159"/>
      <c r="F18" s="82">
        <f>IF(ISERROR(3.6*(100/F23)*F25),0,3.6*(100/F23)*F25)</f>
        <v>0</v>
      </c>
      <c r="G18" s="91" t="s">
        <v>118</v>
      </c>
      <c r="H18" s="180" t="str">
        <f>'MPS(input)'!G18</f>
        <v>Power generation efficiency obtained from manufacturer's specification</v>
      </c>
      <c r="I18" s="180"/>
      <c r="J18" s="180"/>
      <c r="K18" s="159" t="str">
        <f>IF('MPS(input)'!J18&gt;0,'MPS(input)'!J18,"")</f>
        <v>Calculated</v>
      </c>
      <c r="L18" s="159"/>
    </row>
    <row r="19" spans="1:12" ht="64.5" customHeight="1" x14ac:dyDescent="0.15">
      <c r="A19" s="94"/>
      <c r="B19" s="170" t="s">
        <v>116</v>
      </c>
      <c r="C19" s="171"/>
      <c r="D19" s="159" t="s">
        <v>120</v>
      </c>
      <c r="E19" s="159"/>
      <c r="F19" s="82">
        <f>IF(ISERROR(F11*F24*F25/F12),0,F11*F24*F25/F12)</f>
        <v>0</v>
      </c>
      <c r="G19" s="91" t="s">
        <v>118</v>
      </c>
      <c r="H19" s="180" t="str">
        <f>'MPS(input)'!G19</f>
        <v>The power generation efficiency calculated from monitored data of the amount of fuel input for power generation and the amount of electricity generated.</v>
      </c>
      <c r="I19" s="180"/>
      <c r="J19" s="180"/>
      <c r="K19" s="159" t="str">
        <f>IF('MPS(input)'!J19&gt;0,'MPS(input)'!J19,"")</f>
        <v>Calculated</v>
      </c>
      <c r="L19" s="159"/>
    </row>
    <row r="20" spans="1:12" ht="125.25" customHeight="1" x14ac:dyDescent="0.15">
      <c r="A20" s="94"/>
      <c r="B20" s="170" t="s">
        <v>116</v>
      </c>
      <c r="C20" s="171"/>
      <c r="D20" s="159" t="s">
        <v>121</v>
      </c>
      <c r="E20" s="159"/>
      <c r="F20" s="148">
        <f>'MPS(input)'!E20</f>
        <v>0</v>
      </c>
      <c r="G20" s="91" t="s">
        <v>118</v>
      </c>
      <c r="H20" s="180" t="str">
        <f>'MPS(input)'!G20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0" s="180"/>
      <c r="J20" s="180"/>
      <c r="K20" s="159" t="str">
        <f>IF('MPS(input)'!J20&gt;0,'MPS(input)'!J20,"")</f>
        <v/>
      </c>
      <c r="L20" s="159"/>
    </row>
    <row r="21" spans="1:12" ht="35.25" customHeight="1" x14ac:dyDescent="0.15">
      <c r="A21" s="94"/>
      <c r="B21" s="170" t="s">
        <v>122</v>
      </c>
      <c r="C21" s="171"/>
      <c r="D21" s="159" t="s">
        <v>174</v>
      </c>
      <c r="E21" s="159"/>
      <c r="F21" s="149">
        <f>'MPS(input)'!E21</f>
        <v>0</v>
      </c>
      <c r="G21" s="95" t="s">
        <v>23</v>
      </c>
      <c r="H21" s="180" t="str">
        <f>'MPS(input)'!G21</f>
        <v>Selected from the default values set in the methodology</v>
      </c>
      <c r="I21" s="180"/>
      <c r="J21" s="180"/>
      <c r="K21" s="159" t="str">
        <f>IF('MPS(input)'!J21&gt;0,'MPS(input)'!J21,"")</f>
        <v/>
      </c>
      <c r="L21" s="159"/>
    </row>
    <row r="22" spans="1:12" ht="36" customHeight="1" x14ac:dyDescent="0.15">
      <c r="A22" s="94"/>
      <c r="B22" s="170" t="s">
        <v>123</v>
      </c>
      <c r="C22" s="171"/>
      <c r="D22" s="159" t="s">
        <v>175</v>
      </c>
      <c r="E22" s="159"/>
      <c r="F22" s="149">
        <f>'MPS(input)'!E22</f>
        <v>0</v>
      </c>
      <c r="G22" s="95" t="s">
        <v>23</v>
      </c>
      <c r="H22" s="180" t="str">
        <f>'MPS(input)'!G22</f>
        <v>Specifications of project chiller i prepared for the quotation or factory acceptance test data by manufacturer</v>
      </c>
      <c r="I22" s="180"/>
      <c r="J22" s="180"/>
      <c r="K22" s="159" t="str">
        <f>IF('MPS(input)'!J22&gt;0,'MPS(input)'!J22,"")</f>
        <v/>
      </c>
      <c r="L22" s="159"/>
    </row>
    <row r="23" spans="1:12" ht="21" customHeight="1" x14ac:dyDescent="0.15">
      <c r="A23" s="94"/>
      <c r="B23" s="170" t="s">
        <v>125</v>
      </c>
      <c r="C23" s="171"/>
      <c r="D23" s="159" t="s">
        <v>46</v>
      </c>
      <c r="E23" s="159"/>
      <c r="F23" s="150">
        <f>'MPS(input)'!E23</f>
        <v>0</v>
      </c>
      <c r="G23" s="95" t="s">
        <v>47</v>
      </c>
      <c r="H23" s="180" t="str">
        <f>'MPS(input)'!G23</f>
        <v>Specification of the captive power generation system provided by the manufacturer</v>
      </c>
      <c r="I23" s="180"/>
      <c r="J23" s="180"/>
      <c r="K23" s="159" t="str">
        <f>IF('MPS(input)'!J23&gt;0,'MPS(input)'!J23,"")</f>
        <v/>
      </c>
      <c r="L23" s="159"/>
    </row>
    <row r="24" spans="1:12" ht="92.25" customHeight="1" x14ac:dyDescent="0.15">
      <c r="A24" s="94"/>
      <c r="B24" s="170" t="s">
        <v>126</v>
      </c>
      <c r="C24" s="171"/>
      <c r="D24" s="159" t="s">
        <v>49</v>
      </c>
      <c r="E24" s="159"/>
      <c r="F24" s="149">
        <f>'MPS(input)'!E24</f>
        <v>0</v>
      </c>
      <c r="G24" s="95" t="s">
        <v>103</v>
      </c>
      <c r="H24" s="180" t="str">
        <f>'MPS(input)'!G24</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4" s="180"/>
      <c r="J24" s="180"/>
      <c r="K24" s="159" t="str">
        <f>IF('MPS(input)'!J24&gt;0,'MPS(input)'!J24,"")</f>
        <v/>
      </c>
      <c r="L24" s="159"/>
    </row>
    <row r="25" spans="1:12" ht="92.25" customHeight="1" x14ac:dyDescent="0.15">
      <c r="A25" s="94"/>
      <c r="B25" s="170" t="s">
        <v>127</v>
      </c>
      <c r="C25" s="171"/>
      <c r="D25" s="159" t="s">
        <v>128</v>
      </c>
      <c r="E25" s="159"/>
      <c r="F25" s="149">
        <f>'MPS(input)'!E25</f>
        <v>0</v>
      </c>
      <c r="G25" s="95" t="s">
        <v>129</v>
      </c>
      <c r="H25" s="180" t="str">
        <f>'MPS(input)'!G25</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5" s="180"/>
      <c r="J25" s="180"/>
      <c r="K25" s="159" t="str">
        <f>IF('MPS(input)'!J25&gt;0,'MPS(input)'!J25,"")</f>
        <v/>
      </c>
      <c r="L25" s="159"/>
    </row>
    <row r="26" spans="1:12" ht="20.25" customHeight="1" x14ac:dyDescent="0.15">
      <c r="A26" s="94"/>
      <c r="B26" s="170" t="s">
        <v>130</v>
      </c>
      <c r="C26" s="171"/>
      <c r="D26" s="159" t="s">
        <v>90</v>
      </c>
      <c r="E26" s="159"/>
      <c r="F26" s="151">
        <f>'MPS(input)'!E26</f>
        <v>0</v>
      </c>
      <c r="G26" s="142" t="s">
        <v>91</v>
      </c>
      <c r="H26" s="180" t="str">
        <f>'MPS(input)'!G26</f>
        <v>Specification of generator for captive electricity</v>
      </c>
      <c r="I26" s="180"/>
      <c r="J26" s="180"/>
      <c r="K26" s="159" t="str">
        <f>IF('MPS(input)'!J26&gt;0,'MPS(input)'!J26,"")</f>
        <v/>
      </c>
      <c r="L26" s="159"/>
    </row>
    <row r="27" spans="1:12" ht="6.75" customHeight="1" x14ac:dyDescent="0.15">
      <c r="A27" s="94"/>
      <c r="B27" s="94"/>
    </row>
    <row r="28" spans="1:12" ht="18.75" customHeight="1" x14ac:dyDescent="0.15">
      <c r="A28" s="96" t="s">
        <v>195</v>
      </c>
      <c r="B28" s="96"/>
      <c r="C28" s="96"/>
    </row>
    <row r="29" spans="1:12" ht="17.25" thickBot="1" x14ac:dyDescent="0.2">
      <c r="B29" s="164" t="s">
        <v>197</v>
      </c>
      <c r="C29" s="164"/>
      <c r="D29" s="172" t="s">
        <v>132</v>
      </c>
      <c r="E29" s="173"/>
      <c r="F29" s="97" t="s">
        <v>14</v>
      </c>
    </row>
    <row r="30" spans="1:12" ht="19.5" thickBot="1" x14ac:dyDescent="0.2">
      <c r="B30" s="176"/>
      <c r="C30" s="177"/>
      <c r="D30" s="174">
        <f>ROUNDDOWN('MRS(calc_process)'!G6,0)</f>
        <v>0</v>
      </c>
      <c r="E30" s="175"/>
      <c r="F30" s="98" t="s">
        <v>133</v>
      </c>
    </row>
    <row r="31" spans="1:12" ht="20.100000000000001" customHeight="1" x14ac:dyDescent="0.15">
      <c r="C31" s="99"/>
      <c r="D31" s="99"/>
      <c r="G31" s="100"/>
      <c r="H31" s="100"/>
    </row>
    <row r="32" spans="1:12" ht="18.75" customHeight="1" x14ac:dyDescent="0.15">
      <c r="A32" s="88" t="s">
        <v>25</v>
      </c>
      <c r="B32" s="88"/>
    </row>
    <row r="33" spans="2:11" ht="18" customHeight="1" x14ac:dyDescent="0.15">
      <c r="B33" s="101" t="s">
        <v>26</v>
      </c>
      <c r="C33" s="154" t="s">
        <v>27</v>
      </c>
      <c r="D33" s="155"/>
      <c r="E33" s="155"/>
      <c r="F33" s="155"/>
      <c r="G33" s="155"/>
      <c r="H33" s="155"/>
      <c r="I33" s="155"/>
      <c r="J33" s="156"/>
      <c r="K33" s="147"/>
    </row>
    <row r="34" spans="2:11" ht="18" customHeight="1" x14ac:dyDescent="0.15">
      <c r="B34" s="101" t="s">
        <v>28</v>
      </c>
      <c r="C34" s="154" t="s">
        <v>37</v>
      </c>
      <c r="D34" s="155"/>
      <c r="E34" s="155"/>
      <c r="F34" s="155"/>
      <c r="G34" s="155"/>
      <c r="H34" s="155"/>
      <c r="I34" s="155"/>
      <c r="J34" s="156"/>
      <c r="K34" s="147"/>
    </row>
    <row r="35" spans="2:11" ht="18" customHeight="1" x14ac:dyDescent="0.15">
      <c r="B35" s="101" t="s">
        <v>29</v>
      </c>
      <c r="C35" s="154" t="s">
        <v>38</v>
      </c>
      <c r="D35" s="155"/>
      <c r="E35" s="155"/>
      <c r="F35" s="155"/>
      <c r="G35" s="155"/>
      <c r="H35" s="155"/>
      <c r="I35" s="155"/>
      <c r="J35" s="156"/>
      <c r="K35" s="147"/>
    </row>
  </sheetData>
  <sheetProtection password="C303" sheet="1" objects="1" scenarios="1" formatCells="0" formatRows="0"/>
  <mergeCells count="55">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D24:E24"/>
    <mergeCell ref="H24:J24"/>
    <mergeCell ref="K24:L24"/>
    <mergeCell ref="D25:E25"/>
    <mergeCell ref="H25:J25"/>
    <mergeCell ref="K25:L25"/>
    <mergeCell ref="D26:E26"/>
    <mergeCell ref="H26:J26"/>
    <mergeCell ref="K26:L26"/>
    <mergeCell ref="B25:C25"/>
    <mergeCell ref="B15:C15"/>
    <mergeCell ref="B16:C16"/>
    <mergeCell ref="B17:C17"/>
    <mergeCell ref="B18:C18"/>
    <mergeCell ref="B19:C19"/>
    <mergeCell ref="B20:C20"/>
    <mergeCell ref="B21:C21"/>
    <mergeCell ref="B22:C22"/>
    <mergeCell ref="B23:C23"/>
    <mergeCell ref="B24:C24"/>
    <mergeCell ref="B26:C26"/>
    <mergeCell ref="C33:J33"/>
    <mergeCell ref="C34:J34"/>
    <mergeCell ref="C35:J35"/>
    <mergeCell ref="D29:E29"/>
    <mergeCell ref="D30:E30"/>
    <mergeCell ref="B29:C29"/>
    <mergeCell ref="B30:C30"/>
  </mergeCells>
  <phoneticPr fontId="3"/>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ignoredErrors>
    <ignoredError sqref="H17:L26 F17 F20:F2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S27"/>
  <sheetViews>
    <sheetView view="pageBreakPreview" zoomScale="60" zoomScaleNormal="85" zoomScalePageLayoutView="70" workbookViewId="0"/>
  </sheetViews>
  <sheetFormatPr defaultColWidth="9" defaultRowHeight="14.25" x14ac:dyDescent="0.15"/>
  <cols>
    <col min="1" max="1" width="12" style="104" customWidth="1"/>
    <col min="2" max="2" width="10" style="104" bestFit="1" customWidth="1"/>
    <col min="3" max="9" width="13.75" style="104" customWidth="1"/>
    <col min="10" max="11" width="13.75" style="107" customWidth="1"/>
    <col min="12" max="19" width="13.75" style="104" customWidth="1"/>
    <col min="20" max="16384" width="9" style="104"/>
  </cols>
  <sheetData>
    <row r="1" spans="1:19" ht="18" customHeight="1" x14ac:dyDescent="0.15">
      <c r="J1" s="105"/>
      <c r="K1" s="105"/>
      <c r="S1" s="84" t="str">
        <f>'MPS(input)'!K1</f>
        <v>Monitoring Spreadsheet: JCM_CR_AM002_ver01.0</v>
      </c>
    </row>
    <row r="2" spans="1:19" ht="18" customHeight="1" x14ac:dyDescent="0.15">
      <c r="J2" s="105"/>
      <c r="K2" s="105"/>
      <c r="S2" s="84" t="str">
        <f>'MPS(input)'!K2</f>
        <v>Reference Number:</v>
      </c>
    </row>
    <row r="3" spans="1:19" s="106" customFormat="1" ht="27.6" customHeight="1" x14ac:dyDescent="0.15">
      <c r="A3" s="108"/>
      <c r="B3" s="108"/>
      <c r="C3" s="165" t="s">
        <v>209</v>
      </c>
      <c r="D3" s="165"/>
      <c r="E3" s="165"/>
      <c r="F3" s="165" t="s">
        <v>210</v>
      </c>
      <c r="G3" s="165"/>
      <c r="H3" s="165"/>
      <c r="I3" s="165"/>
      <c r="J3" s="165"/>
      <c r="K3" s="165"/>
      <c r="L3" s="165"/>
      <c r="M3" s="165"/>
      <c r="N3" s="165"/>
      <c r="O3" s="109"/>
      <c r="P3" s="109"/>
      <c r="Q3" s="166" t="s">
        <v>211</v>
      </c>
      <c r="R3" s="166"/>
      <c r="S3" s="166"/>
    </row>
    <row r="4" spans="1:19" ht="18.75" x14ac:dyDescent="0.15">
      <c r="A4" s="110" t="s">
        <v>52</v>
      </c>
      <c r="B4" s="111" t="s">
        <v>58</v>
      </c>
      <c r="C4" s="112" t="s">
        <v>137</v>
      </c>
      <c r="D4" s="113" t="s">
        <v>138</v>
      </c>
      <c r="E4" s="113" t="s">
        <v>139</v>
      </c>
      <c r="F4" s="114" t="s">
        <v>140</v>
      </c>
      <c r="G4" s="114" t="s">
        <v>140</v>
      </c>
      <c r="H4" s="114" t="s">
        <v>140</v>
      </c>
      <c r="I4" s="114" t="s">
        <v>140</v>
      </c>
      <c r="J4" s="114" t="s">
        <v>141</v>
      </c>
      <c r="K4" s="114" t="s">
        <v>142</v>
      </c>
      <c r="L4" s="114" t="s">
        <v>143</v>
      </c>
      <c r="M4" s="114" t="s">
        <v>144</v>
      </c>
      <c r="N4" s="114" t="s">
        <v>145</v>
      </c>
      <c r="O4" s="114" t="s">
        <v>36</v>
      </c>
      <c r="P4" s="114" t="s">
        <v>36</v>
      </c>
      <c r="Q4" s="112" t="s">
        <v>146</v>
      </c>
      <c r="R4" s="112" t="s">
        <v>147</v>
      </c>
      <c r="S4" s="112" t="s">
        <v>148</v>
      </c>
    </row>
    <row r="5" spans="1:19" ht="149.44999999999999" customHeight="1" x14ac:dyDescent="0.15">
      <c r="A5" s="110" t="s">
        <v>53</v>
      </c>
      <c r="B5" s="113" t="s">
        <v>186</v>
      </c>
      <c r="C5" s="113" t="s">
        <v>182</v>
      </c>
      <c r="D5" s="113" t="s">
        <v>183</v>
      </c>
      <c r="E5" s="113" t="s">
        <v>184</v>
      </c>
      <c r="F5" s="113" t="s">
        <v>185</v>
      </c>
      <c r="G5" s="113" t="s">
        <v>149</v>
      </c>
      <c r="H5" s="113" t="s">
        <v>150</v>
      </c>
      <c r="I5" s="113" t="s">
        <v>151</v>
      </c>
      <c r="J5" s="113" t="s">
        <v>180</v>
      </c>
      <c r="K5" s="113" t="s">
        <v>181</v>
      </c>
      <c r="L5" s="113" t="s">
        <v>46</v>
      </c>
      <c r="M5" s="113" t="s">
        <v>49</v>
      </c>
      <c r="N5" s="113" t="s">
        <v>178</v>
      </c>
      <c r="O5" s="113" t="s">
        <v>176</v>
      </c>
      <c r="P5" s="113" t="s">
        <v>177</v>
      </c>
      <c r="Q5" s="113" t="s">
        <v>179</v>
      </c>
      <c r="R5" s="115" t="s">
        <v>152</v>
      </c>
      <c r="S5" s="115" t="s">
        <v>153</v>
      </c>
    </row>
    <row r="6" spans="1:19" ht="28.5" x14ac:dyDescent="0.15">
      <c r="A6" s="110" t="s">
        <v>54</v>
      </c>
      <c r="B6" s="113" t="s">
        <v>36</v>
      </c>
      <c r="C6" s="114" t="s">
        <v>22</v>
      </c>
      <c r="D6" s="116" t="s">
        <v>22</v>
      </c>
      <c r="E6" s="114" t="s">
        <v>22</v>
      </c>
      <c r="F6" s="113" t="s">
        <v>154</v>
      </c>
      <c r="G6" s="113" t="s">
        <v>154</v>
      </c>
      <c r="H6" s="113" t="s">
        <v>154</v>
      </c>
      <c r="I6" s="113" t="s">
        <v>154</v>
      </c>
      <c r="J6" s="117" t="s">
        <v>23</v>
      </c>
      <c r="K6" s="117" t="s">
        <v>23</v>
      </c>
      <c r="L6" s="117" t="s">
        <v>47</v>
      </c>
      <c r="M6" s="117" t="s">
        <v>103</v>
      </c>
      <c r="N6" s="117" t="s">
        <v>155</v>
      </c>
      <c r="O6" s="117" t="s">
        <v>23</v>
      </c>
      <c r="P6" s="117" t="s">
        <v>23</v>
      </c>
      <c r="Q6" s="115" t="s">
        <v>156</v>
      </c>
      <c r="R6" s="115" t="s">
        <v>156</v>
      </c>
      <c r="S6" s="115" t="s">
        <v>156</v>
      </c>
    </row>
    <row r="7" spans="1:19" x14ac:dyDescent="0.15">
      <c r="A7" s="167" t="s">
        <v>212</v>
      </c>
      <c r="B7" s="118">
        <v>1</v>
      </c>
      <c r="C7" s="119"/>
      <c r="D7" s="120">
        <f>'MRS(input)'!$F$9</f>
        <v>0</v>
      </c>
      <c r="E7" s="121">
        <f>'MRS(input)'!$F$12</f>
        <v>0</v>
      </c>
      <c r="F7" s="122">
        <f>'MRS(input)'!$F$17</f>
        <v>0</v>
      </c>
      <c r="G7" s="123">
        <f>'MRS(input)'!$F$18</f>
        <v>0</v>
      </c>
      <c r="H7" s="123">
        <f>'MRS(input)'!$F$19</f>
        <v>0</v>
      </c>
      <c r="I7" s="124">
        <f>'MRS(input)'!$F$20</f>
        <v>0</v>
      </c>
      <c r="J7" s="134">
        <f>'MPS(input_separate)'!J7</f>
        <v>0</v>
      </c>
      <c r="K7" s="134">
        <f>'MPS(input_separate)'!K7</f>
        <v>0</v>
      </c>
      <c r="L7" s="125">
        <f>'MRS(input)'!$F$23</f>
        <v>0</v>
      </c>
      <c r="M7" s="126">
        <f>'MRS(input)'!$F$24</f>
        <v>0</v>
      </c>
      <c r="N7" s="126">
        <f>'MRS(input)'!$F$25</f>
        <v>0</v>
      </c>
      <c r="O7" s="126" t="e">
        <f>$D$7/($D$7+'MRS(input)'!$F$10*'MRS(input)'!$F$26/1000+$E$7)</f>
        <v>#DIV/0!</v>
      </c>
      <c r="P7" s="126" t="e">
        <f>1-O7</f>
        <v>#DIV/0!</v>
      </c>
      <c r="Q7" s="127" t="str">
        <f>IF(ISERROR(C7*O7*(K7/J7)*F7+C7*P7*(K7/J7)*IFERROR(SMALL(G7:I7,COUNTIF(G7:I7,0)+1),0)),"0.00",(C7*O7*(K7/J7)*F7+C7*P7*(K7/J7)*IFERROR(SMALL(G7:I7,COUNTIF(G7:I7,0)+1),0)))</f>
        <v>0.00</v>
      </c>
      <c r="R7" s="127" t="str">
        <f>IF(ISERROR(C7*O7*F7+C7*P7*IFERROR(SMALL(G7:I7,COUNTIF(G7:I7,0)+1),0)),"0.00",(C7*O7*F7+C7*P7*IFERROR(SMALL(G7:I7,COUNTIF(G7:I7,0)+1),0)))</f>
        <v>0.00</v>
      </c>
      <c r="S7" s="128">
        <f>Q7-R7</f>
        <v>0</v>
      </c>
    </row>
    <row r="8" spans="1:19" x14ac:dyDescent="0.15">
      <c r="A8" s="167"/>
      <c r="B8" s="118">
        <v>2</v>
      </c>
      <c r="C8" s="119"/>
      <c r="D8" s="120">
        <f>'MRS(input)'!$F$9</f>
        <v>0</v>
      </c>
      <c r="E8" s="121">
        <f>'MRS(input)'!$F$12</f>
        <v>0</v>
      </c>
      <c r="F8" s="122">
        <f>'MRS(input)'!$F$17</f>
        <v>0</v>
      </c>
      <c r="G8" s="123">
        <f>'MRS(input)'!$F$18</f>
        <v>0</v>
      </c>
      <c r="H8" s="123">
        <f>'MRS(input)'!$F$19</f>
        <v>0</v>
      </c>
      <c r="I8" s="124">
        <f>'MRS(input)'!$F$20</f>
        <v>0</v>
      </c>
      <c r="J8" s="134">
        <f>'MPS(input_separate)'!J8</f>
        <v>0</v>
      </c>
      <c r="K8" s="134">
        <f>'MPS(input_separate)'!K8</f>
        <v>0</v>
      </c>
      <c r="L8" s="125">
        <f>'MRS(input)'!$F$23</f>
        <v>0</v>
      </c>
      <c r="M8" s="126">
        <f>'MRS(input)'!$F$24</f>
        <v>0</v>
      </c>
      <c r="N8" s="126">
        <f>'MRS(input)'!$F$25</f>
        <v>0</v>
      </c>
      <c r="O8" s="126" t="e">
        <f>$D$7/($D$7+'MRS(input)'!$F$10*'MRS(input)'!$F$26/1000+$E$7)</f>
        <v>#DIV/0!</v>
      </c>
      <c r="P8" s="126" t="e">
        <f>1-O8</f>
        <v>#DIV/0!</v>
      </c>
      <c r="Q8" s="127" t="str">
        <f t="shared" ref="Q8:Q26" si="0">IF(ISERROR(C8*O8*(K8/J8)*F8+C8*P8*(K8/J8)*IFERROR(SMALL(G8:I8,COUNTIF(G8:I8,0)+1),0)),"0.00",(C8*O8*(K8/J8)*F8+C8*P8*(K8/J8)*IFERROR(SMALL(G8:I8,COUNTIF(G8:I8,0)+1),0)))</f>
        <v>0.00</v>
      </c>
      <c r="R8" s="127" t="str">
        <f t="shared" ref="R8:R26" si="1">IF(ISERROR(C8*O8*F8+C8*P8*IFERROR(SMALL(G8:I8,COUNTIF(G8:I8,0)+1),0)),"0.00",(C8*O8*F8+C8*P8*IFERROR(SMALL(G8:I8,COUNTIF(G8:I8,0)+1),0)))</f>
        <v>0.00</v>
      </c>
      <c r="S8" s="128">
        <f>Q8-R8</f>
        <v>0</v>
      </c>
    </row>
    <row r="9" spans="1:19" x14ac:dyDescent="0.15">
      <c r="A9" s="167"/>
      <c r="B9" s="118">
        <v>3</v>
      </c>
      <c r="C9" s="119"/>
      <c r="D9" s="120">
        <f>'MRS(input)'!$F$9</f>
        <v>0</v>
      </c>
      <c r="E9" s="121">
        <f>'MRS(input)'!$F$12</f>
        <v>0</v>
      </c>
      <c r="F9" s="122">
        <f>'MRS(input)'!$F$17</f>
        <v>0</v>
      </c>
      <c r="G9" s="123">
        <f>'MRS(input)'!$F$18</f>
        <v>0</v>
      </c>
      <c r="H9" s="123">
        <f>'MRS(input)'!$F$19</f>
        <v>0</v>
      </c>
      <c r="I9" s="124">
        <f>'MRS(input)'!$F$20</f>
        <v>0</v>
      </c>
      <c r="J9" s="134">
        <f>'MPS(input_separate)'!J9</f>
        <v>0</v>
      </c>
      <c r="K9" s="134">
        <f>'MPS(input_separate)'!K9</f>
        <v>0</v>
      </c>
      <c r="L9" s="125">
        <f>'MRS(input)'!$F$23</f>
        <v>0</v>
      </c>
      <c r="M9" s="126">
        <f>'MRS(input)'!$F$24</f>
        <v>0</v>
      </c>
      <c r="N9" s="126">
        <f>'MRS(input)'!$F$25</f>
        <v>0</v>
      </c>
      <c r="O9" s="126" t="e">
        <f>$D$7/($D$7+'MRS(input)'!$F$10*'MRS(input)'!$F$26/1000+$E$7)</f>
        <v>#DIV/0!</v>
      </c>
      <c r="P9" s="126" t="e">
        <f t="shared" ref="P9:P26" si="2">1-O9</f>
        <v>#DIV/0!</v>
      </c>
      <c r="Q9" s="127" t="str">
        <f t="shared" si="0"/>
        <v>0.00</v>
      </c>
      <c r="R9" s="127" t="str">
        <f t="shared" si="1"/>
        <v>0.00</v>
      </c>
      <c r="S9" s="128">
        <f t="shared" ref="S9:S26" si="3">Q9-R9</f>
        <v>0</v>
      </c>
    </row>
    <row r="10" spans="1:19" x14ac:dyDescent="0.15">
      <c r="A10" s="167"/>
      <c r="B10" s="118">
        <v>4</v>
      </c>
      <c r="C10" s="119"/>
      <c r="D10" s="120">
        <f>'MRS(input)'!$F$9</f>
        <v>0</v>
      </c>
      <c r="E10" s="121">
        <f>'MRS(input)'!$F$12</f>
        <v>0</v>
      </c>
      <c r="F10" s="122">
        <f>'MRS(input)'!$F$17</f>
        <v>0</v>
      </c>
      <c r="G10" s="123">
        <f>'MRS(input)'!$F$18</f>
        <v>0</v>
      </c>
      <c r="H10" s="123">
        <f>'MRS(input)'!$F$19</f>
        <v>0</v>
      </c>
      <c r="I10" s="124">
        <f>'MRS(input)'!$F$20</f>
        <v>0</v>
      </c>
      <c r="J10" s="134">
        <f>'MPS(input_separate)'!J10</f>
        <v>0</v>
      </c>
      <c r="K10" s="134">
        <f>'MPS(input_separate)'!K10</f>
        <v>0</v>
      </c>
      <c r="L10" s="125">
        <f>'MRS(input)'!$F$23</f>
        <v>0</v>
      </c>
      <c r="M10" s="126">
        <f>'MRS(input)'!$F$24</f>
        <v>0</v>
      </c>
      <c r="N10" s="126">
        <f>'MRS(input)'!$F$25</f>
        <v>0</v>
      </c>
      <c r="O10" s="126" t="e">
        <f>$D$7/($D$7+'MRS(input)'!$F$10*'MRS(input)'!$F$26/1000+$E$7)</f>
        <v>#DIV/0!</v>
      </c>
      <c r="P10" s="126" t="e">
        <f t="shared" si="2"/>
        <v>#DIV/0!</v>
      </c>
      <c r="Q10" s="127" t="str">
        <f t="shared" si="0"/>
        <v>0.00</v>
      </c>
      <c r="R10" s="127" t="str">
        <f t="shared" si="1"/>
        <v>0.00</v>
      </c>
      <c r="S10" s="128">
        <f t="shared" si="3"/>
        <v>0</v>
      </c>
    </row>
    <row r="11" spans="1:19" x14ac:dyDescent="0.15">
      <c r="A11" s="167"/>
      <c r="B11" s="118">
        <v>5</v>
      </c>
      <c r="C11" s="119"/>
      <c r="D11" s="120">
        <f>'MRS(input)'!$F$9</f>
        <v>0</v>
      </c>
      <c r="E11" s="121">
        <f>'MRS(input)'!$F$12</f>
        <v>0</v>
      </c>
      <c r="F11" s="122">
        <f>'MRS(input)'!$F$17</f>
        <v>0</v>
      </c>
      <c r="G11" s="123">
        <f>'MRS(input)'!$F$18</f>
        <v>0</v>
      </c>
      <c r="H11" s="123">
        <f>'MRS(input)'!$F$19</f>
        <v>0</v>
      </c>
      <c r="I11" s="124">
        <f>'MRS(input)'!$F$20</f>
        <v>0</v>
      </c>
      <c r="J11" s="134">
        <f>'MPS(input_separate)'!J11</f>
        <v>0</v>
      </c>
      <c r="K11" s="134">
        <f>'MPS(input_separate)'!K11</f>
        <v>0</v>
      </c>
      <c r="L11" s="125">
        <f>'MRS(input)'!$F$23</f>
        <v>0</v>
      </c>
      <c r="M11" s="126">
        <f>'MRS(input)'!$F$24</f>
        <v>0</v>
      </c>
      <c r="N11" s="126">
        <f>'MRS(input)'!$F$25</f>
        <v>0</v>
      </c>
      <c r="O11" s="126" t="e">
        <f>$D$7/($D$7+'MRS(input)'!$F$10*'MRS(input)'!$F$26/1000+$E$7)</f>
        <v>#DIV/0!</v>
      </c>
      <c r="P11" s="126" t="e">
        <f t="shared" si="2"/>
        <v>#DIV/0!</v>
      </c>
      <c r="Q11" s="127" t="str">
        <f t="shared" si="0"/>
        <v>0.00</v>
      </c>
      <c r="R11" s="127" t="str">
        <f t="shared" si="1"/>
        <v>0.00</v>
      </c>
      <c r="S11" s="128">
        <f t="shared" si="3"/>
        <v>0</v>
      </c>
    </row>
    <row r="12" spans="1:19" x14ac:dyDescent="0.15">
      <c r="A12" s="167"/>
      <c r="B12" s="118">
        <v>6</v>
      </c>
      <c r="C12" s="119"/>
      <c r="D12" s="120">
        <f>'MRS(input)'!$F$9</f>
        <v>0</v>
      </c>
      <c r="E12" s="121">
        <f>'MRS(input)'!$F$12</f>
        <v>0</v>
      </c>
      <c r="F12" s="122">
        <f>'MRS(input)'!$F$17</f>
        <v>0</v>
      </c>
      <c r="G12" s="123">
        <f>'MRS(input)'!$F$18</f>
        <v>0</v>
      </c>
      <c r="H12" s="123">
        <f>'MRS(input)'!$F$19</f>
        <v>0</v>
      </c>
      <c r="I12" s="124">
        <f>'MRS(input)'!$F$20</f>
        <v>0</v>
      </c>
      <c r="J12" s="134">
        <f>'MPS(input_separate)'!J12</f>
        <v>0</v>
      </c>
      <c r="K12" s="134">
        <f>'MPS(input_separate)'!K12</f>
        <v>0</v>
      </c>
      <c r="L12" s="125">
        <f>'MRS(input)'!$F$23</f>
        <v>0</v>
      </c>
      <c r="M12" s="126">
        <f>'MRS(input)'!$F$24</f>
        <v>0</v>
      </c>
      <c r="N12" s="126">
        <f>'MRS(input)'!$F$25</f>
        <v>0</v>
      </c>
      <c r="O12" s="126" t="e">
        <f>$D$7/($D$7+'MRS(input)'!$F$10*'MRS(input)'!$F$26/1000+$E$7)</f>
        <v>#DIV/0!</v>
      </c>
      <c r="P12" s="126" t="e">
        <f t="shared" si="2"/>
        <v>#DIV/0!</v>
      </c>
      <c r="Q12" s="127" t="str">
        <f t="shared" si="0"/>
        <v>0.00</v>
      </c>
      <c r="R12" s="127" t="str">
        <f t="shared" si="1"/>
        <v>0.00</v>
      </c>
      <c r="S12" s="128">
        <f t="shared" si="3"/>
        <v>0</v>
      </c>
    </row>
    <row r="13" spans="1:19" x14ac:dyDescent="0.15">
      <c r="A13" s="167"/>
      <c r="B13" s="118">
        <v>7</v>
      </c>
      <c r="C13" s="119"/>
      <c r="D13" s="120">
        <f>'MRS(input)'!$F$9</f>
        <v>0</v>
      </c>
      <c r="E13" s="121">
        <f>'MRS(input)'!$F$12</f>
        <v>0</v>
      </c>
      <c r="F13" s="122">
        <f>'MRS(input)'!$F$17</f>
        <v>0</v>
      </c>
      <c r="G13" s="123">
        <f>'MRS(input)'!$F$18</f>
        <v>0</v>
      </c>
      <c r="H13" s="123">
        <f>'MRS(input)'!$F$19</f>
        <v>0</v>
      </c>
      <c r="I13" s="124">
        <f>'MRS(input)'!$F$20</f>
        <v>0</v>
      </c>
      <c r="J13" s="134">
        <f>'MPS(input_separate)'!J13</f>
        <v>0</v>
      </c>
      <c r="K13" s="134">
        <f>'MPS(input_separate)'!K13</f>
        <v>0</v>
      </c>
      <c r="L13" s="125">
        <f>'MRS(input)'!$F$23</f>
        <v>0</v>
      </c>
      <c r="M13" s="126">
        <f>'MRS(input)'!$F$24</f>
        <v>0</v>
      </c>
      <c r="N13" s="126">
        <f>'MRS(input)'!$F$25</f>
        <v>0</v>
      </c>
      <c r="O13" s="126" t="e">
        <f>$D$7/($D$7+'MRS(input)'!$F$10*'MRS(input)'!$F$26/1000+$E$7)</f>
        <v>#DIV/0!</v>
      </c>
      <c r="P13" s="126" t="e">
        <f t="shared" si="2"/>
        <v>#DIV/0!</v>
      </c>
      <c r="Q13" s="127" t="str">
        <f t="shared" si="0"/>
        <v>0.00</v>
      </c>
      <c r="R13" s="127" t="str">
        <f t="shared" si="1"/>
        <v>0.00</v>
      </c>
      <c r="S13" s="128">
        <f t="shared" si="3"/>
        <v>0</v>
      </c>
    </row>
    <row r="14" spans="1:19" x14ac:dyDescent="0.15">
      <c r="A14" s="167"/>
      <c r="B14" s="118">
        <v>8</v>
      </c>
      <c r="C14" s="119"/>
      <c r="D14" s="120">
        <f>'MRS(input)'!$F$9</f>
        <v>0</v>
      </c>
      <c r="E14" s="121">
        <f>'MRS(input)'!$F$12</f>
        <v>0</v>
      </c>
      <c r="F14" s="122">
        <f>'MRS(input)'!$F$17</f>
        <v>0</v>
      </c>
      <c r="G14" s="123">
        <f>'MRS(input)'!$F$18</f>
        <v>0</v>
      </c>
      <c r="H14" s="123">
        <f>'MRS(input)'!$F$19</f>
        <v>0</v>
      </c>
      <c r="I14" s="124">
        <f>'MRS(input)'!$F$20</f>
        <v>0</v>
      </c>
      <c r="J14" s="134">
        <f>'MPS(input_separate)'!J14</f>
        <v>0</v>
      </c>
      <c r="K14" s="134">
        <f>'MPS(input_separate)'!K14</f>
        <v>0</v>
      </c>
      <c r="L14" s="125">
        <f>'MRS(input)'!$F$23</f>
        <v>0</v>
      </c>
      <c r="M14" s="126">
        <f>'MRS(input)'!$F$24</f>
        <v>0</v>
      </c>
      <c r="N14" s="126">
        <f>'MRS(input)'!$F$25</f>
        <v>0</v>
      </c>
      <c r="O14" s="126" t="e">
        <f>$D$7/($D$7+'MRS(input)'!$F$10*'MRS(input)'!$F$26/1000+$E$7)</f>
        <v>#DIV/0!</v>
      </c>
      <c r="P14" s="126" t="e">
        <f t="shared" si="2"/>
        <v>#DIV/0!</v>
      </c>
      <c r="Q14" s="127" t="str">
        <f t="shared" si="0"/>
        <v>0.00</v>
      </c>
      <c r="R14" s="127" t="str">
        <f t="shared" si="1"/>
        <v>0.00</v>
      </c>
      <c r="S14" s="128">
        <f t="shared" si="3"/>
        <v>0</v>
      </c>
    </row>
    <row r="15" spans="1:19" x14ac:dyDescent="0.15">
      <c r="A15" s="167"/>
      <c r="B15" s="118">
        <v>9</v>
      </c>
      <c r="C15" s="119"/>
      <c r="D15" s="120">
        <f>'MRS(input)'!$F$9</f>
        <v>0</v>
      </c>
      <c r="E15" s="121">
        <f>'MRS(input)'!$F$12</f>
        <v>0</v>
      </c>
      <c r="F15" s="122">
        <f>'MRS(input)'!$F$17</f>
        <v>0</v>
      </c>
      <c r="G15" s="123">
        <f>'MRS(input)'!$F$18</f>
        <v>0</v>
      </c>
      <c r="H15" s="123">
        <f>'MRS(input)'!$F$19</f>
        <v>0</v>
      </c>
      <c r="I15" s="124">
        <f>'MRS(input)'!$F$20</f>
        <v>0</v>
      </c>
      <c r="J15" s="134">
        <f>'MPS(input_separate)'!J15</f>
        <v>0</v>
      </c>
      <c r="K15" s="134">
        <f>'MPS(input_separate)'!K15</f>
        <v>0</v>
      </c>
      <c r="L15" s="125">
        <f>'MRS(input)'!$F$23</f>
        <v>0</v>
      </c>
      <c r="M15" s="126">
        <f>'MRS(input)'!$F$24</f>
        <v>0</v>
      </c>
      <c r="N15" s="126">
        <f>'MRS(input)'!$F$25</f>
        <v>0</v>
      </c>
      <c r="O15" s="126" t="e">
        <f>$D$7/($D$7+'MRS(input)'!$F$10*'MRS(input)'!$F$26/1000+$E$7)</f>
        <v>#DIV/0!</v>
      </c>
      <c r="P15" s="126" t="e">
        <f t="shared" si="2"/>
        <v>#DIV/0!</v>
      </c>
      <c r="Q15" s="127" t="str">
        <f t="shared" si="0"/>
        <v>0.00</v>
      </c>
      <c r="R15" s="127" t="str">
        <f t="shared" si="1"/>
        <v>0.00</v>
      </c>
      <c r="S15" s="128">
        <f t="shared" si="3"/>
        <v>0</v>
      </c>
    </row>
    <row r="16" spans="1:19" x14ac:dyDescent="0.15">
      <c r="A16" s="167"/>
      <c r="B16" s="118">
        <v>10</v>
      </c>
      <c r="C16" s="119"/>
      <c r="D16" s="120">
        <f>'MRS(input)'!$F$9</f>
        <v>0</v>
      </c>
      <c r="E16" s="121">
        <f>'MRS(input)'!$F$12</f>
        <v>0</v>
      </c>
      <c r="F16" s="122">
        <f>'MRS(input)'!$F$17</f>
        <v>0</v>
      </c>
      <c r="G16" s="123">
        <f>'MRS(input)'!$F$18</f>
        <v>0</v>
      </c>
      <c r="H16" s="123">
        <f>'MRS(input)'!$F$19</f>
        <v>0</v>
      </c>
      <c r="I16" s="124">
        <f>'MRS(input)'!$F$20</f>
        <v>0</v>
      </c>
      <c r="J16" s="134">
        <f>'MPS(input_separate)'!J16</f>
        <v>0</v>
      </c>
      <c r="K16" s="134">
        <f>'MPS(input_separate)'!K16</f>
        <v>0</v>
      </c>
      <c r="L16" s="125">
        <f>'MRS(input)'!$F$23</f>
        <v>0</v>
      </c>
      <c r="M16" s="126">
        <f>'MRS(input)'!$F$24</f>
        <v>0</v>
      </c>
      <c r="N16" s="126">
        <f>'MRS(input)'!$F$25</f>
        <v>0</v>
      </c>
      <c r="O16" s="126" t="e">
        <f>$D$7/($D$7+'MRS(input)'!$F$10*'MRS(input)'!$F$26/1000+$E$7)</f>
        <v>#DIV/0!</v>
      </c>
      <c r="P16" s="126" t="e">
        <f t="shared" si="2"/>
        <v>#DIV/0!</v>
      </c>
      <c r="Q16" s="127" t="str">
        <f t="shared" si="0"/>
        <v>0.00</v>
      </c>
      <c r="R16" s="127" t="str">
        <f t="shared" si="1"/>
        <v>0.00</v>
      </c>
      <c r="S16" s="128">
        <f t="shared" si="3"/>
        <v>0</v>
      </c>
    </row>
    <row r="17" spans="1:19" x14ac:dyDescent="0.15">
      <c r="A17" s="167"/>
      <c r="B17" s="118">
        <v>11</v>
      </c>
      <c r="C17" s="119"/>
      <c r="D17" s="120">
        <f>'MRS(input)'!$F$9</f>
        <v>0</v>
      </c>
      <c r="E17" s="121">
        <f>'MRS(input)'!$F$12</f>
        <v>0</v>
      </c>
      <c r="F17" s="122">
        <f>'MRS(input)'!$F$17</f>
        <v>0</v>
      </c>
      <c r="G17" s="123">
        <f>'MRS(input)'!$F$18</f>
        <v>0</v>
      </c>
      <c r="H17" s="123">
        <f>'MRS(input)'!$F$19</f>
        <v>0</v>
      </c>
      <c r="I17" s="124">
        <f>'MRS(input)'!$F$20</f>
        <v>0</v>
      </c>
      <c r="J17" s="134">
        <f>'MPS(input_separate)'!J17</f>
        <v>0</v>
      </c>
      <c r="K17" s="134">
        <f>'MPS(input_separate)'!K17</f>
        <v>0</v>
      </c>
      <c r="L17" s="125">
        <f>'MRS(input)'!$F$23</f>
        <v>0</v>
      </c>
      <c r="M17" s="126">
        <f>'MRS(input)'!$F$24</f>
        <v>0</v>
      </c>
      <c r="N17" s="126">
        <f>'MRS(input)'!$F$25</f>
        <v>0</v>
      </c>
      <c r="O17" s="126" t="e">
        <f>$D$7/($D$7+'MRS(input)'!$F$10*'MRS(input)'!$F$26/1000+$E$7)</f>
        <v>#DIV/0!</v>
      </c>
      <c r="P17" s="126" t="e">
        <f t="shared" si="2"/>
        <v>#DIV/0!</v>
      </c>
      <c r="Q17" s="127" t="str">
        <f t="shared" si="0"/>
        <v>0.00</v>
      </c>
      <c r="R17" s="127" t="str">
        <f t="shared" si="1"/>
        <v>0.00</v>
      </c>
      <c r="S17" s="128">
        <f t="shared" si="3"/>
        <v>0</v>
      </c>
    </row>
    <row r="18" spans="1:19" x14ac:dyDescent="0.15">
      <c r="A18" s="167"/>
      <c r="B18" s="118">
        <v>12</v>
      </c>
      <c r="C18" s="119"/>
      <c r="D18" s="120">
        <f>'MRS(input)'!$F$9</f>
        <v>0</v>
      </c>
      <c r="E18" s="121">
        <f>'MRS(input)'!$F$12</f>
        <v>0</v>
      </c>
      <c r="F18" s="122">
        <f>'MRS(input)'!$F$17</f>
        <v>0</v>
      </c>
      <c r="G18" s="123">
        <f>'MRS(input)'!$F$18</f>
        <v>0</v>
      </c>
      <c r="H18" s="123">
        <f>'MRS(input)'!$F$19</f>
        <v>0</v>
      </c>
      <c r="I18" s="124">
        <f>'MRS(input)'!$F$20</f>
        <v>0</v>
      </c>
      <c r="J18" s="134">
        <f>'MPS(input_separate)'!J18</f>
        <v>0</v>
      </c>
      <c r="K18" s="134">
        <f>'MPS(input_separate)'!K18</f>
        <v>0</v>
      </c>
      <c r="L18" s="125">
        <f>'MRS(input)'!$F$23</f>
        <v>0</v>
      </c>
      <c r="M18" s="126">
        <f>'MRS(input)'!$F$24</f>
        <v>0</v>
      </c>
      <c r="N18" s="126">
        <f>'MRS(input)'!$F$25</f>
        <v>0</v>
      </c>
      <c r="O18" s="126" t="e">
        <f>$D$7/($D$7+'MRS(input)'!$F$10*'MRS(input)'!$F$26/1000+$E$7)</f>
        <v>#DIV/0!</v>
      </c>
      <c r="P18" s="126" t="e">
        <f t="shared" si="2"/>
        <v>#DIV/0!</v>
      </c>
      <c r="Q18" s="127" t="str">
        <f t="shared" si="0"/>
        <v>0.00</v>
      </c>
      <c r="R18" s="127" t="str">
        <f t="shared" si="1"/>
        <v>0.00</v>
      </c>
      <c r="S18" s="128">
        <f t="shared" si="3"/>
        <v>0</v>
      </c>
    </row>
    <row r="19" spans="1:19" x14ac:dyDescent="0.15">
      <c r="A19" s="167"/>
      <c r="B19" s="118">
        <v>13</v>
      </c>
      <c r="C19" s="119"/>
      <c r="D19" s="120">
        <f>'MRS(input)'!$F$9</f>
        <v>0</v>
      </c>
      <c r="E19" s="121">
        <f>'MRS(input)'!$F$12</f>
        <v>0</v>
      </c>
      <c r="F19" s="122">
        <f>'MRS(input)'!$F$17</f>
        <v>0</v>
      </c>
      <c r="G19" s="123">
        <f>'MRS(input)'!$F$18</f>
        <v>0</v>
      </c>
      <c r="H19" s="123">
        <f>'MRS(input)'!$F$19</f>
        <v>0</v>
      </c>
      <c r="I19" s="124">
        <f>'MRS(input)'!$F$20</f>
        <v>0</v>
      </c>
      <c r="J19" s="134">
        <f>'MPS(input_separate)'!J19</f>
        <v>0</v>
      </c>
      <c r="K19" s="134">
        <f>'MPS(input_separate)'!K19</f>
        <v>0</v>
      </c>
      <c r="L19" s="125">
        <f>'MRS(input)'!$F$23</f>
        <v>0</v>
      </c>
      <c r="M19" s="126">
        <f>'MRS(input)'!$F$24</f>
        <v>0</v>
      </c>
      <c r="N19" s="126">
        <f>'MRS(input)'!$F$25</f>
        <v>0</v>
      </c>
      <c r="O19" s="126" t="e">
        <f>$D$7/($D$7+'MRS(input)'!$F$10*'MRS(input)'!$F$26/1000+$E$7)</f>
        <v>#DIV/0!</v>
      </c>
      <c r="P19" s="126" t="e">
        <f t="shared" si="2"/>
        <v>#DIV/0!</v>
      </c>
      <c r="Q19" s="127" t="str">
        <f t="shared" si="0"/>
        <v>0.00</v>
      </c>
      <c r="R19" s="127" t="str">
        <f t="shared" si="1"/>
        <v>0.00</v>
      </c>
      <c r="S19" s="128">
        <f t="shared" si="3"/>
        <v>0</v>
      </c>
    </row>
    <row r="20" spans="1:19" x14ac:dyDescent="0.15">
      <c r="A20" s="167"/>
      <c r="B20" s="118">
        <v>14</v>
      </c>
      <c r="C20" s="119"/>
      <c r="D20" s="120">
        <f>'MRS(input)'!$F$9</f>
        <v>0</v>
      </c>
      <c r="E20" s="121">
        <f>'MRS(input)'!$F$12</f>
        <v>0</v>
      </c>
      <c r="F20" s="122">
        <f>'MRS(input)'!$F$17</f>
        <v>0</v>
      </c>
      <c r="G20" s="123">
        <f>'MRS(input)'!$F$18</f>
        <v>0</v>
      </c>
      <c r="H20" s="123">
        <f>'MRS(input)'!$F$19</f>
        <v>0</v>
      </c>
      <c r="I20" s="124">
        <f>'MRS(input)'!$F$20</f>
        <v>0</v>
      </c>
      <c r="J20" s="134">
        <f>'MPS(input_separate)'!J20</f>
        <v>0</v>
      </c>
      <c r="K20" s="134">
        <f>'MPS(input_separate)'!K20</f>
        <v>0</v>
      </c>
      <c r="L20" s="125">
        <f>'MRS(input)'!$F$23</f>
        <v>0</v>
      </c>
      <c r="M20" s="126">
        <f>'MRS(input)'!$F$24</f>
        <v>0</v>
      </c>
      <c r="N20" s="126">
        <f>'MRS(input)'!$F$25</f>
        <v>0</v>
      </c>
      <c r="O20" s="126" t="e">
        <f>$D$7/($D$7+'MRS(input)'!$F$10*'MRS(input)'!$F$26/1000+$E$7)</f>
        <v>#DIV/0!</v>
      </c>
      <c r="P20" s="126" t="e">
        <f t="shared" si="2"/>
        <v>#DIV/0!</v>
      </c>
      <c r="Q20" s="127" t="str">
        <f t="shared" si="0"/>
        <v>0.00</v>
      </c>
      <c r="R20" s="127" t="str">
        <f t="shared" si="1"/>
        <v>0.00</v>
      </c>
      <c r="S20" s="128">
        <f t="shared" si="3"/>
        <v>0</v>
      </c>
    </row>
    <row r="21" spans="1:19" x14ac:dyDescent="0.15">
      <c r="A21" s="167"/>
      <c r="B21" s="118">
        <v>15</v>
      </c>
      <c r="C21" s="119"/>
      <c r="D21" s="120">
        <f>'MRS(input)'!$F$9</f>
        <v>0</v>
      </c>
      <c r="E21" s="121">
        <f>'MRS(input)'!$F$12</f>
        <v>0</v>
      </c>
      <c r="F21" s="122">
        <f>'MRS(input)'!$F$17</f>
        <v>0</v>
      </c>
      <c r="G21" s="123">
        <f>'MRS(input)'!$F$18</f>
        <v>0</v>
      </c>
      <c r="H21" s="123">
        <f>'MRS(input)'!$F$19</f>
        <v>0</v>
      </c>
      <c r="I21" s="124">
        <f>'MRS(input)'!$F$20</f>
        <v>0</v>
      </c>
      <c r="J21" s="134">
        <f>'MPS(input_separate)'!J21</f>
        <v>0</v>
      </c>
      <c r="K21" s="134">
        <f>'MPS(input_separate)'!K21</f>
        <v>0</v>
      </c>
      <c r="L21" s="125">
        <f>'MRS(input)'!$F$23</f>
        <v>0</v>
      </c>
      <c r="M21" s="126">
        <f>'MRS(input)'!$F$24</f>
        <v>0</v>
      </c>
      <c r="N21" s="126">
        <f>'MRS(input)'!$F$25</f>
        <v>0</v>
      </c>
      <c r="O21" s="126" t="e">
        <f>$D$7/($D$7+'MRS(input)'!$F$10*'MRS(input)'!$F$26/1000+$E$7)</f>
        <v>#DIV/0!</v>
      </c>
      <c r="P21" s="126" t="e">
        <f t="shared" si="2"/>
        <v>#DIV/0!</v>
      </c>
      <c r="Q21" s="127" t="str">
        <f t="shared" si="0"/>
        <v>0.00</v>
      </c>
      <c r="R21" s="127" t="str">
        <f t="shared" si="1"/>
        <v>0.00</v>
      </c>
      <c r="S21" s="128">
        <f t="shared" si="3"/>
        <v>0</v>
      </c>
    </row>
    <row r="22" spans="1:19" x14ac:dyDescent="0.15">
      <c r="A22" s="167"/>
      <c r="B22" s="118">
        <v>16</v>
      </c>
      <c r="C22" s="119"/>
      <c r="D22" s="120">
        <f>'MRS(input)'!$F$9</f>
        <v>0</v>
      </c>
      <c r="E22" s="121">
        <f>'MRS(input)'!$F$12</f>
        <v>0</v>
      </c>
      <c r="F22" s="122">
        <f>'MRS(input)'!$F$17</f>
        <v>0</v>
      </c>
      <c r="G22" s="123">
        <f>'MRS(input)'!$F$18</f>
        <v>0</v>
      </c>
      <c r="H22" s="123">
        <f>'MRS(input)'!$F$19</f>
        <v>0</v>
      </c>
      <c r="I22" s="124">
        <f>'MRS(input)'!$F$20</f>
        <v>0</v>
      </c>
      <c r="J22" s="134">
        <f>'MPS(input_separate)'!J22</f>
        <v>0</v>
      </c>
      <c r="K22" s="134">
        <f>'MPS(input_separate)'!K22</f>
        <v>0</v>
      </c>
      <c r="L22" s="125">
        <f>'MRS(input)'!$F$23</f>
        <v>0</v>
      </c>
      <c r="M22" s="126">
        <f>'MRS(input)'!$F$24</f>
        <v>0</v>
      </c>
      <c r="N22" s="126">
        <f>'MRS(input)'!$F$25</f>
        <v>0</v>
      </c>
      <c r="O22" s="126" t="e">
        <f>$D$7/($D$7+'MRS(input)'!$F$10*'MRS(input)'!$F$26/1000+$E$7)</f>
        <v>#DIV/0!</v>
      </c>
      <c r="P22" s="126" t="e">
        <f t="shared" si="2"/>
        <v>#DIV/0!</v>
      </c>
      <c r="Q22" s="127" t="str">
        <f t="shared" si="0"/>
        <v>0.00</v>
      </c>
      <c r="R22" s="127" t="str">
        <f t="shared" si="1"/>
        <v>0.00</v>
      </c>
      <c r="S22" s="128">
        <f t="shared" si="3"/>
        <v>0</v>
      </c>
    </row>
    <row r="23" spans="1:19" x14ac:dyDescent="0.15">
      <c r="A23" s="167"/>
      <c r="B23" s="118">
        <v>17</v>
      </c>
      <c r="C23" s="119"/>
      <c r="D23" s="120">
        <f>'MRS(input)'!$F$9</f>
        <v>0</v>
      </c>
      <c r="E23" s="121">
        <f>'MRS(input)'!$F$12</f>
        <v>0</v>
      </c>
      <c r="F23" s="122">
        <f>'MRS(input)'!$F$17</f>
        <v>0</v>
      </c>
      <c r="G23" s="123">
        <f>'MRS(input)'!$F$18</f>
        <v>0</v>
      </c>
      <c r="H23" s="123">
        <f>'MRS(input)'!$F$19</f>
        <v>0</v>
      </c>
      <c r="I23" s="124">
        <f>'MRS(input)'!$F$20</f>
        <v>0</v>
      </c>
      <c r="J23" s="134">
        <f>'MPS(input_separate)'!J23</f>
        <v>0</v>
      </c>
      <c r="K23" s="134">
        <f>'MPS(input_separate)'!K23</f>
        <v>0</v>
      </c>
      <c r="L23" s="125">
        <f>'MRS(input)'!$F$23</f>
        <v>0</v>
      </c>
      <c r="M23" s="126">
        <f>'MRS(input)'!$F$24</f>
        <v>0</v>
      </c>
      <c r="N23" s="126">
        <f>'MRS(input)'!$F$25</f>
        <v>0</v>
      </c>
      <c r="O23" s="126" t="e">
        <f>$D$7/($D$7+'MRS(input)'!$F$10*'MRS(input)'!$F$26/1000+$E$7)</f>
        <v>#DIV/0!</v>
      </c>
      <c r="P23" s="126" t="e">
        <f t="shared" si="2"/>
        <v>#DIV/0!</v>
      </c>
      <c r="Q23" s="127" t="str">
        <f t="shared" si="0"/>
        <v>0.00</v>
      </c>
      <c r="R23" s="127" t="str">
        <f t="shared" si="1"/>
        <v>0.00</v>
      </c>
      <c r="S23" s="128">
        <f t="shared" si="3"/>
        <v>0</v>
      </c>
    </row>
    <row r="24" spans="1:19" x14ac:dyDescent="0.15">
      <c r="A24" s="167"/>
      <c r="B24" s="118">
        <v>18</v>
      </c>
      <c r="C24" s="119"/>
      <c r="D24" s="120">
        <f>'MRS(input)'!$F$9</f>
        <v>0</v>
      </c>
      <c r="E24" s="121">
        <f>'MRS(input)'!$F$12</f>
        <v>0</v>
      </c>
      <c r="F24" s="122">
        <f>'MRS(input)'!$F$17</f>
        <v>0</v>
      </c>
      <c r="G24" s="123">
        <f>'MRS(input)'!$F$18</f>
        <v>0</v>
      </c>
      <c r="H24" s="123">
        <f>'MRS(input)'!$F$19</f>
        <v>0</v>
      </c>
      <c r="I24" s="124">
        <f>'MRS(input)'!$F$20</f>
        <v>0</v>
      </c>
      <c r="J24" s="134">
        <f>'MPS(input_separate)'!J24</f>
        <v>0</v>
      </c>
      <c r="K24" s="134">
        <f>'MPS(input_separate)'!K24</f>
        <v>0</v>
      </c>
      <c r="L24" s="125">
        <f>'MRS(input)'!$F$23</f>
        <v>0</v>
      </c>
      <c r="M24" s="126">
        <f>'MRS(input)'!$F$24</f>
        <v>0</v>
      </c>
      <c r="N24" s="126">
        <f>'MRS(input)'!$F$25</f>
        <v>0</v>
      </c>
      <c r="O24" s="126" t="e">
        <f>$D$7/($D$7+'MRS(input)'!$F$10*'MRS(input)'!$F$26/1000+$E$7)</f>
        <v>#DIV/0!</v>
      </c>
      <c r="P24" s="126" t="e">
        <f t="shared" si="2"/>
        <v>#DIV/0!</v>
      </c>
      <c r="Q24" s="127" t="str">
        <f t="shared" si="0"/>
        <v>0.00</v>
      </c>
      <c r="R24" s="127" t="str">
        <f t="shared" si="1"/>
        <v>0.00</v>
      </c>
      <c r="S24" s="128">
        <f t="shared" si="3"/>
        <v>0</v>
      </c>
    </row>
    <row r="25" spans="1:19" x14ac:dyDescent="0.15">
      <c r="A25" s="167"/>
      <c r="B25" s="118">
        <v>19</v>
      </c>
      <c r="C25" s="119"/>
      <c r="D25" s="120">
        <f>'MRS(input)'!$F$9</f>
        <v>0</v>
      </c>
      <c r="E25" s="121">
        <f>'MRS(input)'!$F$12</f>
        <v>0</v>
      </c>
      <c r="F25" s="122">
        <f>'MRS(input)'!$F$17</f>
        <v>0</v>
      </c>
      <c r="G25" s="123">
        <f>'MRS(input)'!$F$18</f>
        <v>0</v>
      </c>
      <c r="H25" s="123">
        <f>'MRS(input)'!$F$19</f>
        <v>0</v>
      </c>
      <c r="I25" s="124">
        <f>'MRS(input)'!$F$20</f>
        <v>0</v>
      </c>
      <c r="J25" s="134">
        <f>'MPS(input_separate)'!J25</f>
        <v>0</v>
      </c>
      <c r="K25" s="134">
        <f>'MPS(input_separate)'!K25</f>
        <v>0</v>
      </c>
      <c r="L25" s="125">
        <f>'MRS(input)'!$F$23</f>
        <v>0</v>
      </c>
      <c r="M25" s="126">
        <f>'MRS(input)'!$F$24</f>
        <v>0</v>
      </c>
      <c r="N25" s="126">
        <f>'MRS(input)'!$F$25</f>
        <v>0</v>
      </c>
      <c r="O25" s="126" t="e">
        <f>$D$7/($D$7+'MRS(input)'!$F$10*'MRS(input)'!$F$26/1000+$E$7)</f>
        <v>#DIV/0!</v>
      </c>
      <c r="P25" s="126" t="e">
        <f t="shared" si="2"/>
        <v>#DIV/0!</v>
      </c>
      <c r="Q25" s="127" t="str">
        <f t="shared" si="0"/>
        <v>0.00</v>
      </c>
      <c r="R25" s="127" t="str">
        <f t="shared" si="1"/>
        <v>0.00</v>
      </c>
      <c r="S25" s="128">
        <f t="shared" si="3"/>
        <v>0</v>
      </c>
    </row>
    <row r="26" spans="1:19" x14ac:dyDescent="0.15">
      <c r="A26" s="167"/>
      <c r="B26" s="118">
        <v>20</v>
      </c>
      <c r="C26" s="119"/>
      <c r="D26" s="120">
        <f>'MRS(input)'!$F$9</f>
        <v>0</v>
      </c>
      <c r="E26" s="121">
        <f>'MRS(input)'!$F$12</f>
        <v>0</v>
      </c>
      <c r="F26" s="122">
        <f>'MRS(input)'!$F$17</f>
        <v>0</v>
      </c>
      <c r="G26" s="123">
        <f>'MRS(input)'!$F$18</f>
        <v>0</v>
      </c>
      <c r="H26" s="123">
        <f>'MRS(input)'!$F$19</f>
        <v>0</v>
      </c>
      <c r="I26" s="124">
        <f>'MRS(input)'!$F$20</f>
        <v>0</v>
      </c>
      <c r="J26" s="134">
        <f>'MPS(input_separate)'!J26</f>
        <v>0</v>
      </c>
      <c r="K26" s="134">
        <f>'MPS(input_separate)'!K26</f>
        <v>0</v>
      </c>
      <c r="L26" s="125">
        <f>'MRS(input)'!$F$23</f>
        <v>0</v>
      </c>
      <c r="M26" s="126">
        <f>'MRS(input)'!$F$24</f>
        <v>0</v>
      </c>
      <c r="N26" s="126">
        <f>'MRS(input)'!$F$25</f>
        <v>0</v>
      </c>
      <c r="O26" s="126" t="e">
        <f>$D$7/($D$7+'MRS(input)'!$F$10*'MRS(input)'!$F$26/1000+$E$7)</f>
        <v>#DIV/0!</v>
      </c>
      <c r="P26" s="126" t="e">
        <f t="shared" si="2"/>
        <v>#DIV/0!</v>
      </c>
      <c r="Q26" s="127" t="str">
        <f t="shared" si="0"/>
        <v>0.00</v>
      </c>
      <c r="R26" s="127" t="str">
        <f t="shared" si="1"/>
        <v>0.00</v>
      </c>
      <c r="S26" s="128">
        <f t="shared" si="3"/>
        <v>0</v>
      </c>
    </row>
    <row r="27" spans="1:19" ht="15" x14ac:dyDescent="0.15">
      <c r="A27" s="167"/>
      <c r="B27" s="129" t="s">
        <v>57</v>
      </c>
      <c r="C27" s="130" t="s">
        <v>36</v>
      </c>
      <c r="D27" s="130" t="s">
        <v>36</v>
      </c>
      <c r="E27" s="130" t="s">
        <v>36</v>
      </c>
      <c r="F27" s="130" t="s">
        <v>36</v>
      </c>
      <c r="G27" s="130" t="s">
        <v>36</v>
      </c>
      <c r="H27" s="130" t="s">
        <v>36</v>
      </c>
      <c r="I27" s="130" t="s">
        <v>36</v>
      </c>
      <c r="J27" s="130" t="s">
        <v>36</v>
      </c>
      <c r="K27" s="130" t="s">
        <v>36</v>
      </c>
      <c r="L27" s="131" t="s">
        <v>36</v>
      </c>
      <c r="M27" s="130" t="s">
        <v>36</v>
      </c>
      <c r="N27" s="131" t="s">
        <v>36</v>
      </c>
      <c r="O27" s="131" t="s">
        <v>36</v>
      </c>
      <c r="P27" s="131" t="s">
        <v>36</v>
      </c>
      <c r="Q27" s="132">
        <f>SUMIF(Q7:Q26,"&gt;0",Q7:Q26)</f>
        <v>0</v>
      </c>
      <c r="R27" s="133">
        <f>SUM(R7:R26)</f>
        <v>0</v>
      </c>
      <c r="S27" s="132">
        <f>SUMIF(S7:S26,"&gt;0",S7:S26)</f>
        <v>0</v>
      </c>
    </row>
  </sheetData>
  <sheetProtection password="C303" sheet="1" objects="1" scenarios="1" formatCells="0" formatRows="0" insertRows="0"/>
  <mergeCells count="4">
    <mergeCell ref="C3:E3"/>
    <mergeCell ref="F3:N3"/>
    <mergeCell ref="Q3:S3"/>
    <mergeCell ref="A7:A27"/>
  </mergeCells>
  <phoneticPr fontId="3"/>
  <pageMargins left="0.51181102362204722" right="0.51181102362204722" top="0.74803149606299213" bottom="0.74803149606299213" header="0.31496062992125984" footer="0.31496062992125984"/>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1"/>
  <sheetViews>
    <sheetView showGridLines="0" view="pageBreakPreview" zoomScale="80" zoomScaleNormal="100" zoomScaleSheetLayoutView="80" zoomScalePageLayoutView="7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6"/>
    <col min="10" max="16384" width="9" style="1"/>
  </cols>
  <sheetData>
    <row r="1" spans="1:11" ht="18" customHeight="1" x14ac:dyDescent="0.15">
      <c r="I1" s="17" t="str">
        <f>'MPS(input)'!K1</f>
        <v>Monitoring Spreadsheet: JCM_CR_AM002_ver01.0</v>
      </c>
    </row>
    <row r="2" spans="1:11" ht="18" customHeight="1" x14ac:dyDescent="0.15">
      <c r="I2" s="17" t="str">
        <f>'MPS(input)'!K2</f>
        <v>Reference Number:</v>
      </c>
    </row>
    <row r="3" spans="1:11" ht="27.95" customHeight="1" x14ac:dyDescent="0.15">
      <c r="A3" s="168" t="s">
        <v>192</v>
      </c>
      <c r="B3" s="168"/>
      <c r="C3" s="168"/>
      <c r="D3" s="168"/>
      <c r="E3" s="168"/>
      <c r="F3" s="168"/>
      <c r="G3" s="168"/>
      <c r="H3" s="168"/>
      <c r="I3" s="168"/>
    </row>
    <row r="4" spans="1:11" ht="11.25" customHeight="1" x14ac:dyDescent="0.15"/>
    <row r="5" spans="1:11" ht="18.95" customHeight="1" thickBot="1" x14ac:dyDescent="0.2">
      <c r="A5" s="39" t="s">
        <v>62</v>
      </c>
      <c r="B5" s="40"/>
      <c r="C5" s="40"/>
      <c r="D5" s="40"/>
      <c r="E5" s="41"/>
      <c r="F5" s="42" t="s">
        <v>63</v>
      </c>
      <c r="G5" s="42" t="s">
        <v>64</v>
      </c>
      <c r="H5" s="42" t="s">
        <v>14</v>
      </c>
      <c r="I5" s="43" t="s">
        <v>30</v>
      </c>
    </row>
    <row r="6" spans="1:11" ht="18.95" customHeight="1" thickBot="1" x14ac:dyDescent="0.2">
      <c r="A6" s="44"/>
      <c r="B6" s="21" t="s">
        <v>157</v>
      </c>
      <c r="C6" s="21"/>
      <c r="D6" s="22"/>
      <c r="E6" s="23"/>
      <c r="F6" s="7"/>
      <c r="G6" s="73">
        <f>G10-G13</f>
        <v>0</v>
      </c>
      <c r="H6" s="8" t="s">
        <v>158</v>
      </c>
      <c r="I6" s="45" t="s">
        <v>159</v>
      </c>
    </row>
    <row r="7" spans="1:11" ht="18.75" customHeight="1" x14ac:dyDescent="0.15">
      <c r="A7" s="60" t="s">
        <v>173</v>
      </c>
      <c r="B7" s="61"/>
      <c r="C7" s="61"/>
      <c r="D7" s="61"/>
      <c r="E7" s="62"/>
      <c r="F7" s="62"/>
      <c r="G7" s="63"/>
      <c r="H7" s="62"/>
      <c r="I7" s="64"/>
      <c r="J7" s="65"/>
      <c r="K7" s="65"/>
    </row>
    <row r="8" spans="1:11" ht="18.75" customHeight="1" x14ac:dyDescent="0.15">
      <c r="A8" s="66"/>
      <c r="B8" s="67"/>
      <c r="C8" s="68"/>
      <c r="D8" s="68"/>
      <c r="E8" s="69"/>
      <c r="F8" s="70"/>
      <c r="G8" s="71"/>
      <c r="H8" s="71"/>
      <c r="I8" s="72"/>
    </row>
    <row r="9" spans="1:11" ht="18.95" customHeight="1" thickBot="1" x14ac:dyDescent="0.2">
      <c r="A9" s="60" t="s">
        <v>171</v>
      </c>
      <c r="B9" s="29"/>
      <c r="C9" s="29"/>
      <c r="D9" s="29"/>
      <c r="E9" s="30"/>
      <c r="F9" s="30"/>
      <c r="G9" s="30"/>
      <c r="H9" s="30"/>
      <c r="I9" s="46"/>
    </row>
    <row r="10" spans="1:11" ht="18.95" customHeight="1" thickBot="1" x14ac:dyDescent="0.2">
      <c r="A10" s="47"/>
      <c r="B10" s="24" t="s">
        <v>160</v>
      </c>
      <c r="C10" s="25"/>
      <c r="D10" s="26"/>
      <c r="E10" s="26"/>
      <c r="F10" s="9"/>
      <c r="G10" s="75">
        <f>G11</f>
        <v>0</v>
      </c>
      <c r="H10" s="8" t="s">
        <v>158</v>
      </c>
      <c r="I10" s="48" t="s">
        <v>161</v>
      </c>
    </row>
    <row r="11" spans="1:11" ht="18.95" customHeight="1" x14ac:dyDescent="0.15">
      <c r="A11" s="47"/>
      <c r="B11" s="24"/>
      <c r="C11" s="18" t="s">
        <v>160</v>
      </c>
      <c r="D11" s="19"/>
      <c r="E11" s="20"/>
      <c r="F11" s="10" t="s">
        <v>31</v>
      </c>
      <c r="G11" s="74">
        <f>'MRS(input_separate)'!Q27</f>
        <v>0</v>
      </c>
      <c r="H11" s="8" t="s">
        <v>158</v>
      </c>
      <c r="I11" s="48" t="s">
        <v>161</v>
      </c>
    </row>
    <row r="12" spans="1:11" ht="18.95" customHeight="1" thickBot="1" x14ac:dyDescent="0.2">
      <c r="A12" s="60" t="s">
        <v>172</v>
      </c>
      <c r="B12" s="31"/>
      <c r="C12" s="31"/>
      <c r="D12" s="31"/>
      <c r="E12" s="32"/>
      <c r="F12" s="30"/>
      <c r="G12" s="30"/>
      <c r="H12" s="30"/>
      <c r="I12" s="46"/>
    </row>
    <row r="13" spans="1:11" ht="18.95" customHeight="1" thickBot="1" x14ac:dyDescent="0.2">
      <c r="A13" s="47"/>
      <c r="B13" s="27" t="s">
        <v>162</v>
      </c>
      <c r="C13" s="27"/>
      <c r="D13" s="27"/>
      <c r="E13" s="28"/>
      <c r="F13" s="11"/>
      <c r="G13" s="75">
        <f>G14</f>
        <v>0</v>
      </c>
      <c r="H13" s="12" t="s">
        <v>163</v>
      </c>
      <c r="I13" s="49" t="s">
        <v>164</v>
      </c>
    </row>
    <row r="14" spans="1:11" ht="18.95" customHeight="1" x14ac:dyDescent="0.15">
      <c r="A14" s="50"/>
      <c r="B14" s="51"/>
      <c r="C14" s="52" t="s">
        <v>165</v>
      </c>
      <c r="D14" s="57"/>
      <c r="E14" s="58"/>
      <c r="F14" s="53" t="s">
        <v>31</v>
      </c>
      <c r="G14" s="76">
        <f>'MRS(input_separate)'!R27</f>
        <v>0</v>
      </c>
      <c r="H14" s="54" t="s">
        <v>163</v>
      </c>
      <c r="I14" s="55" t="s">
        <v>164</v>
      </c>
    </row>
    <row r="15" spans="1:11" x14ac:dyDescent="0.15">
      <c r="A15" s="13"/>
      <c r="B15" s="13"/>
      <c r="C15" s="13"/>
      <c r="D15" s="13"/>
      <c r="E15" s="13"/>
      <c r="F15" s="14"/>
      <c r="G15" s="15"/>
      <c r="H15" s="15"/>
      <c r="I15" s="59"/>
    </row>
    <row r="16" spans="1:11" ht="21.75" customHeight="1" x14ac:dyDescent="0.15">
      <c r="E16" s="13" t="s">
        <v>80</v>
      </c>
      <c r="F16" s="5"/>
    </row>
    <row r="17" spans="5:8" ht="21.75" customHeight="1" x14ac:dyDescent="0.15">
      <c r="E17" s="33" t="s">
        <v>166</v>
      </c>
      <c r="F17" s="34">
        <v>8.0399999999999991</v>
      </c>
      <c r="G17" s="36"/>
    </row>
    <row r="18" spans="5:8" ht="21.75" customHeight="1" x14ac:dyDescent="0.15">
      <c r="E18" s="33" t="s">
        <v>167</v>
      </c>
      <c r="F18" s="35">
        <v>9.6</v>
      </c>
      <c r="G18" s="36"/>
    </row>
    <row r="19" spans="5:8" ht="21.75" customHeight="1" x14ac:dyDescent="0.15">
      <c r="E19" s="13"/>
      <c r="F19" s="5"/>
    </row>
    <row r="20" spans="5:8" ht="21.75" customHeight="1" x14ac:dyDescent="0.15">
      <c r="E20" s="13"/>
      <c r="F20" s="5"/>
    </row>
    <row r="21" spans="5:8" x14ac:dyDescent="0.15">
      <c r="E21" s="16"/>
      <c r="F21" s="16"/>
      <c r="G21" s="13"/>
      <c r="H21" s="13"/>
    </row>
  </sheetData>
  <sheetProtection password="C303" sheet="1" objects="1" scenarios="1"/>
  <mergeCells count="1">
    <mergeCell ref="A3:I3"/>
  </mergeCells>
  <phoneticPr fontId="3"/>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2018-03-12T12:54:04Z</cp:lastPrinted>
  <dcterms:created xsi:type="dcterms:W3CDTF">2016-01-26T02:23:56Z</dcterms:created>
  <dcterms:modified xsi:type="dcterms:W3CDTF">2018-03-13T08:11:30Z</dcterms:modified>
</cp:coreProperties>
</file>