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905" yWindow="150" windowWidth="19095" windowHeight="12000"/>
  </bookViews>
  <sheets>
    <sheet name="MPS(input)" sheetId="1" r:id="rId1"/>
    <sheet name="MPS(calc_process)" sheetId="2" r:id="rId2"/>
    <sheet name="MSS" sheetId="3" r:id="rId3"/>
    <sheet name="MRS(input)" sheetId="4" r:id="rId4"/>
    <sheet name="MRS(calc_process)" sheetId="5" r:id="rId5"/>
  </sheets>
  <definedNames>
    <definedName name="COP">'MPS(calc_process)'!$F$25:$F$27</definedName>
    <definedName name="_xlnm.Print_Area" localSheetId="1">'MPS(calc_process)'!$A$1:$I$31</definedName>
    <definedName name="_xlnm.Print_Area" localSheetId="0">'MPS(input)'!$A$1:$K$35</definedName>
    <definedName name="_xlnm.Print_Area" localSheetId="4">'MRS(calc_process)'!$A$1:$I$31</definedName>
    <definedName name="_xlnm.Print_Area" localSheetId="3">'MRS(input)'!$A$1:$L$35</definedName>
    <definedName name="Z_B2660EC6_48E8_44CA_972A_E2556BB968F0_.wvu.PrintArea" localSheetId="1" hidden="1">'MPS(calc_process)'!$A$2:$I$31</definedName>
    <definedName name="Z_B2660EC6_48E8_44CA_972A_E2556BB968F0_.wvu.PrintArea" localSheetId="0" hidden="1">'MPS(input)'!$A$2:$K$35</definedName>
    <definedName name="Z_B2660EC6_48E8_44CA_972A_E2556BB968F0_.wvu.PrintArea" localSheetId="4" hidden="1">'MRS(calc_process)'!$A$2:$I$31</definedName>
    <definedName name="Z_B2660EC6_48E8_44CA_972A_E2556BB968F0_.wvu.PrintArea" localSheetId="3" hidden="1">'MRS(input)'!$A$2:$L$35</definedName>
    <definedName name="Z_D0CDC236_ABDA_4432_BA8D_8D1597712156_.wvu.PrintArea" localSheetId="1" hidden="1">'MPS(calc_process)'!$A$2:$I$31</definedName>
    <definedName name="Z_D0CDC236_ABDA_4432_BA8D_8D1597712156_.wvu.PrintArea" localSheetId="0" hidden="1">'MPS(input)'!$A$2:$K$35</definedName>
    <definedName name="Z_D0CDC236_ABDA_4432_BA8D_8D1597712156_.wvu.PrintArea" localSheetId="4" hidden="1">'MRS(calc_process)'!$A$2:$I$31</definedName>
    <definedName name="Z_D0CDC236_ABDA_4432_BA8D_8D1597712156_.wvu.PrintArea" localSheetId="3" hidden="1">'MRS(input)'!$A$2:$L$35</definedName>
    <definedName name="Z_D273F3A6_8152_4679_92B0_E1E5F788BD2C_.wvu.PrintArea" localSheetId="1" hidden="1">'MPS(calc_process)'!$A$2:$I$31</definedName>
    <definedName name="Z_D273F3A6_8152_4679_92B0_E1E5F788BD2C_.wvu.PrintArea" localSheetId="0" hidden="1">'MPS(input)'!$A$2:$K$35</definedName>
    <definedName name="Z_D273F3A6_8152_4679_92B0_E1E5F788BD2C_.wvu.PrintArea" localSheetId="4" hidden="1">'MRS(calc_process)'!$A$2:$I$31</definedName>
    <definedName name="Z_D273F3A6_8152_4679_92B0_E1E5F788BD2C_.wvu.PrintArea" localSheetId="3" hidden="1">'MRS(input)'!$A$2:$L$35</definedName>
  </definedNames>
  <calcPr calcId="145621"/>
</workbook>
</file>

<file path=xl/calcChain.xml><?xml version="1.0" encoding="utf-8"?>
<calcChain xmlns="http://schemas.openxmlformats.org/spreadsheetml/2006/main">
  <c r="G20" i="2" l="1"/>
  <c r="E17" i="1" l="1"/>
  <c r="F18" i="4"/>
  <c r="H16" i="4"/>
  <c r="H17" i="4"/>
  <c r="H18" i="4"/>
  <c r="E16" i="1" l="1"/>
  <c r="G12" i="2" s="1"/>
  <c r="K26" i="4" l="1"/>
  <c r="K25" i="4"/>
  <c r="K24" i="4"/>
  <c r="K23" i="4"/>
  <c r="K22" i="4"/>
  <c r="K21" i="4"/>
  <c r="K20" i="4"/>
  <c r="K19" i="4"/>
  <c r="K18" i="4"/>
  <c r="K17" i="4"/>
  <c r="K16" i="4"/>
  <c r="K15" i="4"/>
  <c r="H26" i="4"/>
  <c r="H25" i="4"/>
  <c r="H24" i="4"/>
  <c r="H22" i="4"/>
  <c r="H21" i="4"/>
  <c r="H20" i="4"/>
  <c r="H19" i="4"/>
  <c r="H15" i="4"/>
  <c r="F26" i="4" l="1"/>
  <c r="F25" i="4"/>
  <c r="F24" i="4"/>
  <c r="F22" i="4"/>
  <c r="F21" i="4"/>
  <c r="F20" i="4"/>
  <c r="F19" i="4"/>
  <c r="F15" i="4"/>
  <c r="I2" i="5"/>
  <c r="I1" i="5"/>
  <c r="L2" i="4"/>
  <c r="L1" i="4"/>
  <c r="F17" i="4" l="1"/>
  <c r="F16" i="4"/>
  <c r="G22" i="5"/>
  <c r="G19" i="5"/>
  <c r="G15" i="5"/>
  <c r="G14" i="5"/>
  <c r="G11" i="5"/>
  <c r="G8" i="5"/>
  <c r="F23" i="4"/>
  <c r="G16" i="5" s="1"/>
  <c r="G12" i="5" l="1"/>
  <c r="G10" i="5" s="1"/>
  <c r="G20" i="5"/>
  <c r="G21" i="5" s="1"/>
  <c r="C2" i="3"/>
  <c r="C1" i="3"/>
  <c r="G13" i="5" l="1"/>
  <c r="G18" i="5"/>
  <c r="G6" i="5" s="1"/>
  <c r="D30" i="4" s="1"/>
  <c r="I1" i="2"/>
  <c r="I2" i="2" l="1"/>
  <c r="G8" i="2"/>
  <c r="E23" i="1" l="1"/>
  <c r="G16" i="2" s="1"/>
  <c r="G22" i="2"/>
  <c r="G19" i="2"/>
  <c r="G15" i="2"/>
  <c r="G14" i="2"/>
  <c r="G11" i="2"/>
  <c r="G21" i="2" l="1"/>
  <c r="G10" i="2"/>
  <c r="G18" i="2" l="1"/>
  <c r="G6" i="2" s="1"/>
  <c r="G13" i="2"/>
  <c r="B30" i="1" l="1"/>
</calcChain>
</file>

<file path=xl/sharedStrings.xml><?xml version="1.0" encoding="utf-8"?>
<sst xmlns="http://schemas.openxmlformats.org/spreadsheetml/2006/main" count="394" uniqueCount="171">
  <si>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</si>
  <si>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</si>
  <si>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</si>
  <si>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</si>
  <si>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</si>
  <si>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</si>
  <si>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</si>
  <si>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</si>
  <si>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</si>
  <si>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</si>
  <si>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</si>
  <si>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</si>
  <si>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</si>
  <si>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</si>
  <si>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</si>
  <si>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</si>
  <si>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</si>
  <si>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</si>
  <si>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</si>
  <si>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</si>
  <si>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</si>
  <si>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</si>
  <si>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</si>
  <si>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Option C</t>
    <phoneticPr fontId="4"/>
  </si>
  <si>
    <t>Monitored data</t>
    <phoneticPr fontId="4"/>
  </si>
  <si>
    <t>Continuously</t>
    <phoneticPr fontId="4"/>
  </si>
  <si>
    <t>(2)</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</si>
  <si>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</si>
  <si>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</si>
  <si>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</si>
  <si>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</si>
  <si>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</si>
  <si>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</si>
  <si>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</si>
  <si>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</si>
  <si>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</si>
  <si>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</si>
  <si>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</si>
  <si>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</si>
  <si>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</si>
  <si>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</si>
  <si>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</si>
  <si>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</si>
  <si>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</si>
  <si>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</si>
  <si>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</si>
  <si>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</si>
  <si>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</si>
  <si>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</si>
  <si>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</si>
  <si>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</si>
  <si>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</si>
  <si>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</si>
  <si>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</si>
  <si>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</si>
  <si>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</si>
  <si>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</si>
  <si>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</si>
  <si>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</si>
  <si>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</si>
  <si>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</si>
  <si>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</si>
  <si>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</si>
  <si>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</si>
  <si>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</si>
  <si>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1. Calculations for emission reductions</t>
    <phoneticPr fontId="4"/>
  </si>
  <si>
    <t>Fuel type</t>
    <phoneticPr fontId="4"/>
  </si>
  <si>
    <t>Value</t>
    <phoneticPr fontId="4"/>
  </si>
  <si>
    <t>Units</t>
    <phoneticPr fontId="4"/>
  </si>
  <si>
    <t>Parameter</t>
  </si>
  <si>
    <t>N/A</t>
    <phoneticPr fontId="4"/>
  </si>
  <si>
    <t>2. Selected default values, etc.</t>
    <phoneticPr fontId="4"/>
  </si>
  <si>
    <t>N/A</t>
  </si>
  <si>
    <t>-</t>
    <phoneticPr fontId="4"/>
  </si>
  <si>
    <t>3. Calculations for reference emissions</t>
    <phoneticPr fontId="4"/>
  </si>
  <si>
    <t>Electricity</t>
    <phoneticPr fontId="4"/>
  </si>
  <si>
    <t>Electricity</t>
    <phoneticPr fontId="4"/>
  </si>
  <si>
    <t>MWh/p</t>
    <phoneticPr fontId="4"/>
  </si>
  <si>
    <t>-</t>
    <phoneticPr fontId="4"/>
  </si>
  <si>
    <t>4. Calculations of the project emissions</t>
    <phoneticPr fontId="4"/>
  </si>
  <si>
    <t>Electricity</t>
    <phoneticPr fontId="4"/>
  </si>
  <si>
    <t>[List of Default Values]</t>
    <phoneticPr fontId="4"/>
  </si>
  <si>
    <t>-</t>
    <phoneticPr fontId="4"/>
  </si>
  <si>
    <t>degree Celsius</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</si>
  <si>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</si>
  <si>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</si>
  <si>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4"/>
  </si>
  <si>
    <t xml:space="preserve">Power generation efficiency </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</si>
  <si>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</si>
  <si>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</si>
  <si>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</si>
  <si>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</si>
  <si>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</si>
  <si>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</si>
  <si>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r>
      <t>EG</t>
    </r>
    <r>
      <rPr>
        <vertAlign val="subscript"/>
        <sz val="11"/>
        <rFont val="Arial"/>
        <family val="2"/>
      </rPr>
      <t>PJ,p</t>
    </r>
    <phoneticPr fontId="4"/>
  </si>
  <si>
    <t>Monitored data</t>
    <phoneticPr fontId="4"/>
  </si>
  <si>
    <t>Monitoring Plan Sheet (Input Sheet) [Attachment to Project Design Document]</t>
    <phoneticPr fontId="4"/>
  </si>
  <si>
    <t>Monitoring Plan Sheet (Calculation Process Sheet) [Attachment to Project Design Document]</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</si>
  <si>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</si>
  <si>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Table 1: Parameters to be monitored </t>
    </r>
    <r>
      <rPr>
        <b/>
        <i/>
        <sz val="11"/>
        <color indexed="8"/>
        <rFont val="Arial"/>
        <family val="2"/>
      </rPr>
      <t>ex post</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</si>
  <si>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</si>
  <si>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</si>
  <si>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</si>
  <si>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</si>
  <si>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</si>
  <si>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</si>
  <si>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</si>
  <si>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</si>
  <si>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</si>
  <si>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</si>
  <si>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</si>
  <si>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</si>
  <si>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</si>
  <si>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</si>
  <si>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COP</t>
    </r>
    <r>
      <rPr>
        <vertAlign val="subscript"/>
        <sz val="11"/>
        <rFont val="Arial"/>
        <family val="2"/>
      </rPr>
      <t>RE,i</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</si>
  <si>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</si>
  <si>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</si>
  <si>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</si>
  <si>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</si>
  <si>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</si>
  <si>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</si>
  <si>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 xml:space="preserve">Power consumption of project chiller </t>
    </r>
    <r>
      <rPr>
        <i/>
        <sz val="11"/>
        <rFont val="Arial"/>
        <family val="2"/>
      </rPr>
      <t>i</t>
    </r>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</si>
  <si>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</si>
  <si>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</si>
  <si>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</si>
  <si>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</si>
  <si>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</si>
  <si>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</si>
  <si>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</si>
  <si>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</si>
  <si>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</si>
  <si>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</si>
  <si>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r>
      <t>tCO</t>
    </r>
    <r>
      <rPr>
        <vertAlign val="subscript"/>
        <sz val="11"/>
        <color indexed="8"/>
        <rFont val="Arial"/>
        <family val="2"/>
      </rPr>
      <t>2</t>
    </r>
    <r>
      <rPr>
        <sz val="11"/>
        <color indexed="8"/>
        <rFont val="Arial"/>
        <family val="2"/>
      </rPr>
      <t>/p</t>
    </r>
    <phoneticPr fontId="4"/>
  </si>
  <si>
    <r>
      <t xml:space="preserve">Project emissions during the period </t>
    </r>
    <r>
      <rPr>
        <i/>
        <sz val="11"/>
        <color indexed="8"/>
        <rFont val="Arial"/>
        <family val="2"/>
      </rPr>
      <t>p</t>
    </r>
    <phoneticPr fontId="4"/>
  </si>
  <si>
    <r>
      <t xml:space="preserve">COP of reference chiller </t>
    </r>
    <r>
      <rPr>
        <i/>
        <sz val="11"/>
        <rFont val="Arial"/>
        <family val="2"/>
      </rPr>
      <t xml:space="preserve">i </t>
    </r>
    <r>
      <rPr>
        <sz val="11"/>
        <rFont val="Arial"/>
        <family val="2"/>
      </rPr>
      <t>under the standardizing temperature conditions</t>
    </r>
    <phoneticPr fontId="4"/>
  </si>
  <si>
    <t>Monitoring Structure Sheet [Attachment to Project Design Document]</t>
    <phoneticPr fontId="4"/>
  </si>
  <si>
    <t>Responsible personnel</t>
  </si>
  <si>
    <t>Role</t>
    <phoneticPr fontId="4"/>
  </si>
  <si>
    <r>
      <t xml:space="preserve">The amount of fuel input for power generation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</si>
  <si>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</si>
  <si>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Monitoring Report Sheet (Input Sheet) [For Verification]</t>
  </si>
  <si>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</si>
  <si>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</si>
  <si>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</si>
  <si>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</si>
  <si>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t>Monitored Values</t>
    <phoneticPr fontId="4"/>
  </si>
  <si>
    <t>Monitoring period</t>
    <phoneticPr fontId="4"/>
  </si>
  <si>
    <t>(k)</t>
    <phoneticPr fontId="4"/>
  </si>
  <si>
    <t>Monitoring Period</t>
    <phoneticPr fontId="2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</si>
  <si>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</si>
  <si>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Reference Number:</t>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</si>
  <si>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</si>
  <si>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</si>
  <si>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</si>
  <si>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t>Monitoring Spreadsheet: JCM_BD_AM001_ver02.0</t>
    <phoneticPr fontId="4"/>
  </si>
  <si>
    <r>
      <t xml:space="preserve">mass or </t>
    </r>
    <r>
      <rPr>
        <sz val="11"/>
        <color rgb="FFFF0000"/>
        <rFont val="Arial"/>
        <family val="2"/>
      </rPr>
      <t>volume</t>
    </r>
    <r>
      <rPr>
        <sz val="11"/>
        <rFont val="Arial"/>
        <family val="2"/>
      </rPr>
      <t>/p</t>
    </r>
    <phoneticPr fontId="4"/>
  </si>
  <si>
    <r>
      <t xml:space="preserve">GJ/mass or </t>
    </r>
    <r>
      <rPr>
        <sz val="11"/>
        <color rgb="FFFF0000"/>
        <rFont val="Arial"/>
        <family val="2"/>
      </rPr>
      <t>volume</t>
    </r>
    <phoneticPr fontId="4"/>
  </si>
  <si>
    <r>
      <t>Specification of the captive power generation system provided by the manufacturer.</t>
    </r>
    <r>
      <rPr>
        <sz val="11"/>
        <color rgb="FFFF0000"/>
        <rFont val="Arial"/>
        <family val="2"/>
      </rPr>
      <t xml:space="preserve"> </t>
    </r>
    <phoneticPr fontId="4"/>
  </si>
  <si>
    <t>Power generation efficiency obtained from manufacturer's specification</t>
  </si>
  <si>
    <t>The power generation efficiency calculated from monitored data of the amount of fuel input for power generation and the amount of electricity generated.</t>
  </si>
  <si>
    <r>
      <t xml:space="preserve">[For captive electricity]
</t>
    </r>
    <r>
      <rPr>
        <b/>
        <sz val="11"/>
        <color rgb="FFFF0000"/>
        <rFont val="Arial"/>
        <family val="2"/>
      </rPr>
      <t xml:space="preserve">In case the captive electricity generation system meets all of the following conditions;
</t>
    </r>
    <r>
      <rPr>
        <sz val="11"/>
        <color rgb="FFFF0000"/>
        <rFont val="Arial"/>
        <family val="2"/>
      </rPr>
      <t xml:space="preserve"> - The system is non-renewable generation system
 - Electricity generation capacity of the system is less than or equal to 15 MW</t>
    </r>
  </si>
  <si>
    <t>Calculated</t>
  </si>
  <si>
    <r>
      <t xml:space="preserve">for option </t>
    </r>
    <r>
      <rPr>
        <sz val="11"/>
        <color rgb="FFFF0000"/>
        <rFont val="Arial"/>
        <family val="2"/>
      </rPr>
      <t>b</t>
    </r>
    <r>
      <rPr>
        <sz val="11"/>
        <color indexed="8"/>
        <rFont val="Arial"/>
        <family val="2"/>
      </rPr>
      <t>)</t>
    </r>
    <phoneticPr fontId="4"/>
  </si>
  <si>
    <r>
      <t xml:space="preserve">for both option </t>
    </r>
    <r>
      <rPr>
        <sz val="11"/>
        <color rgb="FFFF0000"/>
        <rFont val="Arial"/>
        <family val="2"/>
      </rPr>
      <t>a</t>
    </r>
    <r>
      <rPr>
        <sz val="11"/>
        <color indexed="8"/>
        <rFont val="Arial"/>
        <family val="2"/>
      </rPr>
      <t xml:space="preserve">) and </t>
    </r>
    <r>
      <rPr>
        <sz val="11"/>
        <color rgb="FFFF0000"/>
        <rFont val="Arial"/>
        <family val="2"/>
      </rPr>
      <t>b</t>
    </r>
    <r>
      <rPr>
        <sz val="11"/>
        <color indexed="8"/>
        <rFont val="Arial"/>
        <family val="2"/>
      </rPr>
      <t>)</t>
    </r>
    <phoneticPr fontId="4"/>
  </si>
  <si>
    <r>
      <t xml:space="preserve">for option </t>
    </r>
    <r>
      <rPr>
        <sz val="11"/>
        <color rgb="FFFF0000"/>
        <rFont val="Arial"/>
        <family val="2"/>
      </rPr>
      <t>b</t>
    </r>
    <r>
      <rPr>
        <sz val="11"/>
        <rFont val="Arial"/>
        <family val="2"/>
      </rPr>
      <t>)</t>
    </r>
    <phoneticPr fontId="4"/>
  </si>
  <si>
    <r>
      <t xml:space="preserve">In order of preference:
1) values provided by the fuel supplier;
2) measurement by the project participants;
3) regional or national default values;
4) IPCC default values provided in table </t>
    </r>
    <r>
      <rPr>
        <sz val="11"/>
        <color rgb="FFFF0000"/>
        <rFont val="Arial"/>
        <family val="2"/>
      </rPr>
      <t>1.2</t>
    </r>
    <r>
      <rPr>
        <sz val="11"/>
        <rFont val="Arial"/>
        <family val="2"/>
      </rPr>
      <t xml:space="preserve"> of Ch.1 Vol.2 of 2006 IPCC Guidelines on National GHG Inventories. Lower value is applied.</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</si>
  <si>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</si>
  <si>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t>
    <phoneticPr fontId="4"/>
  </si>
  <si>
    <r>
      <t xml:space="preserve">for option </t>
    </r>
    <r>
      <rPr>
        <sz val="11"/>
        <color rgb="FFFF0000"/>
        <rFont val="Arial"/>
        <family val="2"/>
      </rPr>
      <t>a</t>
    </r>
    <r>
      <rPr>
        <sz val="11"/>
        <color indexed="8"/>
        <rFont val="Arial"/>
        <family val="2"/>
      </rPr>
      <t>)</t>
    </r>
    <phoneticPr fontId="4"/>
  </si>
  <si>
    <r>
      <rPr>
        <strike/>
        <sz val="11"/>
        <rFont val="ＭＳ Ｐゴシック"/>
        <family val="3"/>
        <charset val="128"/>
      </rPr>
      <t>Data is measured by measuring equipments in the factory.
- Specification of measuring equipments:
  1) Electrical power meter is applied for measurement of electrical power consumption of project chiller.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r>
    <r>
      <rPr>
        <sz val="11"/>
        <rFont val="Arial"/>
        <family val="2"/>
      </rPr>
      <t xml:space="preserve">
</t>
    </r>
    <r>
      <rPr>
        <sz val="11"/>
        <color rgb="FFFF0000"/>
        <rFont val="Arial"/>
        <family val="2"/>
      </rPr>
      <t xml:space="preserve">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r>
      <rPr>
        <sz val="11"/>
        <rFont val="Arial"/>
        <family val="2"/>
      </rPr>
      <t xml:space="preserve">
</t>
    </r>
    <phoneticPr fontId="4"/>
  </si>
  <si>
    <r>
      <rPr>
        <strike/>
        <sz val="11"/>
        <rFont val="ＭＳ Ｐゴシック"/>
        <family val="3"/>
        <charset val="128"/>
      </rPr>
      <t>Data is measured by measuring equipments in the factory.
- Specification of measuring equipments:
  1) Electrical power meter is applied for measurement of electrical power consumption of project chiller.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r>
    <r>
      <rPr>
        <sz val="11"/>
        <rFont val="Arial"/>
        <family val="2"/>
      </rPr>
      <t xml:space="preserve">
</t>
    </r>
    <r>
      <rPr>
        <sz val="11"/>
        <color rgb="FFFF0000"/>
        <rFont val="Arial"/>
        <family val="2"/>
      </rPr>
      <t xml:space="preserve">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r>
      <rPr>
        <sz val="11"/>
        <rFont val="Arial"/>
        <family val="2"/>
      </rPr>
      <t xml:space="preserve">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</si>
</sst>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00_ ;[Red]\-#,##0.000\ "/>
    <numFmt numFmtId="178" formatCode="#,##0.0_ "/>
    <numFmt numFmtId="179" formatCode="0.00_ "/>
    <numFmt numFmtId="180" formatCode="#,##0.00_ "/>
    <numFmt numFmtId="181" formatCode="#,##0.000_ "/>
    <numFmt numFmtId="182" formatCode="#,##0_ "/>
    <numFmt numFmtId="183" formatCode="#,##0.0000_ "/>
  </numFmts>
  <fonts count="27">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name val="ＭＳ Ｐゴシック"/>
      <family val="3"/>
      <charset val="128"/>
      <scheme val="minor"/>
    </font>
    <font>
      <b/>
      <sz val="11"/>
      <name val="Arial"/>
      <family val="2"/>
    </font>
    <font>
      <sz val="11"/>
      <color rgb="FF00000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b/>
      <sz val="11"/>
      <color theme="0"/>
      <name val="Arial"/>
      <family val="2"/>
    </font>
    <font>
      <sz val="6"/>
      <name val="ＭＳ Ｐゴシック"/>
      <family val="2"/>
      <charset val="128"/>
      <scheme val="minor"/>
    </font>
    <font>
      <sz val="11"/>
      <name val="Arial Unicode MS"/>
      <family val="3"/>
      <charset val="128"/>
    </font>
    <font>
      <sz val="11"/>
      <color rgb="FFFF0000"/>
      <name val="Arial"/>
      <family val="2"/>
    </font>
    <font>
      <b/>
      <sz val="11"/>
      <color rgb="FFFF0000"/>
      <name val="Arial"/>
      <family val="2"/>
    </font>
    <font>
      <strike/>
      <sz val="11"/>
      <name val="ＭＳ Ｐゴシック"/>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23"/>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cellStyleXfs>
  <cellXfs count="14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7" fontId="8" fillId="4" borderId="1" xfId="1" applyNumberFormat="1" applyFont="1" applyFill="1" applyBorder="1" applyAlignment="1" applyProtection="1">
      <alignment horizontal="right" vertical="center"/>
      <protection locked="0"/>
    </xf>
    <xf numFmtId="178" fontId="8" fillId="0" borderId="1" xfId="0" applyNumberFormat="1" applyFont="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176" fontId="8" fillId="4" borderId="2" xfId="1" applyNumberFormat="1" applyFont="1" applyFill="1" applyBorder="1" applyProtection="1">
      <alignment vertical="center"/>
      <protection locked="0"/>
    </xf>
    <xf numFmtId="0" fontId="8" fillId="0" borderId="2" xfId="0" applyFont="1" applyFill="1" applyBorder="1" applyAlignment="1" applyProtection="1">
      <alignment vertical="center" wrapText="1"/>
      <protection locked="0"/>
    </xf>
    <xf numFmtId="0" fontId="8" fillId="4" borderId="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179" fontId="8" fillId="5" borderId="2" xfId="0" applyNumberFormat="1" applyFont="1" applyFill="1" applyBorder="1">
      <alignment vertical="center"/>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6"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6" borderId="2" xfId="2" applyFont="1" applyFill="1" applyBorder="1" applyAlignment="1">
      <alignment horizontal="center" vertical="center"/>
    </xf>
    <xf numFmtId="0" fontId="6" fillId="8" borderId="5" xfId="0" applyFont="1" applyFill="1" applyBorder="1">
      <alignment vertical="center"/>
    </xf>
    <xf numFmtId="0" fontId="2" fillId="8" borderId="2" xfId="0" applyFont="1" applyFill="1" applyBorder="1">
      <alignment vertical="center"/>
    </xf>
    <xf numFmtId="0" fontId="6" fillId="8" borderId="2" xfId="0" applyFont="1" applyFill="1" applyBorder="1">
      <alignment vertical="center"/>
    </xf>
    <xf numFmtId="0" fontId="6" fillId="8" borderId="2" xfId="0" applyFont="1" applyFill="1" applyBorder="1" applyAlignment="1">
      <alignment horizontal="center" vertical="center"/>
    </xf>
    <xf numFmtId="0" fontId="6" fillId="8" borderId="2" xfId="0" applyFont="1" applyFill="1" applyBorder="1" applyAlignment="1">
      <alignment horizontal="center" vertical="center" shrinkToFit="1"/>
    </xf>
    <xf numFmtId="0" fontId="2" fillId="8" borderId="8" xfId="0" applyFont="1" applyFill="1" applyBorder="1">
      <alignment vertical="center"/>
    </xf>
    <xf numFmtId="0" fontId="2" fillId="8" borderId="9" xfId="0" applyFont="1" applyFill="1" applyBorder="1">
      <alignment vertical="center"/>
    </xf>
    <xf numFmtId="0" fontId="2" fillId="9" borderId="5" xfId="0" applyFont="1" applyFill="1" applyBorder="1" applyAlignment="1">
      <alignment vertical="center"/>
    </xf>
    <xf numFmtId="0" fontId="2" fillId="9" borderId="9" xfId="0" applyFont="1" applyFill="1" applyBorder="1">
      <alignment vertical="center"/>
    </xf>
    <xf numFmtId="0" fontId="2" fillId="9" borderId="8" xfId="0" applyFont="1" applyFill="1" applyBorder="1">
      <alignment vertical="center"/>
    </xf>
    <xf numFmtId="0" fontId="2" fillId="9" borderId="2" xfId="0" applyFont="1" applyFill="1" applyBorder="1" applyAlignment="1">
      <alignment vertical="center"/>
    </xf>
    <xf numFmtId="0" fontId="2" fillId="9" borderId="5" xfId="0" applyFont="1" applyFill="1" applyBorder="1">
      <alignment vertical="center"/>
    </xf>
    <xf numFmtId="0" fontId="2" fillId="9" borderId="2" xfId="0" applyFont="1" applyFill="1" applyBorder="1">
      <alignment vertical="center"/>
    </xf>
    <xf numFmtId="0" fontId="2" fillId="5" borderId="2" xfId="0" applyFont="1" applyFill="1" applyBorder="1">
      <alignment vertical="center"/>
    </xf>
    <xf numFmtId="0" fontId="2" fillId="5" borderId="2" xfId="0" applyFont="1" applyFill="1" applyBorder="1" applyAlignment="1">
      <alignment horizontal="center" vertical="center"/>
    </xf>
    <xf numFmtId="2" fontId="2" fillId="5"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xf>
    <xf numFmtId="0" fontId="6" fillId="8" borderId="5" xfId="0" applyFont="1" applyFill="1" applyBorder="1" applyAlignment="1">
      <alignment horizontal="center" vertical="center"/>
    </xf>
    <xf numFmtId="0" fontId="6" fillId="8" borderId="8" xfId="0" applyFont="1" applyFill="1" applyBorder="1">
      <alignment vertical="center"/>
    </xf>
    <xf numFmtId="0" fontId="6" fillId="0" borderId="0" xfId="0" applyFont="1">
      <alignment vertical="center"/>
    </xf>
    <xf numFmtId="180" fontId="8" fillId="3" borderId="1" xfId="0" applyNumberFormat="1" applyFont="1" applyFill="1" applyBorder="1" applyProtection="1">
      <alignment vertical="center"/>
    </xf>
    <xf numFmtId="180" fontId="8" fillId="0" borderId="1" xfId="0" applyNumberFormat="1" applyFont="1" applyBorder="1" applyProtection="1">
      <alignment vertical="center"/>
      <protection locked="0"/>
    </xf>
    <xf numFmtId="180" fontId="2" fillId="0" borderId="3" xfId="0" applyNumberFormat="1" applyFont="1" applyBorder="1">
      <alignment vertical="center"/>
    </xf>
    <xf numFmtId="180" fontId="8" fillId="0" borderId="3" xfId="0" applyNumberFormat="1" applyFont="1" applyBorder="1" applyAlignment="1">
      <alignment vertical="center" wrapText="1"/>
    </xf>
    <xf numFmtId="180" fontId="8" fillId="0" borderId="3" xfId="0" applyNumberFormat="1" applyFont="1" applyBorder="1">
      <alignment vertical="center"/>
    </xf>
    <xf numFmtId="181" fontId="8" fillId="6" borderId="2" xfId="0" applyNumberFormat="1" applyFont="1" applyFill="1" applyBorder="1">
      <alignment vertical="center"/>
    </xf>
    <xf numFmtId="182" fontId="8" fillId="3" borderId="2" xfId="0" applyNumberFormat="1" applyFont="1" applyFill="1" applyBorder="1">
      <alignment vertical="center"/>
    </xf>
    <xf numFmtId="180" fontId="8" fillId="5" borderId="2" xfId="0" applyNumberFormat="1" applyFont="1" applyFill="1" applyBorder="1">
      <alignment vertical="center"/>
    </xf>
    <xf numFmtId="180" fontId="8" fillId="6" borderId="2" xfId="2" applyNumberFormat="1" applyFont="1" applyFill="1" applyBorder="1">
      <alignment vertical="center"/>
    </xf>
    <xf numFmtId="176" fontId="8" fillId="3" borderId="2" xfId="1" applyNumberFormat="1" applyFont="1" applyFill="1" applyBorder="1">
      <alignment vertical="center"/>
    </xf>
    <xf numFmtId="0" fontId="2" fillId="5" borderId="2" xfId="0" applyFont="1" applyFill="1" applyBorder="1" applyAlignment="1">
      <alignment horizontal="center" vertical="center" shrinkToFit="1"/>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8" borderId="2"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2" xfId="0" applyFont="1" applyFill="1" applyBorder="1" applyAlignment="1" applyProtection="1">
      <alignment vertical="center"/>
    </xf>
    <xf numFmtId="0" fontId="2" fillId="0" borderId="0" xfId="0" applyFont="1" applyFill="1" applyProtection="1">
      <alignment vertical="center"/>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8" fillId="3" borderId="1" xfId="0" applyFont="1" applyFill="1" applyBorder="1" applyAlignment="1" applyProtection="1">
      <alignment vertical="center" wrapText="1"/>
    </xf>
    <xf numFmtId="177" fontId="16" fillId="3" borderId="1" xfId="1" applyNumberFormat="1" applyFont="1" applyFill="1" applyBorder="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8" borderId="2" xfId="0" applyFont="1" applyFill="1" applyBorder="1" applyAlignment="1" applyProtection="1">
      <alignment horizontal="center" vertical="center"/>
    </xf>
    <xf numFmtId="0" fontId="2" fillId="3" borderId="4"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1" xfId="0" applyNumberFormat="1" applyFont="1" applyFill="1" applyBorder="1" applyProtection="1">
      <alignment vertical="center"/>
      <protection locked="0"/>
    </xf>
    <xf numFmtId="0" fontId="1" fillId="0" borderId="0" xfId="3" applyFont="1">
      <alignment vertical="center"/>
    </xf>
    <xf numFmtId="0" fontId="2" fillId="0" borderId="0" xfId="3" applyFont="1" applyAlignment="1">
      <alignment horizontal="right" vertical="center"/>
    </xf>
    <xf numFmtId="0" fontId="6" fillId="8"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5" fillId="7" borderId="0" xfId="0" applyFont="1" applyFill="1" applyAlignment="1">
      <alignment vertical="center"/>
    </xf>
    <xf numFmtId="0" fontId="2" fillId="0" borderId="2" xfId="0" applyFont="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177" fontId="8" fillId="3" borderId="1" xfId="1" applyNumberFormat="1" applyFont="1" applyFill="1" applyBorder="1" applyAlignment="1" applyProtection="1">
      <alignment horizontal="right" vertical="center"/>
    </xf>
    <xf numFmtId="178" fontId="8" fillId="3" borderId="1" xfId="0" applyNumberFormat="1" applyFont="1" applyFill="1" applyBorder="1" applyProtection="1">
      <alignment vertical="center"/>
    </xf>
    <xf numFmtId="0" fontId="24" fillId="0" borderId="0" xfId="0" applyFont="1" applyAlignment="1" applyProtection="1">
      <alignment horizontal="right" vertical="center"/>
    </xf>
    <xf numFmtId="38" fontId="8" fillId="0" borderId="1" xfId="1" applyFont="1" applyFill="1" applyBorder="1" applyProtection="1">
      <alignment vertical="center"/>
      <protection locked="0"/>
    </xf>
    <xf numFmtId="183" fontId="8" fillId="0" borderId="1" xfId="0" applyNumberFormat="1" applyFont="1" applyFill="1" applyBorder="1" applyProtection="1">
      <alignment vertical="center"/>
      <protection locked="0"/>
    </xf>
    <xf numFmtId="0" fontId="24" fillId="0" borderId="0" xfId="0" applyFont="1" applyAlignment="1">
      <alignment horizontal="right" vertical="center"/>
    </xf>
    <xf numFmtId="0" fontId="24" fillId="0" borderId="0" xfId="3" applyFont="1" applyAlignment="1">
      <alignment horizontal="right" vertical="center"/>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15" xfId="0" applyFont="1" applyBorder="1" applyAlignment="1" applyProtection="1">
      <alignment horizontal="left" vertical="center" wrapText="1"/>
      <protection locked="0"/>
    </xf>
    <xf numFmtId="0" fontId="24" fillId="0" borderId="16"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xf>
    <xf numFmtId="0" fontId="6" fillId="8" borderId="5" xfId="0" applyFont="1" applyFill="1" applyBorder="1" applyAlignment="1" applyProtection="1">
      <alignment horizontal="center" vertical="center"/>
    </xf>
    <xf numFmtId="176" fontId="18" fillId="4" borderId="6" xfId="1" applyNumberFormat="1" applyFont="1" applyFill="1" applyBorder="1" applyAlignment="1" applyProtection="1">
      <alignment horizontal="right" vertical="center"/>
    </xf>
    <xf numFmtId="176" fontId="18" fillId="4" borderId="7" xfId="1" applyNumberFormat="1" applyFont="1" applyFill="1" applyBorder="1" applyAlignment="1" applyProtection="1">
      <alignment horizontal="right" vertical="center"/>
    </xf>
    <xf numFmtId="0" fontId="8" fillId="3" borderId="11" xfId="0" applyFont="1" applyFill="1" applyBorder="1" applyAlignment="1">
      <alignment vertical="center" wrapText="1"/>
    </xf>
    <xf numFmtId="0" fontId="8" fillId="3" borderId="10" xfId="0" applyFont="1" applyFill="1" applyBorder="1" applyAlignment="1">
      <alignment vertical="center" wrapText="1"/>
    </xf>
    <xf numFmtId="0" fontId="8" fillId="3" borderId="4" xfId="0" applyFont="1" applyFill="1" applyBorder="1" applyAlignment="1">
      <alignment vertical="center" wrapText="1"/>
    </xf>
    <xf numFmtId="0" fontId="8" fillId="3" borderId="11" xfId="0" applyFont="1" applyFill="1" applyBorder="1" applyAlignment="1">
      <alignment vertical="center"/>
    </xf>
    <xf numFmtId="0" fontId="8" fillId="3" borderId="10" xfId="0" applyFont="1" applyFill="1" applyBorder="1" applyAlignment="1">
      <alignment vertical="center"/>
    </xf>
    <xf numFmtId="0" fontId="8" fillId="3" borderId="4" xfId="0" applyFont="1" applyFill="1" applyBorder="1" applyAlignment="1">
      <alignment vertical="center"/>
    </xf>
    <xf numFmtId="0" fontId="5" fillId="7" borderId="0" xfId="0" applyFont="1" applyFill="1" applyAlignment="1">
      <alignment vertical="center"/>
    </xf>
    <xf numFmtId="0" fontId="8" fillId="9" borderId="2" xfId="0" applyFont="1" applyFill="1" applyBorder="1" applyAlignment="1">
      <alignment vertical="center" wrapText="1"/>
    </xf>
    <xf numFmtId="0" fontId="14" fillId="9" borderId="2" xfId="0" applyFont="1" applyFill="1" applyBorder="1" applyAlignment="1">
      <alignment vertical="center" wrapText="1"/>
    </xf>
    <xf numFmtId="0" fontId="5" fillId="7" borderId="0" xfId="3" applyFont="1" applyFill="1" applyAlignment="1">
      <alignment horizontal="left" vertical="center"/>
    </xf>
    <xf numFmtId="0" fontId="8" fillId="3" borderId="11" xfId="0" applyFont="1" applyFill="1" applyBorder="1" applyAlignment="1" applyProtection="1">
      <alignment vertical="center"/>
    </xf>
    <xf numFmtId="0" fontId="8" fillId="3" borderId="4" xfId="0" applyFont="1" applyFill="1" applyBorder="1" applyAlignment="1" applyProtection="1">
      <alignment vertical="center"/>
    </xf>
    <xf numFmtId="176" fontId="18" fillId="4" borderId="13" xfId="1" applyNumberFormat="1" applyFont="1" applyFill="1" applyBorder="1" applyAlignment="1" applyProtection="1">
      <alignment vertical="center"/>
    </xf>
    <xf numFmtId="176" fontId="18" fillId="4" borderId="14" xfId="1" applyNumberFormat="1" applyFont="1" applyFill="1" applyBorder="1" applyAlignment="1" applyProtection="1">
      <alignment vertical="center"/>
    </xf>
    <xf numFmtId="0" fontId="21" fillId="8" borderId="2" xfId="0" applyFont="1" applyFill="1" applyBorder="1" applyAlignment="1">
      <alignment horizontal="center" vertical="center"/>
    </xf>
    <xf numFmtId="49" fontId="8" fillId="0" borderId="2"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6" fillId="8" borderId="11"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8" fillId="3" borderId="12" xfId="0" applyFont="1" applyFill="1" applyBorder="1" applyAlignment="1" applyProtection="1">
      <alignment vertical="center" wrapText="1"/>
    </xf>
    <xf numFmtId="0" fontId="8" fillId="3" borderId="1"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6" fillId="8" borderId="1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cellXfs>
  <cellStyles count="4">
    <cellStyle name="40% - アクセント 6 2" xfId="2"/>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5"/>
  <sheetViews>
    <sheetView showGridLines="0" tabSelected="1" view="pageBreakPreview" zoomScale="80" zoomScaleNormal="80" zoomScaleSheetLayoutView="80" workbookViewId="0"/>
  </sheetViews>
  <sheetFormatPr defaultRowHeight="14.25"/>
  <cols>
    <col min="1" max="1" width="2.625" style="59" customWidth="1"/>
    <col min="2" max="2" width="12.75" style="59" customWidth="1"/>
    <col min="3" max="3" width="12.375" style="59" customWidth="1"/>
    <col min="4" max="4" width="28.25" style="59" customWidth="1"/>
    <col min="5" max="6" width="10.625" style="59" customWidth="1"/>
    <col min="7" max="7" width="11.625" style="59" customWidth="1"/>
    <col min="8" max="8" width="11.5" style="59" customWidth="1"/>
    <col min="9" max="9" width="63.125" style="59" customWidth="1"/>
    <col min="10" max="10" width="12.625" style="59" customWidth="1"/>
    <col min="11" max="11" width="11.625" style="59" customWidth="1"/>
    <col min="12" max="16384" width="9" style="59"/>
  </cols>
  <sheetData>
    <row r="1" spans="1:11" ht="18" customHeight="1">
      <c r="K1" s="95" t="s">
        <v>154</v>
      </c>
    </row>
    <row r="2" spans="1:11" ht="18" customHeight="1">
      <c r="K2" s="60" t="s">
        <v>150</v>
      </c>
    </row>
    <row r="3" spans="1:11" ht="27.75" customHeight="1">
      <c r="A3" s="61" t="s">
        <v>96</v>
      </c>
      <c r="B3" s="62"/>
      <c r="C3" s="62"/>
      <c r="D3" s="62"/>
      <c r="E3" s="62"/>
      <c r="F3" s="62"/>
      <c r="G3" s="62"/>
      <c r="H3" s="62"/>
      <c r="I3" s="62"/>
      <c r="J3" s="62"/>
      <c r="K3" s="63"/>
    </row>
    <row r="4" spans="1:11" ht="14.25" customHeight="1"/>
    <row r="5" spans="1:11" ht="15" customHeight="1">
      <c r="A5" s="64" t="s">
        <v>99</v>
      </c>
      <c r="B5" s="64"/>
    </row>
    <row r="6" spans="1:11" ht="15" customHeight="1">
      <c r="A6" s="64"/>
      <c r="B6" s="65" t="s">
        <v>0</v>
      </c>
      <c r="C6" s="65" t="s">
        <v>1</v>
      </c>
      <c r="D6" s="65" t="s">
        <v>2</v>
      </c>
      <c r="E6" s="65" t="s">
        <v>3</v>
      </c>
      <c r="F6" s="65" t="s">
        <v>4</v>
      </c>
      <c r="G6" s="65" t="s">
        <v>5</v>
      </c>
      <c r="H6" s="65" t="s">
        <v>6</v>
      </c>
      <c r="I6" s="65" t="s">
        <v>7</v>
      </c>
      <c r="J6" s="65" t="s">
        <v>8</v>
      </c>
      <c r="K6" s="65" t="s">
        <v>9</v>
      </c>
    </row>
    <row r="7" spans="1:11" s="66" customFormat="1" ht="34.5" customHeight="1">
      <c r="B7" s="65" t="s">
        <v>10</v>
      </c>
      <c r="C7" s="65" t="s">
        <v>11</v>
      </c>
      <c r="D7" s="65" t="s">
        <v>12</v>
      </c>
      <c r="E7" s="65" t="s">
        <v>13</v>
      </c>
      <c r="F7" s="65" t="s">
        <v>14</v>
      </c>
      <c r="G7" s="65" t="s">
        <v>15</v>
      </c>
      <c r="H7" s="65" t="s">
        <v>16</v>
      </c>
      <c r="I7" s="65" t="s">
        <v>17</v>
      </c>
      <c r="J7" s="65" t="s">
        <v>18</v>
      </c>
      <c r="K7" s="65" t="s">
        <v>19</v>
      </c>
    </row>
    <row r="8" spans="1:11" ht="301.5" customHeight="1">
      <c r="B8" s="67" t="s">
        <v>20</v>
      </c>
      <c r="C8" s="68" t="s">
        <v>21</v>
      </c>
      <c r="D8" s="68" t="s">
        <v>139</v>
      </c>
      <c r="E8" s="12"/>
      <c r="F8" s="69" t="s">
        <v>22</v>
      </c>
      <c r="G8" s="13" t="s">
        <v>23</v>
      </c>
      <c r="H8" s="13" t="s">
        <v>24</v>
      </c>
      <c r="I8" s="14" t="s">
        <v>169</v>
      </c>
      <c r="J8" s="14" t="s">
        <v>25</v>
      </c>
      <c r="K8" s="14"/>
    </row>
    <row r="9" spans="1:11" ht="60" customHeight="1">
      <c r="A9" s="70"/>
      <c r="B9" s="67" t="s">
        <v>26</v>
      </c>
      <c r="C9" s="68" t="s">
        <v>88</v>
      </c>
      <c r="D9" s="68" t="s">
        <v>138</v>
      </c>
      <c r="E9" s="12"/>
      <c r="F9" s="68" t="s">
        <v>155</v>
      </c>
      <c r="G9" s="13" t="s">
        <v>89</v>
      </c>
      <c r="H9" s="13" t="s">
        <v>90</v>
      </c>
      <c r="I9" s="14" t="s">
        <v>91</v>
      </c>
      <c r="J9" s="14" t="s">
        <v>92</v>
      </c>
      <c r="K9" s="14" t="s">
        <v>164</v>
      </c>
    </row>
    <row r="10" spans="1:11" ht="301.5" customHeight="1">
      <c r="A10" s="70"/>
      <c r="B10" s="67" t="s">
        <v>93</v>
      </c>
      <c r="C10" s="68" t="s">
        <v>94</v>
      </c>
      <c r="D10" s="68" t="s">
        <v>100</v>
      </c>
      <c r="E10" s="12"/>
      <c r="F10" s="69" t="s">
        <v>22</v>
      </c>
      <c r="G10" s="13" t="s">
        <v>23</v>
      </c>
      <c r="H10" s="13" t="s">
        <v>95</v>
      </c>
      <c r="I10" s="14" t="s">
        <v>170</v>
      </c>
      <c r="J10" s="14" t="s">
        <v>25</v>
      </c>
      <c r="K10" s="14" t="s">
        <v>164</v>
      </c>
    </row>
    <row r="11" spans="1:11" ht="8.25" customHeight="1">
      <c r="A11" s="70"/>
    </row>
    <row r="12" spans="1:11" ht="15" customHeight="1">
      <c r="A12" s="64" t="s">
        <v>101</v>
      </c>
    </row>
    <row r="13" spans="1:11" ht="15" customHeight="1">
      <c r="A13" s="70"/>
      <c r="B13" s="71" t="s">
        <v>27</v>
      </c>
      <c r="C13" s="100" t="s">
        <v>28</v>
      </c>
      <c r="D13" s="100"/>
      <c r="E13" s="71" t="s">
        <v>29</v>
      </c>
      <c r="F13" s="71" t="s">
        <v>30</v>
      </c>
      <c r="G13" s="100" t="s">
        <v>31</v>
      </c>
      <c r="H13" s="100"/>
      <c r="I13" s="100"/>
      <c r="J13" s="100" t="s">
        <v>32</v>
      </c>
      <c r="K13" s="100"/>
    </row>
    <row r="14" spans="1:11" ht="34.5" customHeight="1">
      <c r="A14" s="70"/>
      <c r="B14" s="71" t="s">
        <v>33</v>
      </c>
      <c r="C14" s="100" t="s">
        <v>34</v>
      </c>
      <c r="D14" s="100"/>
      <c r="E14" s="71" t="s">
        <v>35</v>
      </c>
      <c r="F14" s="71" t="s">
        <v>36</v>
      </c>
      <c r="G14" s="100" t="s">
        <v>37</v>
      </c>
      <c r="H14" s="100"/>
      <c r="I14" s="100"/>
      <c r="J14" s="100" t="s">
        <v>38</v>
      </c>
      <c r="K14" s="100"/>
    </row>
    <row r="15" spans="1:11" ht="51" customHeight="1">
      <c r="A15" s="70"/>
      <c r="B15" s="72" t="s">
        <v>39</v>
      </c>
      <c r="C15" s="101" t="s">
        <v>40</v>
      </c>
      <c r="D15" s="101"/>
      <c r="E15" s="3"/>
      <c r="F15" s="73" t="s">
        <v>41</v>
      </c>
      <c r="G15" s="102" t="s">
        <v>42</v>
      </c>
      <c r="H15" s="102"/>
      <c r="I15" s="102"/>
      <c r="J15" s="103"/>
      <c r="K15" s="103"/>
    </row>
    <row r="16" spans="1:11" ht="60" customHeight="1">
      <c r="A16" s="70"/>
      <c r="B16" s="72" t="s">
        <v>39</v>
      </c>
      <c r="C16" s="101" t="s">
        <v>166</v>
      </c>
      <c r="D16" s="101"/>
      <c r="E16" s="74">
        <f>IF(ISERROR(3.6*(100/E24)*E26),0,3.6*(100/E24)*E26)</f>
        <v>0</v>
      </c>
      <c r="F16" s="73" t="s">
        <v>41</v>
      </c>
      <c r="G16" s="105" t="s">
        <v>158</v>
      </c>
      <c r="H16" s="106"/>
      <c r="I16" s="107"/>
      <c r="J16" s="105" t="s">
        <v>161</v>
      </c>
      <c r="K16" s="107"/>
    </row>
    <row r="17" spans="1:11" ht="51" customHeight="1">
      <c r="A17" s="70"/>
      <c r="B17" s="72" t="s">
        <v>39</v>
      </c>
      <c r="C17" s="101" t="s">
        <v>153</v>
      </c>
      <c r="D17" s="101"/>
      <c r="E17" s="74">
        <f>IF(ISERROR(E9*E25*E26/E10),0,E9*E25*E26/E10)</f>
        <v>0</v>
      </c>
      <c r="F17" s="73" t="s">
        <v>41</v>
      </c>
      <c r="G17" s="104" t="s">
        <v>159</v>
      </c>
      <c r="H17" s="104"/>
      <c r="I17" s="104"/>
      <c r="J17" s="105" t="s">
        <v>161</v>
      </c>
      <c r="K17" s="107"/>
    </row>
    <row r="18" spans="1:11" ht="119.25" customHeight="1">
      <c r="A18" s="70"/>
      <c r="B18" s="72" t="s">
        <v>39</v>
      </c>
      <c r="C18" s="109" t="s">
        <v>160</v>
      </c>
      <c r="D18" s="109"/>
      <c r="F18" s="73" t="s">
        <v>41</v>
      </c>
      <c r="G18" s="108" t="s">
        <v>167</v>
      </c>
      <c r="H18" s="108"/>
      <c r="I18" s="108"/>
      <c r="J18" s="103"/>
      <c r="K18" s="103"/>
    </row>
    <row r="19" spans="1:11" ht="51" customHeight="1">
      <c r="A19" s="70"/>
      <c r="B19" s="72" t="s">
        <v>43</v>
      </c>
      <c r="C19" s="101" t="s">
        <v>44</v>
      </c>
      <c r="D19" s="101"/>
      <c r="E19" s="4"/>
      <c r="F19" s="73" t="s">
        <v>45</v>
      </c>
      <c r="G19" s="102" t="s">
        <v>46</v>
      </c>
      <c r="H19" s="102"/>
      <c r="I19" s="102"/>
      <c r="J19" s="103"/>
      <c r="K19" s="103"/>
    </row>
    <row r="20" spans="1:11" ht="51" customHeight="1">
      <c r="A20" s="70"/>
      <c r="B20" s="72" t="s">
        <v>47</v>
      </c>
      <c r="C20" s="101" t="s">
        <v>48</v>
      </c>
      <c r="D20" s="101"/>
      <c r="E20" s="4"/>
      <c r="F20" s="73" t="s">
        <v>45</v>
      </c>
      <c r="G20" s="102" t="s">
        <v>46</v>
      </c>
      <c r="H20" s="102"/>
      <c r="I20" s="102"/>
      <c r="J20" s="103"/>
      <c r="K20" s="103"/>
    </row>
    <row r="21" spans="1:11" ht="36" customHeight="1">
      <c r="A21" s="70"/>
      <c r="B21" s="72" t="s">
        <v>49</v>
      </c>
      <c r="C21" s="101" t="s">
        <v>50</v>
      </c>
      <c r="D21" s="101"/>
      <c r="E21" s="49"/>
      <c r="F21" s="75" t="s">
        <v>51</v>
      </c>
      <c r="G21" s="102" t="s">
        <v>52</v>
      </c>
      <c r="H21" s="102"/>
      <c r="I21" s="102"/>
      <c r="J21" s="103"/>
      <c r="K21" s="103"/>
    </row>
    <row r="22" spans="1:11" ht="36" customHeight="1">
      <c r="A22" s="70"/>
      <c r="B22" s="72" t="s">
        <v>53</v>
      </c>
      <c r="C22" s="101" t="s">
        <v>54</v>
      </c>
      <c r="D22" s="101"/>
      <c r="E22" s="49"/>
      <c r="F22" s="75" t="s">
        <v>51</v>
      </c>
      <c r="G22" s="102" t="s">
        <v>46</v>
      </c>
      <c r="H22" s="102"/>
      <c r="I22" s="102"/>
      <c r="J22" s="103"/>
      <c r="K22" s="103"/>
    </row>
    <row r="23" spans="1:11" ht="36" customHeight="1">
      <c r="A23" s="70"/>
      <c r="B23" s="72" t="s">
        <v>55</v>
      </c>
      <c r="C23" s="101" t="s">
        <v>56</v>
      </c>
      <c r="D23" s="101"/>
      <c r="E23" s="48">
        <f>E22*((E19-E20+'MPS(calc_process)'!F29+'MPS(calc_process)'!F30)/(37-7+'MPS(calc_process)'!F29+'MPS(calc_process)'!F30))</f>
        <v>0</v>
      </c>
      <c r="F23" s="75" t="s">
        <v>51</v>
      </c>
      <c r="G23" s="110" t="s">
        <v>57</v>
      </c>
      <c r="H23" s="110"/>
      <c r="I23" s="110"/>
      <c r="J23" s="103"/>
      <c r="K23" s="103"/>
    </row>
    <row r="24" spans="1:11" ht="64.5" customHeight="1">
      <c r="A24" s="70"/>
      <c r="B24" s="72" t="s">
        <v>104</v>
      </c>
      <c r="C24" s="101" t="s">
        <v>87</v>
      </c>
      <c r="D24" s="101"/>
      <c r="E24" s="83"/>
      <c r="F24" s="75" t="s">
        <v>86</v>
      </c>
      <c r="G24" s="110" t="s">
        <v>157</v>
      </c>
      <c r="H24" s="110"/>
      <c r="I24" s="110"/>
      <c r="J24" s="103" t="s">
        <v>168</v>
      </c>
      <c r="K24" s="103"/>
    </row>
    <row r="25" spans="1:11" ht="87.75" customHeight="1">
      <c r="A25" s="70"/>
      <c r="B25" s="72" t="s">
        <v>105</v>
      </c>
      <c r="C25" s="101" t="s">
        <v>84</v>
      </c>
      <c r="D25" s="101"/>
      <c r="E25" s="96"/>
      <c r="F25" s="75" t="s">
        <v>156</v>
      </c>
      <c r="G25" s="110" t="s">
        <v>165</v>
      </c>
      <c r="H25" s="110"/>
      <c r="I25" s="110"/>
      <c r="J25" s="103" t="s">
        <v>162</v>
      </c>
      <c r="K25" s="103"/>
    </row>
    <row r="26" spans="1:11" ht="87.75" customHeight="1">
      <c r="A26" s="70"/>
      <c r="B26" s="72" t="s">
        <v>106</v>
      </c>
      <c r="C26" s="101" t="s">
        <v>107</v>
      </c>
      <c r="D26" s="101"/>
      <c r="E26" s="97"/>
      <c r="F26" s="75" t="s">
        <v>108</v>
      </c>
      <c r="G26" s="110" t="s">
        <v>85</v>
      </c>
      <c r="H26" s="110"/>
      <c r="I26" s="110"/>
      <c r="J26" s="103" t="s">
        <v>163</v>
      </c>
      <c r="K26" s="103"/>
    </row>
    <row r="27" spans="1:11" ht="6.75" customHeight="1">
      <c r="A27" s="70"/>
    </row>
    <row r="28" spans="1:11" ht="18.75" customHeight="1">
      <c r="A28" s="76" t="s">
        <v>109</v>
      </c>
      <c r="B28" s="76"/>
    </row>
    <row r="29" spans="1:11" ht="17.25" thickBot="1">
      <c r="B29" s="112" t="s">
        <v>110</v>
      </c>
      <c r="C29" s="112"/>
      <c r="D29" s="77" t="s">
        <v>36</v>
      </c>
    </row>
    <row r="30" spans="1:11" ht="19.5" thickBot="1">
      <c r="B30" s="113" t="e">
        <f>ROUNDDOWN('MPS(calc_process)'!G6, 0)</f>
        <v>#DIV/0!</v>
      </c>
      <c r="C30" s="114"/>
      <c r="D30" s="78" t="s">
        <v>132</v>
      </c>
    </row>
    <row r="31" spans="1:11" ht="20.100000000000001" customHeight="1">
      <c r="B31" s="79"/>
      <c r="C31" s="79"/>
      <c r="F31" s="80"/>
      <c r="G31" s="80"/>
    </row>
    <row r="32" spans="1:11" ht="14.25" customHeight="1">
      <c r="A32" s="64" t="s">
        <v>58</v>
      </c>
    </row>
    <row r="33" spans="2:10" ht="14.25" customHeight="1">
      <c r="B33" s="81" t="s">
        <v>59</v>
      </c>
      <c r="C33" s="111" t="s">
        <v>60</v>
      </c>
      <c r="D33" s="111"/>
      <c r="E33" s="111"/>
      <c r="F33" s="111"/>
      <c r="G33" s="111"/>
      <c r="H33" s="111"/>
      <c r="I33" s="111"/>
      <c r="J33" s="82"/>
    </row>
    <row r="34" spans="2:10" ht="14.25" customHeight="1">
      <c r="B34" s="81" t="s">
        <v>61</v>
      </c>
      <c r="C34" s="111" t="s">
        <v>62</v>
      </c>
      <c r="D34" s="111"/>
      <c r="E34" s="111"/>
      <c r="F34" s="111"/>
      <c r="G34" s="111"/>
      <c r="H34" s="111"/>
      <c r="I34" s="111"/>
      <c r="J34" s="82"/>
    </row>
    <row r="35" spans="2:10" ht="14.25" customHeight="1">
      <c r="B35" s="81" t="s">
        <v>63</v>
      </c>
      <c r="C35" s="111" t="s">
        <v>64</v>
      </c>
      <c r="D35" s="111"/>
      <c r="E35" s="111"/>
      <c r="F35" s="111"/>
      <c r="G35" s="111"/>
      <c r="H35" s="111"/>
      <c r="I35" s="111"/>
      <c r="J35" s="82"/>
    </row>
  </sheetData>
  <sheetProtection formatCells="0" formatRows="0"/>
  <mergeCells count="47">
    <mergeCell ref="C34:I34"/>
    <mergeCell ref="C35:I35"/>
    <mergeCell ref="C25:D25"/>
    <mergeCell ref="G25:I25"/>
    <mergeCell ref="J25:K25"/>
    <mergeCell ref="C26:D26"/>
    <mergeCell ref="G26:I26"/>
    <mergeCell ref="J26:K26"/>
    <mergeCell ref="C33:I33"/>
    <mergeCell ref="B29:C29"/>
    <mergeCell ref="B30:C30"/>
    <mergeCell ref="C24:D24"/>
    <mergeCell ref="G24:I24"/>
    <mergeCell ref="J24:K24"/>
    <mergeCell ref="C22:D22"/>
    <mergeCell ref="G22:I22"/>
    <mergeCell ref="J22:K22"/>
    <mergeCell ref="C23:D23"/>
    <mergeCell ref="G23:I23"/>
    <mergeCell ref="J23:K23"/>
    <mergeCell ref="C20:D20"/>
    <mergeCell ref="G20:I20"/>
    <mergeCell ref="J20:K20"/>
    <mergeCell ref="C21:D21"/>
    <mergeCell ref="G21:I21"/>
    <mergeCell ref="J21:K21"/>
    <mergeCell ref="C15:D15"/>
    <mergeCell ref="G15:I15"/>
    <mergeCell ref="J15:K15"/>
    <mergeCell ref="C16:D16"/>
    <mergeCell ref="C19:D19"/>
    <mergeCell ref="G19:I19"/>
    <mergeCell ref="J19:K19"/>
    <mergeCell ref="J18:K18"/>
    <mergeCell ref="C17:D17"/>
    <mergeCell ref="G17:I17"/>
    <mergeCell ref="G16:I16"/>
    <mergeCell ref="G18:I18"/>
    <mergeCell ref="C18:D18"/>
    <mergeCell ref="J17:K17"/>
    <mergeCell ref="J16:K16"/>
    <mergeCell ref="C13:D13"/>
    <mergeCell ref="G13:I13"/>
    <mergeCell ref="J13:K13"/>
    <mergeCell ref="C14:D14"/>
    <mergeCell ref="G14:I14"/>
    <mergeCell ref="J14:K14"/>
  </mergeCells>
  <phoneticPr fontId="4"/>
  <dataValidations count="2">
    <dataValidation type="list" allowBlank="1" showInputMessage="1" showErrorMessage="1" sqref="E21">
      <formula1>COP</formula1>
    </dataValidation>
    <dataValidation type="list" allowBlank="1" showInputMessage="1" showErrorMessage="1" sqref="E18">
      <formula1>"0.46,0.8"</formula1>
    </dataValidation>
  </dataValidations>
  <pageMargins left="0.70866141732283472" right="0.70866141732283472" top="0.74803149606299213" bottom="0.74803149606299213" header="0.31496062992125984" footer="0.31496062992125984"/>
  <pageSetup paperSize="9" scale="53" fitToHeight="3" orientation="landscape"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100" zoomScaleSheetLayoutView="80" workbookViewId="0"/>
  </sheetViews>
  <sheetFormatPr defaultRowHeight="14.2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c r="I1" s="98" t="str">
        <f>'MPS(input)'!K1</f>
        <v>Monitoring Spreadsheet: JCM_BD_AM001_ver02.0</v>
      </c>
    </row>
    <row r="2" spans="1:11" ht="18" customHeight="1">
      <c r="I2" s="2" t="str">
        <f>'MPS(input)'!K2</f>
        <v>Reference Number:</v>
      </c>
    </row>
    <row r="3" spans="1:11" ht="27.75" customHeight="1">
      <c r="A3" s="121" t="s">
        <v>97</v>
      </c>
      <c r="B3" s="121"/>
      <c r="C3" s="121"/>
      <c r="D3" s="121"/>
      <c r="E3" s="121"/>
      <c r="F3" s="121"/>
      <c r="G3" s="121"/>
      <c r="H3" s="121"/>
      <c r="I3" s="121"/>
    </row>
    <row r="4" spans="1:11" ht="11.25" customHeight="1"/>
    <row r="5" spans="1:11" ht="18.75" customHeight="1" thickBot="1">
      <c r="A5" s="25" t="s">
        <v>65</v>
      </c>
      <c r="B5" s="26"/>
      <c r="C5" s="26"/>
      <c r="D5" s="26"/>
      <c r="E5" s="27"/>
      <c r="F5" s="28" t="s">
        <v>66</v>
      </c>
      <c r="G5" s="45" t="s">
        <v>67</v>
      </c>
      <c r="H5" s="28" t="s">
        <v>68</v>
      </c>
      <c r="I5" s="29" t="s">
        <v>69</v>
      </c>
    </row>
    <row r="6" spans="1:11" ht="18.75" customHeight="1" thickBot="1">
      <c r="A6" s="30"/>
      <c r="B6" s="37" t="s">
        <v>111</v>
      </c>
      <c r="C6" s="37"/>
      <c r="D6" s="37"/>
      <c r="E6" s="37"/>
      <c r="F6" s="42" t="s">
        <v>70</v>
      </c>
      <c r="G6" s="50" t="e">
        <f>G10-G18</f>
        <v>#DIV/0!</v>
      </c>
      <c r="H6" s="44" t="s">
        <v>112</v>
      </c>
      <c r="I6" s="16" t="s">
        <v>113</v>
      </c>
    </row>
    <row r="7" spans="1:11" ht="18.75" customHeight="1">
      <c r="A7" s="25" t="s">
        <v>71</v>
      </c>
      <c r="B7" s="26"/>
      <c r="C7" s="26"/>
      <c r="D7" s="26"/>
      <c r="E7" s="27"/>
      <c r="F7" s="27"/>
      <c r="G7" s="46"/>
      <c r="H7" s="27"/>
      <c r="I7" s="28"/>
      <c r="J7" s="47"/>
      <c r="K7" s="47"/>
    </row>
    <row r="8" spans="1:11" ht="36" customHeight="1">
      <c r="A8" s="30"/>
      <c r="B8" s="122" t="s">
        <v>134</v>
      </c>
      <c r="C8" s="123"/>
      <c r="D8" s="123"/>
      <c r="E8" s="123"/>
      <c r="F8" s="17" t="s">
        <v>72</v>
      </c>
      <c r="G8" s="18">
        <f>'MPS(input)'!E21</f>
        <v>0</v>
      </c>
      <c r="H8" s="19" t="s">
        <v>73</v>
      </c>
      <c r="I8" s="20" t="s">
        <v>114</v>
      </c>
    </row>
    <row r="9" spans="1:11" ht="18.75" customHeight="1" thickBot="1">
      <c r="A9" s="25" t="s">
        <v>74</v>
      </c>
      <c r="B9" s="27"/>
      <c r="C9" s="26"/>
      <c r="D9" s="28"/>
      <c r="E9" s="28"/>
      <c r="F9" s="28"/>
      <c r="G9" s="25"/>
      <c r="H9" s="27"/>
      <c r="I9" s="28"/>
    </row>
    <row r="10" spans="1:11" ht="18.75" customHeight="1" thickBot="1">
      <c r="A10" s="31"/>
      <c r="B10" s="36" t="s">
        <v>115</v>
      </c>
      <c r="C10" s="37"/>
      <c r="D10" s="37"/>
      <c r="E10" s="37"/>
      <c r="F10" s="42" t="s">
        <v>72</v>
      </c>
      <c r="G10" s="51" t="e">
        <f>IF(G11*G12=0,MAX(G11:G12),G13)*G14*(G16/G15)</f>
        <v>#DIV/0!</v>
      </c>
      <c r="H10" s="44" t="s">
        <v>112</v>
      </c>
      <c r="I10" s="15" t="s">
        <v>116</v>
      </c>
    </row>
    <row r="11" spans="1:11" ht="18.75" customHeight="1">
      <c r="A11" s="31"/>
      <c r="B11" s="33"/>
      <c r="C11" s="118" t="s">
        <v>117</v>
      </c>
      <c r="D11" s="119"/>
      <c r="E11" s="120"/>
      <c r="F11" s="17" t="s">
        <v>75</v>
      </c>
      <c r="G11" s="53">
        <f>'MPS(input)'!E15</f>
        <v>0</v>
      </c>
      <c r="H11" s="21" t="s">
        <v>118</v>
      </c>
      <c r="I11" s="20" t="s">
        <v>119</v>
      </c>
    </row>
    <row r="12" spans="1:11" ht="18.75" customHeight="1">
      <c r="A12" s="31"/>
      <c r="B12" s="33"/>
      <c r="C12" s="118" t="s">
        <v>120</v>
      </c>
      <c r="D12" s="119"/>
      <c r="E12" s="120"/>
      <c r="F12" s="17" t="s">
        <v>75</v>
      </c>
      <c r="G12" s="53">
        <f>SUM('MPS(input)'!E16:E18)</f>
        <v>0</v>
      </c>
      <c r="H12" s="21" t="s">
        <v>118</v>
      </c>
      <c r="I12" s="20" t="s">
        <v>119</v>
      </c>
    </row>
    <row r="13" spans="1:11" ht="36" customHeight="1">
      <c r="A13" s="31"/>
      <c r="B13" s="33"/>
      <c r="C13" s="115" t="s">
        <v>98</v>
      </c>
      <c r="D13" s="116"/>
      <c r="E13" s="117"/>
      <c r="F13" s="17" t="s">
        <v>75</v>
      </c>
      <c r="G13" s="53">
        <f>MIN(G11:G12)</f>
        <v>0</v>
      </c>
      <c r="H13" s="21" t="s">
        <v>118</v>
      </c>
      <c r="I13" s="20" t="s">
        <v>119</v>
      </c>
    </row>
    <row r="14" spans="1:11" ht="18.75" customHeight="1">
      <c r="A14" s="31"/>
      <c r="B14" s="33"/>
      <c r="C14" s="118" t="s">
        <v>121</v>
      </c>
      <c r="D14" s="119"/>
      <c r="E14" s="120"/>
      <c r="F14" s="17" t="s">
        <v>76</v>
      </c>
      <c r="G14" s="54">
        <f>'MPS(input)'!E8</f>
        <v>0</v>
      </c>
      <c r="H14" s="22" t="s">
        <v>77</v>
      </c>
      <c r="I14" s="23" t="s">
        <v>122</v>
      </c>
    </row>
    <row r="15" spans="1:11" ht="36" customHeight="1">
      <c r="A15" s="31"/>
      <c r="B15" s="33"/>
      <c r="C15" s="115" t="s">
        <v>123</v>
      </c>
      <c r="D15" s="116"/>
      <c r="E15" s="117"/>
      <c r="F15" s="17" t="s">
        <v>72</v>
      </c>
      <c r="G15" s="55">
        <f>'MPS(input)'!E21</f>
        <v>0</v>
      </c>
      <c r="H15" s="19" t="s">
        <v>78</v>
      </c>
      <c r="I15" s="20" t="s">
        <v>114</v>
      </c>
    </row>
    <row r="16" spans="1:11" ht="36" customHeight="1">
      <c r="A16" s="30"/>
      <c r="B16" s="34"/>
      <c r="C16" s="115" t="s">
        <v>124</v>
      </c>
      <c r="D16" s="116"/>
      <c r="E16" s="117"/>
      <c r="F16" s="17" t="s">
        <v>72</v>
      </c>
      <c r="G16" s="56">
        <f>'MPS(input)'!E23</f>
        <v>0</v>
      </c>
      <c r="H16" s="24" t="s">
        <v>78</v>
      </c>
      <c r="I16" s="23" t="s">
        <v>125</v>
      </c>
    </row>
    <row r="17" spans="1:9" ht="18.75" customHeight="1" thickBot="1">
      <c r="A17" s="25" t="s">
        <v>79</v>
      </c>
      <c r="B17" s="26"/>
      <c r="C17" s="26"/>
      <c r="D17" s="26"/>
      <c r="E17" s="27"/>
      <c r="F17" s="28"/>
      <c r="G17" s="25"/>
      <c r="H17" s="27"/>
      <c r="I17" s="28"/>
    </row>
    <row r="18" spans="1:9" ht="18.75" customHeight="1" thickBot="1">
      <c r="A18" s="31"/>
      <c r="B18" s="32" t="s">
        <v>133</v>
      </c>
      <c r="C18" s="35"/>
      <c r="D18" s="35"/>
      <c r="E18" s="35"/>
      <c r="F18" s="41" t="s">
        <v>72</v>
      </c>
      <c r="G18" s="52">
        <f>IF(G19*G20=0,MAX(G19:G20),G21)*G22</f>
        <v>0</v>
      </c>
      <c r="H18" s="43" t="s">
        <v>126</v>
      </c>
      <c r="I18" s="20" t="s">
        <v>127</v>
      </c>
    </row>
    <row r="19" spans="1:9" ht="18.75" customHeight="1">
      <c r="A19" s="31"/>
      <c r="B19" s="33"/>
      <c r="C19" s="118" t="s">
        <v>117</v>
      </c>
      <c r="D19" s="119"/>
      <c r="E19" s="120"/>
      <c r="F19" s="17" t="s">
        <v>75</v>
      </c>
      <c r="G19" s="53">
        <f>'MPS(input)'!E15</f>
        <v>0</v>
      </c>
      <c r="H19" s="21" t="s">
        <v>118</v>
      </c>
      <c r="I19" s="20" t="s">
        <v>119</v>
      </c>
    </row>
    <row r="20" spans="1:9" ht="18.75" customHeight="1">
      <c r="A20" s="31"/>
      <c r="B20" s="33"/>
      <c r="C20" s="118" t="s">
        <v>120</v>
      </c>
      <c r="D20" s="119"/>
      <c r="E20" s="120"/>
      <c r="F20" s="17" t="s">
        <v>75</v>
      </c>
      <c r="G20" s="53">
        <f>SUM('MPS(input)'!E16:E18)</f>
        <v>0</v>
      </c>
      <c r="H20" s="21" t="s">
        <v>118</v>
      </c>
      <c r="I20" s="20" t="s">
        <v>119</v>
      </c>
    </row>
    <row r="21" spans="1:9" ht="36" customHeight="1">
      <c r="A21" s="31"/>
      <c r="B21" s="33"/>
      <c r="C21" s="115" t="s">
        <v>128</v>
      </c>
      <c r="D21" s="116"/>
      <c r="E21" s="117"/>
      <c r="F21" s="17" t="s">
        <v>80</v>
      </c>
      <c r="G21" s="53">
        <f>MIN(G19:G20)</f>
        <v>0</v>
      </c>
      <c r="H21" s="21" t="s">
        <v>118</v>
      </c>
      <c r="I21" s="20" t="s">
        <v>119</v>
      </c>
    </row>
    <row r="22" spans="1:9" ht="18" customHeight="1">
      <c r="A22" s="30"/>
      <c r="B22" s="34"/>
      <c r="C22" s="118" t="s">
        <v>121</v>
      </c>
      <c r="D22" s="119"/>
      <c r="E22" s="120"/>
      <c r="F22" s="17" t="s">
        <v>75</v>
      </c>
      <c r="G22" s="57">
        <f>'MPS(input)'!E8</f>
        <v>0</v>
      </c>
      <c r="H22" s="22" t="s">
        <v>77</v>
      </c>
      <c r="I22" s="20" t="s">
        <v>122</v>
      </c>
    </row>
    <row r="23" spans="1:9">
      <c r="A23" s="7"/>
      <c r="B23" s="7"/>
      <c r="C23" s="7"/>
      <c r="D23" s="7"/>
      <c r="E23" s="7"/>
      <c r="F23" s="8"/>
      <c r="G23" s="9"/>
      <c r="H23" s="9"/>
      <c r="I23" s="10"/>
    </row>
    <row r="24" spans="1:9" ht="21.75" customHeight="1">
      <c r="E24" s="7" t="s">
        <v>81</v>
      </c>
      <c r="F24" s="5"/>
    </row>
    <row r="25" spans="1:9" ht="18" customHeight="1">
      <c r="E25" s="38" t="s">
        <v>129</v>
      </c>
      <c r="F25" s="39">
        <v>5.13</v>
      </c>
      <c r="G25" s="39" t="s">
        <v>82</v>
      </c>
      <c r="H25" s="10"/>
    </row>
    <row r="26" spans="1:9" ht="18" customHeight="1">
      <c r="E26" s="38" t="s">
        <v>152</v>
      </c>
      <c r="F26" s="40">
        <v>5.5</v>
      </c>
      <c r="G26" s="39" t="s">
        <v>82</v>
      </c>
      <c r="H26" s="10"/>
    </row>
    <row r="27" spans="1:9" ht="18" customHeight="1">
      <c r="E27" s="38" t="s">
        <v>151</v>
      </c>
      <c r="F27" s="39">
        <v>5.66</v>
      </c>
      <c r="G27" s="39" t="s">
        <v>82</v>
      </c>
      <c r="H27" s="7"/>
    </row>
    <row r="28" spans="1:9">
      <c r="E28" s="11"/>
      <c r="F28" s="11"/>
      <c r="G28" s="7"/>
      <c r="H28" s="7"/>
    </row>
    <row r="29" spans="1:9" ht="18" customHeight="1">
      <c r="E29" s="38" t="s">
        <v>130</v>
      </c>
      <c r="F29" s="39">
        <v>1.5</v>
      </c>
      <c r="G29" s="58" t="s">
        <v>83</v>
      </c>
      <c r="H29" s="7"/>
    </row>
    <row r="30" spans="1:9" ht="18" customHeight="1">
      <c r="E30" s="38" t="s">
        <v>131</v>
      </c>
      <c r="F30" s="39">
        <v>1.5</v>
      </c>
      <c r="G30" s="58" t="s">
        <v>83</v>
      </c>
      <c r="H30" s="7"/>
    </row>
    <row r="31" spans="1:9">
      <c r="E31" s="11"/>
      <c r="F31" s="11"/>
      <c r="G31" s="7"/>
      <c r="H31" s="7"/>
    </row>
  </sheetData>
  <mergeCells count="12">
    <mergeCell ref="C21:E21"/>
    <mergeCell ref="C22:E22"/>
    <mergeCell ref="A3:I3"/>
    <mergeCell ref="B8:E8"/>
    <mergeCell ref="C12:E12"/>
    <mergeCell ref="C13:E13"/>
    <mergeCell ref="C14:E14"/>
    <mergeCell ref="C15:E15"/>
    <mergeCell ref="C16:E16"/>
    <mergeCell ref="C11:E11"/>
    <mergeCell ref="C19:E19"/>
    <mergeCell ref="C20:E20"/>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c r="C1" s="99" t="str">
        <f>'MPS(input)'!K1</f>
        <v>Monitoring Spreadsheet: JCM_BD_AM001_ver02.0</v>
      </c>
    </row>
    <row r="2" spans="1:3" ht="18" customHeight="1">
      <c r="C2" s="85" t="str">
        <f>'MPS(input)'!K2</f>
        <v>Reference Number:</v>
      </c>
    </row>
    <row r="3" spans="1:3" ht="24" customHeight="1">
      <c r="A3" s="124" t="s">
        <v>135</v>
      </c>
      <c r="B3" s="124"/>
      <c r="C3" s="124"/>
    </row>
    <row r="5" spans="1:3" ht="21" customHeight="1">
      <c r="B5" s="86" t="s">
        <v>136</v>
      </c>
      <c r="C5" s="86" t="s">
        <v>137</v>
      </c>
    </row>
    <row r="6" spans="1:3" ht="54" customHeight="1">
      <c r="B6" s="87"/>
      <c r="C6" s="87"/>
    </row>
    <row r="7" spans="1:3" ht="54" customHeight="1">
      <c r="B7" s="87"/>
      <c r="C7" s="87"/>
    </row>
    <row r="8" spans="1:3" ht="54" customHeight="1">
      <c r="B8" s="87"/>
      <c r="C8" s="87"/>
    </row>
    <row r="9" spans="1:3" ht="54" customHeight="1">
      <c r="B9" s="87"/>
      <c r="C9" s="87"/>
    </row>
    <row r="10" spans="1:3" ht="54" customHeight="1">
      <c r="B10" s="87"/>
      <c r="C10" s="87"/>
    </row>
    <row r="11" spans="1:3" ht="54" customHeight="1">
      <c r="B11" s="87"/>
      <c r="C11" s="87"/>
    </row>
    <row r="12" spans="1:3" ht="54" customHeight="1">
      <c r="B12" s="87"/>
      <c r="C12" s="87"/>
    </row>
  </sheetData>
  <sheetProtection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5"/>
  <sheetViews>
    <sheetView showGridLines="0" view="pageBreakPreview" zoomScale="70" zoomScaleNormal="80" zoomScaleSheetLayoutView="70" workbookViewId="0"/>
  </sheetViews>
  <sheetFormatPr defaultRowHeight="14.25"/>
  <cols>
    <col min="1" max="1" width="2.625" style="59" customWidth="1"/>
    <col min="2" max="2" width="11.625" style="59" customWidth="1"/>
    <col min="3" max="3" width="12.75" style="59" customWidth="1"/>
    <col min="4" max="4" width="12.375" style="59" customWidth="1"/>
    <col min="5" max="5" width="28.25" style="59" customWidth="1"/>
    <col min="6" max="7" width="10.625" style="59" customWidth="1"/>
    <col min="8" max="8" width="11.625" style="59" customWidth="1"/>
    <col min="9" max="9" width="11.5" style="59" customWidth="1"/>
    <col min="10" max="10" width="63.125" style="59" customWidth="1"/>
    <col min="11" max="11" width="12.625" style="59" customWidth="1"/>
    <col min="12" max="12" width="11.625" style="59" customWidth="1"/>
    <col min="13" max="16384" width="9" style="59"/>
  </cols>
  <sheetData>
    <row r="1" spans="1:12" ht="18" customHeight="1">
      <c r="L1" s="95" t="str">
        <f>'MPS(input)'!K1</f>
        <v>Monitoring Spreadsheet: JCM_BD_AM001_ver02.0</v>
      </c>
    </row>
    <row r="2" spans="1:12" ht="18" customHeight="1">
      <c r="L2" s="60" t="str">
        <f>'MPS(input)'!K2</f>
        <v>Reference Number:</v>
      </c>
    </row>
    <row r="3" spans="1:12" ht="27.75" customHeight="1">
      <c r="A3" s="90" t="s">
        <v>140</v>
      </c>
      <c r="B3" s="90"/>
      <c r="C3" s="62"/>
      <c r="D3" s="62"/>
      <c r="E3" s="62"/>
      <c r="F3" s="62"/>
      <c r="G3" s="62"/>
      <c r="H3" s="62"/>
      <c r="I3" s="62"/>
      <c r="J3" s="62"/>
      <c r="K3" s="62"/>
      <c r="L3" s="63"/>
    </row>
    <row r="4" spans="1:12" ht="14.25" customHeight="1"/>
    <row r="5" spans="1:12" ht="15" customHeight="1">
      <c r="A5" s="64" t="s">
        <v>142</v>
      </c>
      <c r="B5" s="64"/>
      <c r="C5" s="64"/>
    </row>
    <row r="6" spans="1:12" ht="15" customHeight="1">
      <c r="A6" s="64"/>
      <c r="B6" s="65" t="s">
        <v>0</v>
      </c>
      <c r="C6" s="65" t="s">
        <v>1</v>
      </c>
      <c r="D6" s="65" t="s">
        <v>2</v>
      </c>
      <c r="E6" s="65" t="s">
        <v>3</v>
      </c>
      <c r="F6" s="65" t="s">
        <v>4</v>
      </c>
      <c r="G6" s="65" t="s">
        <v>5</v>
      </c>
      <c r="H6" s="65" t="s">
        <v>6</v>
      </c>
      <c r="I6" s="65" t="s">
        <v>7</v>
      </c>
      <c r="J6" s="65" t="s">
        <v>8</v>
      </c>
      <c r="K6" s="65" t="s">
        <v>9</v>
      </c>
      <c r="L6" s="65" t="s">
        <v>147</v>
      </c>
    </row>
    <row r="7" spans="1:12" s="66" customFormat="1" ht="34.5" customHeight="1">
      <c r="B7" s="65" t="s">
        <v>146</v>
      </c>
      <c r="C7" s="65" t="s">
        <v>10</v>
      </c>
      <c r="D7" s="65" t="s">
        <v>11</v>
      </c>
      <c r="E7" s="65" t="s">
        <v>12</v>
      </c>
      <c r="F7" s="65" t="s">
        <v>145</v>
      </c>
      <c r="G7" s="65" t="s">
        <v>14</v>
      </c>
      <c r="H7" s="65" t="s">
        <v>15</v>
      </c>
      <c r="I7" s="65" t="s">
        <v>16</v>
      </c>
      <c r="J7" s="65" t="s">
        <v>17</v>
      </c>
      <c r="K7" s="65" t="s">
        <v>18</v>
      </c>
      <c r="L7" s="65" t="s">
        <v>19</v>
      </c>
    </row>
    <row r="8" spans="1:12" ht="293.25" customHeight="1">
      <c r="B8" s="91"/>
      <c r="C8" s="67" t="s">
        <v>20</v>
      </c>
      <c r="D8" s="68" t="s">
        <v>21</v>
      </c>
      <c r="E8" s="68" t="s">
        <v>139</v>
      </c>
      <c r="F8" s="12"/>
      <c r="G8" s="69" t="s">
        <v>22</v>
      </c>
      <c r="H8" s="13" t="s">
        <v>23</v>
      </c>
      <c r="I8" s="13" t="s">
        <v>24</v>
      </c>
      <c r="J8" s="14" t="s">
        <v>169</v>
      </c>
      <c r="K8" s="14" t="s">
        <v>25</v>
      </c>
      <c r="L8" s="14"/>
    </row>
    <row r="9" spans="1:12" ht="60" customHeight="1">
      <c r="A9" s="70"/>
      <c r="B9" s="92"/>
      <c r="C9" s="67" t="s">
        <v>26</v>
      </c>
      <c r="D9" s="68" t="s">
        <v>88</v>
      </c>
      <c r="E9" s="68" t="s">
        <v>138</v>
      </c>
      <c r="F9" s="12"/>
      <c r="G9" s="68" t="s">
        <v>155</v>
      </c>
      <c r="H9" s="13" t="s">
        <v>61</v>
      </c>
      <c r="I9" s="13" t="s">
        <v>90</v>
      </c>
      <c r="J9" s="14" t="s">
        <v>91</v>
      </c>
      <c r="K9" s="14" t="s">
        <v>25</v>
      </c>
      <c r="L9" s="14" t="s">
        <v>164</v>
      </c>
    </row>
    <row r="10" spans="1:12" ht="288.75" customHeight="1">
      <c r="A10" s="70"/>
      <c r="B10" s="92"/>
      <c r="C10" s="67" t="s">
        <v>93</v>
      </c>
      <c r="D10" s="68" t="s">
        <v>94</v>
      </c>
      <c r="E10" s="68" t="s">
        <v>100</v>
      </c>
      <c r="F10" s="12"/>
      <c r="G10" s="69" t="s">
        <v>22</v>
      </c>
      <c r="H10" s="13" t="s">
        <v>23</v>
      </c>
      <c r="I10" s="13" t="s">
        <v>24</v>
      </c>
      <c r="J10" s="14" t="s">
        <v>170</v>
      </c>
      <c r="K10" s="14" t="s">
        <v>25</v>
      </c>
      <c r="L10" s="14" t="s">
        <v>164</v>
      </c>
    </row>
    <row r="11" spans="1:12" ht="8.25" customHeight="1">
      <c r="A11" s="70"/>
      <c r="B11" s="70"/>
    </row>
    <row r="12" spans="1:12" ht="15" customHeight="1">
      <c r="A12" s="64" t="s">
        <v>143</v>
      </c>
      <c r="B12" s="64"/>
    </row>
    <row r="13" spans="1:12" ht="15" customHeight="1">
      <c r="A13" s="70"/>
      <c r="B13" s="132" t="s">
        <v>0</v>
      </c>
      <c r="C13" s="133"/>
      <c r="D13" s="139" t="s">
        <v>1</v>
      </c>
      <c r="E13" s="100"/>
      <c r="F13" s="88" t="s">
        <v>2</v>
      </c>
      <c r="G13" s="88" t="s">
        <v>3</v>
      </c>
      <c r="H13" s="100" t="s">
        <v>4</v>
      </c>
      <c r="I13" s="100"/>
      <c r="J13" s="100"/>
      <c r="K13" s="100" t="s">
        <v>5</v>
      </c>
      <c r="L13" s="100"/>
    </row>
    <row r="14" spans="1:12" ht="34.5" customHeight="1">
      <c r="A14" s="70"/>
      <c r="B14" s="132" t="s">
        <v>11</v>
      </c>
      <c r="C14" s="133"/>
      <c r="D14" s="139" t="s">
        <v>12</v>
      </c>
      <c r="E14" s="100"/>
      <c r="F14" s="88" t="s">
        <v>13</v>
      </c>
      <c r="G14" s="88" t="s">
        <v>14</v>
      </c>
      <c r="H14" s="100" t="s">
        <v>16</v>
      </c>
      <c r="I14" s="100"/>
      <c r="J14" s="100"/>
      <c r="K14" s="100" t="s">
        <v>19</v>
      </c>
      <c r="L14" s="100"/>
    </row>
    <row r="15" spans="1:12" ht="51" customHeight="1">
      <c r="A15" s="70"/>
      <c r="B15" s="125" t="s">
        <v>39</v>
      </c>
      <c r="C15" s="126"/>
      <c r="D15" s="134" t="s">
        <v>40</v>
      </c>
      <c r="E15" s="101"/>
      <c r="F15" s="93">
        <f>'MPS(input)'!E15</f>
        <v>0</v>
      </c>
      <c r="G15" s="89" t="s">
        <v>41</v>
      </c>
      <c r="H15" s="135" t="str">
        <f>'MPS(input)'!G15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35"/>
      <c r="J15" s="135"/>
      <c r="K15" s="140" t="str">
        <f>IF('MPS(input)'!J15&gt;0,'MPS(input)'!J15,"")</f>
        <v/>
      </c>
      <c r="L15" s="140"/>
    </row>
    <row r="16" spans="1:12" ht="60" customHeight="1">
      <c r="A16" s="70"/>
      <c r="B16" s="125" t="s">
        <v>39</v>
      </c>
      <c r="C16" s="126"/>
      <c r="D16" s="101" t="s">
        <v>102</v>
      </c>
      <c r="E16" s="101"/>
      <c r="F16" s="74">
        <f>IF(ISERROR(F9*F25*F26/F10),0,F9*F25*F26/F10)</f>
        <v>0</v>
      </c>
      <c r="G16" s="89" t="s">
        <v>41</v>
      </c>
      <c r="H16" s="136" t="str">
        <f>'MPS(input)'!G16</f>
        <v>Power generation efficiency obtained from manufacturer's specification</v>
      </c>
      <c r="I16" s="137"/>
      <c r="J16" s="138"/>
      <c r="K16" s="140" t="str">
        <f>IF('MPS(input)'!J16&gt;0,'MPS(input)'!J16,"")</f>
        <v>Calculated</v>
      </c>
      <c r="L16" s="140"/>
    </row>
    <row r="17" spans="1:12" ht="51" customHeight="1">
      <c r="A17" s="70"/>
      <c r="B17" s="125" t="s">
        <v>39</v>
      </c>
      <c r="C17" s="126"/>
      <c r="D17" s="101" t="s">
        <v>103</v>
      </c>
      <c r="E17" s="101"/>
      <c r="F17" s="74">
        <f>IF(ISERROR(F9*F25*F26/F10),0,F9*F25*F26/F10)</f>
        <v>0</v>
      </c>
      <c r="G17" s="89" t="s">
        <v>41</v>
      </c>
      <c r="H17" s="136" t="str">
        <f>'MPS(input)'!G17</f>
        <v>The power generation efficiency calculated from monitored data of the amount of fuel input for power generation and the amount of electricity generated.</v>
      </c>
      <c r="I17" s="137"/>
      <c r="J17" s="138"/>
      <c r="K17" s="140" t="str">
        <f>IF('MPS(input)'!J17&gt;0,'MPS(input)'!J17,"")</f>
        <v>Calculated</v>
      </c>
      <c r="L17" s="140"/>
    </row>
    <row r="18" spans="1:12" ht="116.25" customHeight="1">
      <c r="A18" s="70"/>
      <c r="B18" s="125" t="s">
        <v>39</v>
      </c>
      <c r="C18" s="126"/>
      <c r="D18" s="109" t="s">
        <v>160</v>
      </c>
      <c r="E18" s="109"/>
      <c r="F18" s="74">
        <f>'MPS(input)'!E18</f>
        <v>0</v>
      </c>
      <c r="G18" s="89" t="s">
        <v>41</v>
      </c>
      <c r="H18" s="136"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v>
      </c>
      <c r="I18" s="137"/>
      <c r="J18" s="138"/>
      <c r="K18" s="140" t="str">
        <f>IF('MPS(input)'!J18&gt;0,'MPS(input)'!J18,"")</f>
        <v/>
      </c>
      <c r="L18" s="140"/>
    </row>
    <row r="19" spans="1:12" ht="51" customHeight="1">
      <c r="A19" s="70"/>
      <c r="B19" s="125" t="s">
        <v>43</v>
      </c>
      <c r="C19" s="126"/>
      <c r="D19" s="134" t="s">
        <v>44</v>
      </c>
      <c r="E19" s="101"/>
      <c r="F19" s="94">
        <f>'MPS(input)'!E19</f>
        <v>0</v>
      </c>
      <c r="G19" s="89" t="s">
        <v>45</v>
      </c>
      <c r="H19" s="135" t="str">
        <f>'MPS(input)'!G19</f>
        <v>Specifications of project chiller i prepared for the quotation or factory acceptance test data by manufacturer</v>
      </c>
      <c r="I19" s="135"/>
      <c r="J19" s="135"/>
      <c r="K19" s="140" t="str">
        <f>IF('MPS(input)'!J19&gt;0,'MPS(input)'!J19,"")</f>
        <v/>
      </c>
      <c r="L19" s="140"/>
    </row>
    <row r="20" spans="1:12" ht="51" customHeight="1">
      <c r="A20" s="70"/>
      <c r="B20" s="125" t="s">
        <v>47</v>
      </c>
      <c r="C20" s="126"/>
      <c r="D20" s="134" t="s">
        <v>48</v>
      </c>
      <c r="E20" s="101"/>
      <c r="F20" s="94">
        <f>'MPS(input)'!E20</f>
        <v>0</v>
      </c>
      <c r="G20" s="89" t="s">
        <v>45</v>
      </c>
      <c r="H20" s="135" t="str">
        <f>'MPS(input)'!G20</f>
        <v>Specifications of project chiller i prepared for the quotation or factory acceptance test data by manufacturer</v>
      </c>
      <c r="I20" s="135"/>
      <c r="J20" s="135"/>
      <c r="K20" s="140" t="str">
        <f>IF('MPS(input)'!J20&gt;0,'MPS(input)'!J20,"")</f>
        <v/>
      </c>
      <c r="L20" s="140"/>
    </row>
    <row r="21" spans="1:12" ht="36" customHeight="1">
      <c r="A21" s="70"/>
      <c r="B21" s="125" t="s">
        <v>49</v>
      </c>
      <c r="C21" s="126"/>
      <c r="D21" s="134" t="s">
        <v>50</v>
      </c>
      <c r="E21" s="101"/>
      <c r="F21" s="48">
        <f>'MPS(input)'!E21</f>
        <v>0</v>
      </c>
      <c r="G21" s="75" t="s">
        <v>51</v>
      </c>
      <c r="H21" s="135" t="str">
        <f>'MPS(input)'!G21</f>
        <v>Selected from the default values set in the methodology</v>
      </c>
      <c r="I21" s="135"/>
      <c r="J21" s="135"/>
      <c r="K21" s="140" t="str">
        <f>IF('MPS(input)'!J21&gt;0,'MPS(input)'!J21,"")</f>
        <v/>
      </c>
      <c r="L21" s="140"/>
    </row>
    <row r="22" spans="1:12" ht="36" customHeight="1">
      <c r="A22" s="70"/>
      <c r="B22" s="125" t="s">
        <v>53</v>
      </c>
      <c r="C22" s="126"/>
      <c r="D22" s="134" t="s">
        <v>54</v>
      </c>
      <c r="E22" s="101"/>
      <c r="F22" s="48">
        <f>'MPS(input)'!E22</f>
        <v>0</v>
      </c>
      <c r="G22" s="75" t="s">
        <v>51</v>
      </c>
      <c r="H22" s="135" t="str">
        <f>'MPS(input)'!G22</f>
        <v>Specifications of project chiller i prepared for the quotation or factory acceptance test data by manufacturer</v>
      </c>
      <c r="I22" s="135"/>
      <c r="J22" s="135"/>
      <c r="K22" s="140" t="str">
        <f>IF('MPS(input)'!J22&gt;0,'MPS(input)'!J22,"")</f>
        <v/>
      </c>
      <c r="L22" s="140"/>
    </row>
    <row r="23" spans="1:12" ht="36" customHeight="1">
      <c r="A23" s="70"/>
      <c r="B23" s="125" t="s">
        <v>55</v>
      </c>
      <c r="C23" s="126"/>
      <c r="D23" s="134" t="s">
        <v>56</v>
      </c>
      <c r="E23" s="101"/>
      <c r="F23" s="48">
        <f>F22*((F19-F20+'MRS(calc_process)'!F29+'MRS(calc_process)'!F30)/(37-7+'MRS(calc_process)'!F29+'MRS(calc_process)'!F30))</f>
        <v>0</v>
      </c>
      <c r="G23" s="75" t="s">
        <v>51</v>
      </c>
      <c r="H23" s="135" t="s">
        <v>149</v>
      </c>
      <c r="I23" s="135"/>
      <c r="J23" s="135"/>
      <c r="K23" s="140" t="str">
        <f>IF('MPS(input)'!J23&gt;0,'MPS(input)'!J23,"")</f>
        <v/>
      </c>
      <c r="L23" s="140"/>
    </row>
    <row r="24" spans="1:12" ht="56.25" customHeight="1">
      <c r="A24" s="70"/>
      <c r="B24" s="125" t="s">
        <v>104</v>
      </c>
      <c r="C24" s="126"/>
      <c r="D24" s="134" t="s">
        <v>87</v>
      </c>
      <c r="E24" s="101"/>
      <c r="F24" s="94">
        <f>'MPS(input)'!E24</f>
        <v>0</v>
      </c>
      <c r="G24" s="75" t="s">
        <v>86</v>
      </c>
      <c r="H24" s="135" t="str">
        <f>'MPS(input)'!G24</f>
        <v xml:space="preserve">Specification of the captive power generation system provided by the manufacturer. </v>
      </c>
      <c r="I24" s="135"/>
      <c r="J24" s="135"/>
      <c r="K24" s="140" t="str">
        <f>IF('MPS(input)'!J24&gt;0,'MPS(input)'!J24,"")</f>
        <v>for option a)</v>
      </c>
      <c r="L24" s="140"/>
    </row>
    <row r="25" spans="1:12" ht="87.75" customHeight="1">
      <c r="A25" s="70"/>
      <c r="B25" s="125" t="s">
        <v>105</v>
      </c>
      <c r="C25" s="126"/>
      <c r="D25" s="134" t="s">
        <v>84</v>
      </c>
      <c r="E25" s="101"/>
      <c r="F25" s="48">
        <f>'MPS(input)'!E25</f>
        <v>0</v>
      </c>
      <c r="G25" s="75" t="s">
        <v>156</v>
      </c>
      <c r="H25" s="135"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35"/>
      <c r="J25" s="135"/>
      <c r="K25" s="140" t="str">
        <f>IF('MPS(input)'!J25&gt;0,'MPS(input)'!J25,"")</f>
        <v>for option b)</v>
      </c>
      <c r="L25" s="140"/>
    </row>
    <row r="26" spans="1:12" ht="87.75" customHeight="1">
      <c r="A26" s="70"/>
      <c r="B26" s="125" t="s">
        <v>106</v>
      </c>
      <c r="C26" s="126"/>
      <c r="D26" s="134" t="s">
        <v>107</v>
      </c>
      <c r="E26" s="101"/>
      <c r="F26" s="48">
        <f>'MPS(input)'!E26</f>
        <v>0</v>
      </c>
      <c r="G26" s="75" t="s">
        <v>108</v>
      </c>
      <c r="H26" s="135"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35"/>
      <c r="J26" s="135"/>
      <c r="K26" s="140" t="str">
        <f>IF('MPS(input)'!J26&gt;0,'MPS(input)'!J26,"")</f>
        <v>for both option a) and b)</v>
      </c>
      <c r="L26" s="140"/>
    </row>
    <row r="27" spans="1:12" ht="6.75" customHeight="1">
      <c r="A27" s="70"/>
      <c r="B27" s="70"/>
    </row>
    <row r="28" spans="1:12" ht="18.75" customHeight="1">
      <c r="A28" s="76" t="s">
        <v>144</v>
      </c>
      <c r="B28" s="76"/>
      <c r="C28" s="76"/>
    </row>
    <row r="29" spans="1:12" ht="17.25" thickBot="1">
      <c r="B29" s="129" t="s">
        <v>148</v>
      </c>
      <c r="C29" s="129"/>
      <c r="D29" s="112" t="s">
        <v>110</v>
      </c>
      <c r="E29" s="112"/>
      <c r="F29" s="77" t="s">
        <v>14</v>
      </c>
    </row>
    <row r="30" spans="1:12" ht="19.5" thickBot="1">
      <c r="B30" s="130"/>
      <c r="C30" s="131"/>
      <c r="D30" s="127" t="e">
        <f>ROUNDDOWN('MRS(calc_process)'!G6, 0)</f>
        <v>#DIV/0!</v>
      </c>
      <c r="E30" s="128"/>
      <c r="F30" s="78" t="s">
        <v>112</v>
      </c>
    </row>
    <row r="31" spans="1:12" ht="20.100000000000001" customHeight="1">
      <c r="C31" s="79"/>
      <c r="D31" s="79"/>
      <c r="G31" s="80"/>
      <c r="H31" s="80"/>
    </row>
    <row r="32" spans="1:12" ht="14.25" customHeight="1">
      <c r="A32" s="64" t="s">
        <v>58</v>
      </c>
      <c r="B32" s="64"/>
    </row>
    <row r="33" spans="3:11" ht="14.25" customHeight="1">
      <c r="C33" s="81" t="s">
        <v>59</v>
      </c>
      <c r="D33" s="111" t="s">
        <v>60</v>
      </c>
      <c r="E33" s="111"/>
      <c r="F33" s="111"/>
      <c r="G33" s="111"/>
      <c r="H33" s="111"/>
      <c r="I33" s="111"/>
      <c r="J33" s="111"/>
      <c r="K33" s="82"/>
    </row>
    <row r="34" spans="3:11" ht="14.25" customHeight="1">
      <c r="C34" s="81" t="s">
        <v>61</v>
      </c>
      <c r="D34" s="111" t="s">
        <v>62</v>
      </c>
      <c r="E34" s="111"/>
      <c r="F34" s="111"/>
      <c r="G34" s="111"/>
      <c r="H34" s="111"/>
      <c r="I34" s="111"/>
      <c r="J34" s="111"/>
      <c r="K34" s="82"/>
    </row>
    <row r="35" spans="3:11" ht="14.25" customHeight="1">
      <c r="C35" s="81" t="s">
        <v>23</v>
      </c>
      <c r="D35" s="111" t="s">
        <v>64</v>
      </c>
      <c r="E35" s="111"/>
      <c r="F35" s="111"/>
      <c r="G35" s="111"/>
      <c r="H35" s="111"/>
      <c r="I35" s="111"/>
      <c r="J35" s="111"/>
      <c r="K35" s="82"/>
    </row>
  </sheetData>
  <sheetProtection formatCells="0" formatRows="0"/>
  <mergeCells count="63">
    <mergeCell ref="H13:J13"/>
    <mergeCell ref="K13:L13"/>
    <mergeCell ref="D14:E14"/>
    <mergeCell ref="H14:J14"/>
    <mergeCell ref="K14:L14"/>
    <mergeCell ref="K17:L17"/>
    <mergeCell ref="D18:E18"/>
    <mergeCell ref="H18:J18"/>
    <mergeCell ref="K18:L18"/>
    <mergeCell ref="D15:E15"/>
    <mergeCell ref="H15:J15"/>
    <mergeCell ref="K15:L15"/>
    <mergeCell ref="D16:E16"/>
    <mergeCell ref="H16:J16"/>
    <mergeCell ref="K16:L16"/>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B23:C23"/>
    <mergeCell ref="D33:J33"/>
    <mergeCell ref="D34:J34"/>
    <mergeCell ref="D35:J35"/>
    <mergeCell ref="B13:C13"/>
    <mergeCell ref="B14:C14"/>
    <mergeCell ref="B15:C15"/>
    <mergeCell ref="B16:C16"/>
    <mergeCell ref="B17:C17"/>
    <mergeCell ref="D25:E25"/>
    <mergeCell ref="H25:J25"/>
    <mergeCell ref="D21:E21"/>
    <mergeCell ref="H21:J21"/>
    <mergeCell ref="D17:E17"/>
    <mergeCell ref="H17:J17"/>
    <mergeCell ref="D13:E13"/>
    <mergeCell ref="B18:C18"/>
    <mergeCell ref="B19:C19"/>
    <mergeCell ref="B20:C20"/>
    <mergeCell ref="B21:C21"/>
    <mergeCell ref="B22:C22"/>
    <mergeCell ref="B24:C24"/>
    <mergeCell ref="B25:C25"/>
    <mergeCell ref="B26:C26"/>
    <mergeCell ref="D29:E29"/>
    <mergeCell ref="D30:E30"/>
    <mergeCell ref="B29:C29"/>
    <mergeCell ref="B30:C30"/>
  </mergeCells>
  <phoneticPr fontId="3"/>
  <pageMargins left="0.70866141732283472" right="0.70866141732283472" top="0.74803149606299213" bottom="0.74803149606299213" header="0.31496062992125984" footer="0.31496062992125984"/>
  <pageSetup paperSize="9" scale="31"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80" zoomScaleNormal="100" zoomScaleSheetLayoutView="80" workbookViewId="0"/>
  </sheetViews>
  <sheetFormatPr defaultRowHeight="14.2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c r="I1" s="98" t="str">
        <f>'MPS(input)'!K1</f>
        <v>Monitoring Spreadsheet: JCM_BD_AM001_ver02.0</v>
      </c>
    </row>
    <row r="2" spans="1:11" ht="18" customHeight="1">
      <c r="I2" s="2" t="str">
        <f>'MPS(input)'!K2</f>
        <v>Reference Number:</v>
      </c>
    </row>
    <row r="3" spans="1:11" ht="27.75" customHeight="1">
      <c r="A3" s="121" t="s">
        <v>141</v>
      </c>
      <c r="B3" s="121"/>
      <c r="C3" s="121"/>
      <c r="D3" s="121"/>
      <c r="E3" s="121"/>
      <c r="F3" s="121"/>
      <c r="G3" s="121"/>
      <c r="H3" s="121"/>
      <c r="I3" s="121"/>
    </row>
    <row r="4" spans="1:11" ht="11.25" customHeight="1"/>
    <row r="5" spans="1:11" ht="18.75" customHeight="1" thickBot="1">
      <c r="A5" s="25" t="s">
        <v>65</v>
      </c>
      <c r="B5" s="26"/>
      <c r="C5" s="26"/>
      <c r="D5" s="26"/>
      <c r="E5" s="27"/>
      <c r="F5" s="28" t="s">
        <v>66</v>
      </c>
      <c r="G5" s="45" t="s">
        <v>67</v>
      </c>
      <c r="H5" s="28" t="s">
        <v>14</v>
      </c>
      <c r="I5" s="29" t="s">
        <v>69</v>
      </c>
    </row>
    <row r="6" spans="1:11" ht="18.75" customHeight="1" thickBot="1">
      <c r="A6" s="30"/>
      <c r="B6" s="37" t="s">
        <v>111</v>
      </c>
      <c r="C6" s="37"/>
      <c r="D6" s="37"/>
      <c r="E6" s="37"/>
      <c r="F6" s="42" t="s">
        <v>70</v>
      </c>
      <c r="G6" s="50" t="e">
        <f>G10-G18</f>
        <v>#DIV/0!</v>
      </c>
      <c r="H6" s="44" t="s">
        <v>112</v>
      </c>
      <c r="I6" s="16" t="s">
        <v>113</v>
      </c>
    </row>
    <row r="7" spans="1:11" ht="18.75" customHeight="1">
      <c r="A7" s="25" t="s">
        <v>71</v>
      </c>
      <c r="B7" s="26"/>
      <c r="C7" s="26"/>
      <c r="D7" s="26"/>
      <c r="E7" s="27"/>
      <c r="F7" s="27"/>
      <c r="G7" s="46"/>
      <c r="H7" s="27"/>
      <c r="I7" s="28"/>
      <c r="J7" s="47"/>
      <c r="K7" s="47"/>
    </row>
    <row r="8" spans="1:11" ht="36" customHeight="1">
      <c r="A8" s="30"/>
      <c r="B8" s="122" t="s">
        <v>134</v>
      </c>
      <c r="C8" s="123"/>
      <c r="D8" s="123"/>
      <c r="E8" s="123"/>
      <c r="F8" s="17" t="s">
        <v>72</v>
      </c>
      <c r="G8" s="18">
        <f>'MRS(input)'!F21</f>
        <v>0</v>
      </c>
      <c r="H8" s="19" t="s">
        <v>51</v>
      </c>
      <c r="I8" s="20" t="s">
        <v>49</v>
      </c>
    </row>
    <row r="9" spans="1:11" ht="18.75" customHeight="1" thickBot="1">
      <c r="A9" s="25" t="s">
        <v>74</v>
      </c>
      <c r="B9" s="27"/>
      <c r="C9" s="26"/>
      <c r="D9" s="28"/>
      <c r="E9" s="28"/>
      <c r="F9" s="28"/>
      <c r="G9" s="25"/>
      <c r="H9" s="27"/>
      <c r="I9" s="28"/>
    </row>
    <row r="10" spans="1:11" ht="18.75" customHeight="1" thickBot="1">
      <c r="A10" s="31"/>
      <c r="B10" s="36" t="s">
        <v>115</v>
      </c>
      <c r="C10" s="37"/>
      <c r="D10" s="37"/>
      <c r="E10" s="37"/>
      <c r="F10" s="42" t="s">
        <v>72</v>
      </c>
      <c r="G10" s="51" t="e">
        <f>IF(G11*G12=0,MAX(G11:G12),G13)*G14*(G16/G15)</f>
        <v>#DIV/0!</v>
      </c>
      <c r="H10" s="44" t="s">
        <v>112</v>
      </c>
      <c r="I10" s="15" t="s">
        <v>116</v>
      </c>
    </row>
    <row r="11" spans="1:11" ht="18.75" customHeight="1">
      <c r="A11" s="31"/>
      <c r="B11" s="33"/>
      <c r="C11" s="118" t="s">
        <v>117</v>
      </c>
      <c r="D11" s="119"/>
      <c r="E11" s="120"/>
      <c r="F11" s="17" t="s">
        <v>75</v>
      </c>
      <c r="G11" s="53">
        <f>'MRS(input)'!F15</f>
        <v>0</v>
      </c>
      <c r="H11" s="21" t="s">
        <v>41</v>
      </c>
      <c r="I11" s="20" t="s">
        <v>39</v>
      </c>
    </row>
    <row r="12" spans="1:11" ht="18.75" customHeight="1">
      <c r="A12" s="31"/>
      <c r="B12" s="33"/>
      <c r="C12" s="118" t="s">
        <v>120</v>
      </c>
      <c r="D12" s="119"/>
      <c r="E12" s="120"/>
      <c r="F12" s="17" t="s">
        <v>75</v>
      </c>
      <c r="G12" s="53">
        <f>SUM('MRS(input)'!F16:F18)</f>
        <v>0</v>
      </c>
      <c r="H12" s="21" t="s">
        <v>41</v>
      </c>
      <c r="I12" s="20" t="s">
        <v>39</v>
      </c>
    </row>
    <row r="13" spans="1:11" ht="36" customHeight="1">
      <c r="A13" s="31"/>
      <c r="B13" s="33"/>
      <c r="C13" s="115" t="s">
        <v>98</v>
      </c>
      <c r="D13" s="116"/>
      <c r="E13" s="117"/>
      <c r="F13" s="17" t="s">
        <v>75</v>
      </c>
      <c r="G13" s="53">
        <f>MIN(G11:G12)</f>
        <v>0</v>
      </c>
      <c r="H13" s="21" t="s">
        <v>41</v>
      </c>
      <c r="I13" s="20" t="s">
        <v>39</v>
      </c>
    </row>
    <row r="14" spans="1:11" ht="18.75" customHeight="1">
      <c r="A14" s="31"/>
      <c r="B14" s="33"/>
      <c r="C14" s="118" t="s">
        <v>121</v>
      </c>
      <c r="D14" s="119"/>
      <c r="E14" s="120"/>
      <c r="F14" s="17" t="s">
        <v>75</v>
      </c>
      <c r="G14" s="54">
        <f>'MRS(input)'!F8</f>
        <v>0</v>
      </c>
      <c r="H14" s="22" t="s">
        <v>22</v>
      </c>
      <c r="I14" s="23" t="s">
        <v>21</v>
      </c>
    </row>
    <row r="15" spans="1:11" ht="36" customHeight="1">
      <c r="A15" s="31"/>
      <c r="B15" s="33"/>
      <c r="C15" s="115" t="s">
        <v>50</v>
      </c>
      <c r="D15" s="116"/>
      <c r="E15" s="117"/>
      <c r="F15" s="17" t="s">
        <v>72</v>
      </c>
      <c r="G15" s="55">
        <f>'MRS(input)'!F21</f>
        <v>0</v>
      </c>
      <c r="H15" s="19" t="s">
        <v>51</v>
      </c>
      <c r="I15" s="20" t="s">
        <v>49</v>
      </c>
    </row>
    <row r="16" spans="1:11" ht="36" customHeight="1">
      <c r="A16" s="30"/>
      <c r="B16" s="34"/>
      <c r="C16" s="115" t="s">
        <v>56</v>
      </c>
      <c r="D16" s="116"/>
      <c r="E16" s="117"/>
      <c r="F16" s="17" t="s">
        <v>72</v>
      </c>
      <c r="G16" s="56">
        <f>'MRS(input)'!F23</f>
        <v>0</v>
      </c>
      <c r="H16" s="24" t="s">
        <v>51</v>
      </c>
      <c r="I16" s="23" t="s">
        <v>55</v>
      </c>
    </row>
    <row r="17" spans="1:9" ht="18.75" customHeight="1" thickBot="1">
      <c r="A17" s="25" t="s">
        <v>79</v>
      </c>
      <c r="B17" s="26"/>
      <c r="C17" s="26"/>
      <c r="D17" s="26"/>
      <c r="E17" s="27"/>
      <c r="F17" s="28"/>
      <c r="G17" s="25"/>
      <c r="H17" s="27"/>
      <c r="I17" s="28"/>
    </row>
    <row r="18" spans="1:9" ht="18.75" customHeight="1" thickBot="1">
      <c r="A18" s="31"/>
      <c r="B18" s="32" t="s">
        <v>133</v>
      </c>
      <c r="C18" s="35"/>
      <c r="D18" s="35"/>
      <c r="E18" s="35"/>
      <c r="F18" s="41" t="s">
        <v>72</v>
      </c>
      <c r="G18" s="52">
        <f>IF(G19*G20=0,MAX(G19:G20),G21)*G22</f>
        <v>0</v>
      </c>
      <c r="H18" s="43" t="s">
        <v>126</v>
      </c>
      <c r="I18" s="20" t="s">
        <v>127</v>
      </c>
    </row>
    <row r="19" spans="1:9" ht="18.75" customHeight="1">
      <c r="A19" s="31"/>
      <c r="B19" s="33"/>
      <c r="C19" s="118" t="s">
        <v>117</v>
      </c>
      <c r="D19" s="119"/>
      <c r="E19" s="120"/>
      <c r="F19" s="17" t="s">
        <v>75</v>
      </c>
      <c r="G19" s="53">
        <f>'MRS(input)'!F15</f>
        <v>0</v>
      </c>
      <c r="H19" s="21" t="s">
        <v>41</v>
      </c>
      <c r="I19" s="20" t="s">
        <v>39</v>
      </c>
    </row>
    <row r="20" spans="1:9" ht="18.75" customHeight="1">
      <c r="A20" s="31"/>
      <c r="B20" s="33"/>
      <c r="C20" s="118" t="s">
        <v>120</v>
      </c>
      <c r="D20" s="119"/>
      <c r="E20" s="120"/>
      <c r="F20" s="17" t="s">
        <v>75</v>
      </c>
      <c r="G20" s="53">
        <f>SUM('MRS(input)'!F16:F18)</f>
        <v>0</v>
      </c>
      <c r="H20" s="21" t="s">
        <v>41</v>
      </c>
      <c r="I20" s="20" t="s">
        <v>39</v>
      </c>
    </row>
    <row r="21" spans="1:9" ht="36" customHeight="1">
      <c r="A21" s="31"/>
      <c r="B21" s="33"/>
      <c r="C21" s="115" t="s">
        <v>98</v>
      </c>
      <c r="D21" s="116"/>
      <c r="E21" s="117"/>
      <c r="F21" s="17" t="s">
        <v>75</v>
      </c>
      <c r="G21" s="53">
        <f>MIN(G19:G20)</f>
        <v>0</v>
      </c>
      <c r="H21" s="21" t="s">
        <v>41</v>
      </c>
      <c r="I21" s="20" t="s">
        <v>39</v>
      </c>
    </row>
    <row r="22" spans="1:9" ht="18" customHeight="1">
      <c r="A22" s="30"/>
      <c r="B22" s="34"/>
      <c r="C22" s="118" t="s">
        <v>121</v>
      </c>
      <c r="D22" s="119"/>
      <c r="E22" s="120"/>
      <c r="F22" s="17" t="s">
        <v>75</v>
      </c>
      <c r="G22" s="57">
        <f>'MRS(input)'!F8</f>
        <v>0</v>
      </c>
      <c r="H22" s="22" t="s">
        <v>22</v>
      </c>
      <c r="I22" s="20" t="s">
        <v>21</v>
      </c>
    </row>
    <row r="23" spans="1:9">
      <c r="A23" s="7"/>
      <c r="B23" s="7"/>
      <c r="C23" s="7"/>
      <c r="D23" s="7"/>
      <c r="E23" s="7"/>
      <c r="F23" s="8"/>
      <c r="G23" s="9"/>
      <c r="H23" s="9"/>
      <c r="I23" s="10"/>
    </row>
    <row r="24" spans="1:9" ht="21.75" customHeight="1">
      <c r="E24" s="7" t="s">
        <v>81</v>
      </c>
      <c r="F24" s="5"/>
    </row>
    <row r="25" spans="1:9" ht="18" customHeight="1">
      <c r="E25" s="38" t="s">
        <v>129</v>
      </c>
      <c r="F25" s="39">
        <v>5.13</v>
      </c>
      <c r="G25" s="39" t="s">
        <v>51</v>
      </c>
      <c r="H25" s="10"/>
    </row>
    <row r="26" spans="1:9" ht="18" customHeight="1">
      <c r="E26" s="38" t="s">
        <v>152</v>
      </c>
      <c r="F26" s="40">
        <v>5.5</v>
      </c>
      <c r="G26" s="39" t="s">
        <v>51</v>
      </c>
      <c r="H26" s="10"/>
    </row>
    <row r="27" spans="1:9" ht="18" customHeight="1">
      <c r="E27" s="38" t="s">
        <v>151</v>
      </c>
      <c r="F27" s="39">
        <v>5.66</v>
      </c>
      <c r="G27" s="39" t="s">
        <v>51</v>
      </c>
      <c r="H27" s="7"/>
    </row>
    <row r="28" spans="1:9">
      <c r="E28" s="11"/>
      <c r="F28" s="11"/>
      <c r="G28" s="7"/>
      <c r="H28" s="7"/>
    </row>
    <row r="29" spans="1:9" ht="18" customHeight="1">
      <c r="E29" s="38" t="s">
        <v>130</v>
      </c>
      <c r="F29" s="39">
        <v>1.5</v>
      </c>
      <c r="G29" s="58" t="s">
        <v>45</v>
      </c>
      <c r="H29" s="7"/>
    </row>
    <row r="30" spans="1:9" ht="18" customHeight="1">
      <c r="E30" s="38" t="s">
        <v>131</v>
      </c>
      <c r="F30" s="39">
        <v>1.5</v>
      </c>
      <c r="G30" s="58" t="s">
        <v>45</v>
      </c>
      <c r="H30" s="7"/>
    </row>
    <row r="31" spans="1:9">
      <c r="E31" s="11"/>
      <c r="F31" s="11"/>
      <c r="G31" s="7"/>
      <c r="H31" s="7"/>
    </row>
  </sheetData>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2016-03-11T13:05:03Z</cp:lastPrinted>
  <dcterms:created xsi:type="dcterms:W3CDTF">2016-01-26T02:23:56Z</dcterms:created>
  <dcterms:modified xsi:type="dcterms:W3CDTF">2018-01-11T02:04:53Z</dcterms:modified>
</cp:coreProperties>
</file>