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40" yWindow="450" windowWidth="19200" windowHeight="7460" tabRatio="73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'MPS(calc_process)'!$A$1:$I$24</definedName>
    <definedName name="_xlnm.Print_Area" localSheetId="0">'MPS(input)'!$A$1:$K$24</definedName>
    <definedName name="_xlnm.Print_Area" localSheetId="4">'MRS(calc_process)'!$A$1:$I$24</definedName>
    <definedName name="_xlnm.Print_Area" localSheetId="3">'MRS(input)'!$A$1:$L$24</definedName>
  </definedNames>
  <calcPr calcId="145621"/>
</workbook>
</file>

<file path=xl/calcChain.xml><?xml version="1.0" encoding="utf-8"?>
<calcChain xmlns="http://schemas.openxmlformats.org/spreadsheetml/2006/main">
  <c r="E9" i="30" l="1"/>
  <c r="E8" i="30"/>
  <c r="K15" i="33" l="1"/>
  <c r="K14" i="33"/>
  <c r="H15" i="33"/>
  <c r="H14" i="33"/>
  <c r="F15" i="33"/>
  <c r="G15" i="34" s="1"/>
  <c r="F14" i="33"/>
  <c r="G14" i="34" s="1"/>
  <c r="I2" i="34"/>
  <c r="I1" i="34"/>
  <c r="L2" i="33"/>
  <c r="L1" i="33"/>
  <c r="G19" i="34"/>
  <c r="G18" i="34"/>
  <c r="G12" i="34"/>
  <c r="G11" i="34"/>
  <c r="G8" i="34"/>
  <c r="C2" i="32"/>
  <c r="C1" i="32"/>
  <c r="G13" i="34" l="1"/>
  <c r="G20" i="34" s="1"/>
  <c r="G17" i="34" s="1"/>
  <c r="I2" i="31"/>
  <c r="G10" i="34" l="1"/>
  <c r="G6" i="34" s="1"/>
  <c r="D19" i="33" s="1"/>
  <c r="G14" i="31"/>
  <c r="G15" i="31"/>
  <c r="G12" i="31" l="1"/>
  <c r="G19" i="31"/>
  <c r="G18" i="31"/>
  <c r="G11" i="31"/>
  <c r="G8" i="31"/>
  <c r="G13" i="31" l="1"/>
  <c r="G20" i="31" s="1"/>
  <c r="G17" i="31" s="1"/>
  <c r="G10" i="31" l="1"/>
  <c r="G6" i="31" s="1"/>
  <c r="I1" i="31" l="1"/>
  <c r="B19" i="30"/>
</calcChain>
</file>

<file path=xl/sharedStrings.xml><?xml version="1.0" encoding="utf-8"?>
<sst xmlns="http://schemas.openxmlformats.org/spreadsheetml/2006/main" count="268" uniqueCount="109">
  <si>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</si>
  <si>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</si>
  <si>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</si>
  <si>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</si>
  <si>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</si>
  <si>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</si>
  <si>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</si>
  <si>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</si>
  <si>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</si>
  <si>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</si>
  <si>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</si>
  <si>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</si>
  <si>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</si>
  <si>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</si>
  <si>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</si>
  <si>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</si>
  <si>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</si>
  <si>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</si>
  <si>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</si>
  <si>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</si>
  <si>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</si>
  <si>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</si>
  <si>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</si>
  <si>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</si>
  <si>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</si>
  <si>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</si>
  <si>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</si>
  <si>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</si>
  <si>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</si>
  <si>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</si>
  <si>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</si>
  <si>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</si>
  <si>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</si>
  <si>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</si>
  <si>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</si>
  <si>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</si>
  <si>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MWh/p</t>
  </si>
  <si>
    <t>Option C</t>
  </si>
  <si>
    <t>Energy Saving Coefficient</t>
  </si>
  <si>
    <t>N/A</t>
  </si>
  <si>
    <t>ESC</t>
  </si>
  <si>
    <t>Electricity</t>
  </si>
  <si>
    <t>Energy Saving Coefficient (ESC)</t>
  </si>
  <si>
    <r>
      <t>EF</t>
    </r>
    <r>
      <rPr>
        <vertAlign val="subscript"/>
        <sz val="11"/>
        <color indexed="8"/>
        <rFont val="Arial"/>
        <family val="2"/>
      </rPr>
      <t>elec</t>
    </r>
    <phoneticPr fontId="2"/>
  </si>
  <si>
    <r>
      <t>tCO</t>
    </r>
    <r>
      <rPr>
        <vertAlign val="subscript"/>
        <sz val="11"/>
        <color indexed="8"/>
        <rFont val="Arial"/>
        <family val="2"/>
      </rPr>
      <t>2</t>
    </r>
    <r>
      <rPr>
        <sz val="11"/>
        <color indexed="8"/>
        <rFont val="Arial"/>
        <family val="2"/>
      </rPr>
      <t>/MWh</t>
    </r>
    <phoneticPr fontId="2"/>
  </si>
  <si>
    <t>Monitored data</t>
    <phoneticPr fontId="2"/>
  </si>
  <si>
    <t>Monitored data</t>
    <phoneticPr fontId="2"/>
  </si>
  <si>
    <t>Monitored continuously, recorded at least at the beginning and the end of the monitoring period</t>
    <phoneticPr fontId="2"/>
  </si>
  <si>
    <t>The most recent value available at the time of validation is applied and fixed for the monitoring period thereafter. The data is sourced from Department of Environment, Bangladesh DNA for CDM unless otherwise instructed by the JCM Joint Committee.</t>
    <phoneticPr fontId="2"/>
  </si>
  <si>
    <t>Monitored continuously, recorded at least at the beginning and the end of the monitoring period</t>
    <phoneticPr fontId="2"/>
  </si>
  <si>
    <t>This parameter is applicable only when the project consumes captive electricity. No estimated value for the parameter is necessary when the project does not consume captive electricity.</t>
    <phoneticPr fontId="2"/>
  </si>
  <si>
    <t>No estimated value for the parameter is necessary when the project consumes only captive electricity.</t>
    <phoneticPr fontId="2"/>
  </si>
  <si>
    <t>Electricity meter(s) is used for measurement of electrical power consumption by the air compressor(s)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</si>
  <si>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r>
      <t xml:space="preserve">Total electricity consumption by the motor(s) of the project air jet loom(s) during the period </t>
    </r>
    <r>
      <rPr>
        <i/>
        <sz val="11"/>
        <rFont val="Arial"/>
        <family val="2"/>
      </rPr>
      <t>p</t>
    </r>
    <r>
      <rPr>
        <sz val="11"/>
        <rFont val="Arial"/>
        <family val="2"/>
      </rPr>
      <t xml:space="preserve">. </t>
    </r>
    <phoneticPr fontId="2"/>
  </si>
  <si>
    <r>
      <t>CO</t>
    </r>
    <r>
      <rPr>
        <vertAlign val="subscript"/>
        <sz val="11"/>
        <rFont val="Arial"/>
        <family val="2"/>
      </rPr>
      <t>2</t>
    </r>
    <r>
      <rPr>
        <sz val="11"/>
        <rFont val="Arial"/>
        <family val="2"/>
      </rPr>
      <t xml:space="preserve"> emission factor for electricity consumed by the project</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</si>
  <si>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</si>
  <si>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</si>
  <si>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 xml:space="preserve">[Captive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default efficiency for off-grid power plants. </t>
    <phoneticPr fontId="2"/>
  </si>
  <si>
    <t>Monitoring Plan Sheet (Input Sheet) [Attachment to Project Design Document]</t>
    <phoneticPr fontId="2"/>
  </si>
  <si>
    <t>Monitoring Plan Sheet (Calculation Process Sheet) [Attachment to Project Design Document]</t>
    <phoneticPr fontId="2"/>
  </si>
  <si>
    <t>Monitoring Spreadsheet: JCM_BD_AM003_ver01.0</t>
    <phoneticPr fontId="2"/>
  </si>
  <si>
    <r>
      <t xml:space="preserve">Table 1: Parameters to be monitored </t>
    </r>
    <r>
      <rPr>
        <b/>
        <i/>
        <sz val="11"/>
        <color indexed="8"/>
        <rFont val="Arial"/>
        <family val="2"/>
      </rPr>
      <t>ex post</t>
    </r>
    <phoneticPr fontId="2"/>
  </si>
  <si>
    <r>
      <t>ΣEC</t>
    </r>
    <r>
      <rPr>
        <vertAlign val="subscript"/>
        <sz val="11"/>
        <rFont val="Arial"/>
        <family val="2"/>
      </rPr>
      <t>PJLM,p</t>
    </r>
    <phoneticPr fontId="2"/>
  </si>
  <si>
    <r>
      <t xml:space="preserve">Total electricity consumption by the motor(s) of the project air jet loom(s) during the period </t>
    </r>
    <r>
      <rPr>
        <i/>
        <sz val="11"/>
        <rFont val="Arial"/>
        <family val="2"/>
      </rPr>
      <t>p</t>
    </r>
    <r>
      <rPr>
        <sz val="11"/>
        <rFont val="Arial"/>
        <family val="2"/>
      </rPr>
      <t xml:space="preserve">. </t>
    </r>
    <phoneticPr fontId="2"/>
  </si>
  <si>
    <r>
      <t xml:space="preserve">Total electricity consumption by the air compressor(s) of the project air jet loom(s) during the period </t>
    </r>
    <r>
      <rPr>
        <i/>
        <sz val="11"/>
        <rFont val="Arial"/>
        <family val="2"/>
      </rPr>
      <t>p</t>
    </r>
    <r>
      <rPr>
        <sz val="11"/>
        <rFont val="Arial"/>
        <family val="2"/>
      </rPr>
      <t xml:space="preserve">. </t>
    </r>
    <phoneticPr fontId="2"/>
  </si>
  <si>
    <r>
      <t>EF</t>
    </r>
    <r>
      <rPr>
        <vertAlign val="subscript"/>
        <sz val="11"/>
        <rFont val="Arial"/>
        <family val="2"/>
      </rPr>
      <t>elec,cap</t>
    </r>
    <phoneticPr fontId="2"/>
  </si>
  <si>
    <r>
      <t>tCO</t>
    </r>
    <r>
      <rPr>
        <vertAlign val="subscript"/>
        <sz val="11"/>
        <color indexed="8"/>
        <rFont val="Arial"/>
        <family val="2"/>
      </rPr>
      <t>2</t>
    </r>
    <r>
      <rPr>
        <sz val="11"/>
        <color indexed="8"/>
        <rFont val="Arial"/>
        <family val="2"/>
      </rPr>
      <t>/p</t>
    </r>
    <phoneticPr fontId="2"/>
  </si>
  <si>
    <r>
      <t>ΣEC</t>
    </r>
    <r>
      <rPr>
        <vertAlign val="subscript"/>
        <sz val="11"/>
        <rFont val="Arial"/>
        <family val="2"/>
      </rPr>
      <t>PJLM,p</t>
    </r>
    <phoneticPr fontId="2"/>
  </si>
  <si>
    <r>
      <t>ΣEC</t>
    </r>
    <r>
      <rPr>
        <vertAlign val="subscript"/>
        <sz val="11"/>
        <rFont val="Arial"/>
        <family val="2"/>
      </rPr>
      <t>PJAC,p</t>
    </r>
    <phoneticPr fontId="2"/>
  </si>
  <si>
    <r>
      <t xml:space="preserve">Total electricity consumption by the air compressor(s) of the project air jet loom(s) during the period </t>
    </r>
    <r>
      <rPr>
        <i/>
        <sz val="11"/>
        <rFont val="Arial"/>
        <family val="2"/>
      </rPr>
      <t>p</t>
    </r>
    <r>
      <rPr>
        <sz val="11"/>
        <rFont val="Arial"/>
        <family val="2"/>
      </rPr>
      <t xml:space="preserve">. </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</si>
  <si>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</si>
  <si>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elec,grid</t>
    </r>
    <phoneticPr fontId="2"/>
  </si>
  <si>
    <r>
      <t>CO</t>
    </r>
    <r>
      <rPr>
        <vertAlign val="subscript"/>
        <sz val="11"/>
        <rFont val="Arial"/>
        <family val="2"/>
      </rPr>
      <t>2</t>
    </r>
    <r>
      <rPr>
        <sz val="11"/>
        <rFont val="Arial"/>
        <family val="2"/>
      </rPr>
      <t xml:space="preserve"> emission factor for the grid electricity in Bangladesh</t>
    </r>
    <phoneticPr fontId="2"/>
  </si>
  <si>
    <r>
      <t>tCO</t>
    </r>
    <r>
      <rPr>
        <vertAlign val="subscript"/>
        <sz val="11"/>
        <rFont val="Arial"/>
        <family val="2"/>
      </rPr>
      <t>2</t>
    </r>
    <r>
      <rPr>
        <sz val="11"/>
        <rFont val="Arial"/>
        <family val="2"/>
      </rPr>
      <t>/MWh</t>
    </r>
    <phoneticPr fontId="2"/>
  </si>
  <si>
    <r>
      <t>EF</t>
    </r>
    <r>
      <rPr>
        <vertAlign val="subscript"/>
        <sz val="11"/>
        <rFont val="Arial"/>
        <family val="2"/>
      </rPr>
      <t>elec,cap</t>
    </r>
    <phoneticPr fontId="2"/>
  </si>
  <si>
    <r>
      <t>CO</t>
    </r>
    <r>
      <rPr>
        <vertAlign val="subscript"/>
        <sz val="11"/>
        <rFont val="Arial"/>
        <family val="2"/>
      </rPr>
      <t>2</t>
    </r>
    <r>
      <rPr>
        <sz val="11"/>
        <rFont val="Arial"/>
        <family val="2"/>
      </rPr>
      <t xml:space="preserve"> emission factor for the captive electricity consumed by the project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</si>
  <si>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</si>
  <si>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</si>
  <si>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</si>
  <si>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</si>
  <si>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elec,grid</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</si>
  <si>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</si>
  <si>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</si>
  <si>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ΣEC</t>
    </r>
    <r>
      <rPr>
        <vertAlign val="subscript"/>
        <sz val="11"/>
        <rFont val="Arial"/>
        <family val="2"/>
      </rPr>
      <t>PJAF,p</t>
    </r>
    <phoneticPr fontId="2"/>
  </si>
  <si>
    <t>-</t>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</si>
  <si>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</si>
  <si>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</si>
  <si>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</si>
  <si>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</si>
  <si>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</si>
  <si>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</si>
  <si>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</si>
  <si>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</si>
  <si>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</si>
  <si>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(k)</t>
    <phoneticPr fontId="2"/>
  </si>
  <si>
    <t>Monitoring period</t>
    <phoneticPr fontId="2"/>
  </si>
  <si>
    <t>Electricity meter(s) is used for measurement of electrical power consumption by the motor(s)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</si>
  <si>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</si>
  <si>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</si>
  <si>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</si>
  <si>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Option A</t>
    <phoneticPr fontId="2"/>
  </si>
  <si>
    <t>Option B</t>
    <phoneticPr fontId="2"/>
  </si>
  <si>
    <t>Option C</t>
    <phoneticPr fontId="2"/>
  </si>
  <si>
    <t>JCM Project Manager</t>
    <phoneticPr fontId="17"/>
  </si>
  <si>
    <t>JCM Facility Manager</t>
    <phoneticPr fontId="20"/>
  </si>
  <si>
    <t>Being responsible for the planning, implementation of the JCM project, and the data approval during the monitoring of the project.
Being the focal point for the communication with TPE and Secretariat throughout the JCM validation and verification procedures.
Being responsible for archiving the monitored data, and preparation of the monitoring report.</t>
    <phoneticPr fontId="17"/>
  </si>
  <si>
    <t>Being in charge of the on-site JCM data collection, and operating/maintenance of project/monitoring equipment.
Report incidence of operation trouble to the JCM Project Manager.</t>
    <phoneticPr fontId="20"/>
  </si>
  <si>
    <t>Electricity meter(s) is used for measurement of electrical power consumption by the motor(s)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</si>
  <si>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t>Reference Number: BD003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</si>
</sst>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00_ ;[Red]\-#,##0.00\ "/>
    <numFmt numFmtId="178" formatCode="#,##0.000_ ;[Red]\-#,##0.000\ "/>
  </numFmts>
  <fonts count="2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i/>
      <sz val="11"/>
      <name val="Arial"/>
      <family val="2"/>
    </font>
    <font>
      <sz val="11"/>
      <name val="ＭＳ Ｐゴシック"/>
      <family val="3"/>
      <charset val="128"/>
      <scheme val="minor"/>
    </font>
    <font>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
      <sz val="11"/>
      <color theme="1"/>
      <name val="Arial"/>
      <family val="2"/>
    </font>
    <font>
      <sz val="11"/>
      <color theme="1"/>
      <name val="ＭＳ Ｐゴシック"/>
      <family val="3"/>
      <charset val="128"/>
      <scheme val="minor"/>
    </font>
    <font>
      <sz val="6"/>
      <name val="ＭＳ Ｐゴシック"/>
      <family val="3"/>
      <charset val="128"/>
      <scheme val="major"/>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
      <patternFill patternType="solid">
        <fgColor rgb="FFC5D9F1"/>
        <bgColor indexed="64"/>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alignment vertical="center"/>
    </xf>
  </cellStyleXfs>
  <cellXfs count="13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3" fillId="6" borderId="13" xfId="0" applyFont="1" applyFill="1" applyBorder="1">
      <alignment vertical="center"/>
    </xf>
    <xf numFmtId="0" fontId="3"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3" fillId="0" borderId="9" xfId="0" applyFont="1" applyBorder="1" applyAlignment="1">
      <alignment horizontal="center" vertical="center"/>
    </xf>
    <xf numFmtId="0" fontId="7" fillId="0" borderId="6" xfId="0" applyFont="1" applyBorder="1" applyAlignment="1">
      <alignment horizontal="center"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vertical="center" wrapText="1"/>
      <protection locked="0"/>
    </xf>
    <xf numFmtId="176" fontId="7" fillId="0" borderId="1" xfId="0" applyNumberFormat="1" applyFont="1" applyFill="1" applyBorder="1" applyAlignment="1" applyProtection="1">
      <alignment horizontal="center" vertical="center"/>
      <protection locked="0"/>
    </xf>
    <xf numFmtId="0" fontId="3" fillId="8" borderId="6" xfId="0" applyFont="1" applyFill="1" applyBorder="1">
      <alignment vertical="center"/>
    </xf>
    <xf numFmtId="0" fontId="7" fillId="9" borderId="1" xfId="0" applyFont="1" applyFill="1" applyBorder="1" applyAlignment="1">
      <alignment vertical="center" wrapText="1"/>
    </xf>
    <xf numFmtId="0" fontId="3" fillId="9" borderId="6" xfId="0" applyFont="1" applyFill="1" applyBorder="1">
      <alignment vertical="center"/>
    </xf>
    <xf numFmtId="176" fontId="3" fillId="10" borderId="6" xfId="0" applyNumberFormat="1" applyFont="1" applyFill="1" applyBorder="1">
      <alignment vertical="center"/>
    </xf>
    <xf numFmtId="0" fontId="3" fillId="10" borderId="6" xfId="0" applyFont="1" applyFill="1" applyBorder="1">
      <alignment vertical="center"/>
    </xf>
    <xf numFmtId="176" fontId="3" fillId="10" borderId="6" xfId="0" applyNumberFormat="1" applyFont="1" applyFill="1" applyBorder="1" applyAlignment="1">
      <alignment horizontal="right" vertical="center"/>
    </xf>
    <xf numFmtId="0" fontId="3" fillId="5" borderId="6" xfId="0" applyFont="1" applyFill="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77" fontId="7" fillId="2" borderId="1" xfId="1" applyNumberFormat="1" applyFont="1" applyFill="1" applyBorder="1" applyProtection="1">
      <alignment vertical="center"/>
      <protection locked="0"/>
    </xf>
    <xf numFmtId="177" fontId="3" fillId="0" borderId="14" xfId="0" applyNumberFormat="1" applyFont="1" applyBorder="1">
      <alignment vertical="center"/>
    </xf>
    <xf numFmtId="177" fontId="3" fillId="8" borderId="6" xfId="0" applyNumberFormat="1" applyFont="1" applyFill="1" applyBorder="1">
      <alignment vertical="center"/>
    </xf>
    <xf numFmtId="177" fontId="3" fillId="5" borderId="11" xfId="0" applyNumberFormat="1" applyFont="1" applyFill="1" applyBorder="1">
      <alignment vertical="center"/>
    </xf>
    <xf numFmtId="177" fontId="3" fillId="9" borderId="11" xfId="0" applyNumberFormat="1" applyFont="1" applyFill="1" applyBorder="1">
      <alignment vertical="center"/>
    </xf>
    <xf numFmtId="177" fontId="7" fillId="9" borderId="6" xfId="0" applyNumberFormat="1" applyFont="1" applyFill="1" applyBorder="1">
      <alignment vertical="center"/>
    </xf>
    <xf numFmtId="178" fontId="3" fillId="10" borderId="6" xfId="0" applyNumberFormat="1" applyFont="1" applyFill="1" applyBorder="1">
      <alignment vertical="center"/>
    </xf>
    <xf numFmtId="177" fontId="3" fillId="7" borderId="6" xfId="0" applyNumberFormat="1" applyFont="1" applyFill="1" applyBorder="1" applyAlignment="1">
      <alignment horizontal="center" vertical="center"/>
    </xf>
    <xf numFmtId="0" fontId="0" fillId="0" borderId="0" xfId="0" applyProtection="1">
      <alignment vertical="center"/>
    </xf>
    <xf numFmtId="0" fontId="18"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3" fillId="6" borderId="15" xfId="0" applyFont="1" applyFill="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9"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176" fontId="7" fillId="5" borderId="1" xfId="0" applyNumberFormat="1" applyFont="1" applyFill="1" applyBorder="1" applyAlignment="1" applyProtection="1">
      <alignment horizontal="center"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7" fillId="0" borderId="1" xfId="0" quotePrefix="1" applyFont="1" applyFill="1" applyBorder="1" applyAlignment="1" applyProtection="1">
      <alignment horizontal="center" vertical="center" wrapText="1"/>
      <protection locked="0"/>
    </xf>
    <xf numFmtId="0" fontId="7" fillId="0" borderId="6" xfId="2" applyFont="1" applyFill="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7" fillId="5" borderId="1" xfId="0" applyFont="1" applyFill="1" applyBorder="1" applyAlignment="1">
      <alignment vertical="center" wrapText="1"/>
    </xf>
    <xf numFmtId="0" fontId="7" fillId="5" borderId="7" xfId="0" applyFont="1" applyFill="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5" borderId="18" xfId="0" applyFont="1" applyFill="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7" fillId="5" borderId="18" xfId="0" applyFont="1" applyFill="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8" fillId="3" borderId="0" xfId="0" applyFont="1" applyFill="1" applyAlignment="1">
      <alignment vertical="center"/>
    </xf>
    <xf numFmtId="0" fontId="7" fillId="5" borderId="7" xfId="0" applyFont="1" applyFill="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8" fillId="3" borderId="0" xfId="0"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5" fillId="4" borderId="1" xfId="0" applyFont="1" applyFill="1" applyBorder="1" applyAlignment="1" applyProtection="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9" borderId="1" xfId="0" applyFont="1" applyFill="1" applyBorder="1" applyAlignment="1" applyProtection="1">
      <alignment horizontal="left" vertical="center" wrapText="1"/>
    </xf>
    <xf numFmtId="0" fontId="7" fillId="9" borderId="1" xfId="0" applyFont="1" applyFill="1" applyBorder="1" applyAlignment="1" applyProtection="1">
      <alignment horizontal="left" vertical="center" wrapText="1"/>
    </xf>
    <xf numFmtId="38" fontId="16" fillId="2" borderId="4" xfId="1" applyFont="1" applyFill="1" applyBorder="1" applyAlignment="1" applyProtection="1">
      <alignment horizontal="right" vertical="center"/>
    </xf>
    <xf numFmtId="38" fontId="16" fillId="2" borderId="5" xfId="1" applyFont="1" applyFill="1" applyBorder="1" applyAlignment="1" applyProtection="1">
      <alignment horizontal="right" vertical="center"/>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cellXfs>
  <cellStyles count="3">
    <cellStyle name="桁区切り" xfId="1" builtinId="6"/>
    <cellStyle name="標準" xfId="0" builtinId="0"/>
    <cellStyle name="標準 3" xfId="2"/>
  </cellStyles>
  <dxfs count="0"/>
  <tableStyles count="0" defaultTableStyle="TableStyleMedium9" defaultPivotStyle="PivotStyleLight16"/>
  <colors>
    <mruColors>
      <color rgb="FFC5D9F1"/>
      <color rgb="FFF2DCD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tabSelected="1" view="pageBreakPreview" zoomScale="70" zoomScaleNormal="60" zoomScaleSheetLayoutView="70" workbookViewId="0"/>
  </sheetViews>
  <sheetFormatPr defaultColWidth="9" defaultRowHeight="14"/>
  <cols>
    <col min="1" max="1" width="2.6328125" style="1" customWidth="1"/>
    <col min="2" max="3" width="13.6328125" style="1" customWidth="1"/>
    <col min="4" max="4" width="24.7265625" style="1" customWidth="1"/>
    <col min="5" max="5" width="20.6328125" style="1" customWidth="1"/>
    <col min="6" max="6" width="10.6328125" style="1" customWidth="1"/>
    <col min="7" max="7" width="11.6328125" style="1" customWidth="1"/>
    <col min="8" max="8" width="10.08984375" style="1" customWidth="1"/>
    <col min="9" max="9" width="120.6328125" style="1" customWidth="1"/>
    <col min="10" max="11" width="20.6328125" style="1" customWidth="1"/>
    <col min="12" max="16384" width="9" style="1"/>
  </cols>
  <sheetData>
    <row r="1" spans="1:11" ht="18" customHeight="1">
      <c r="K1" s="12" t="s">
        <v>60</v>
      </c>
    </row>
    <row r="2" spans="1:11" ht="18" customHeight="1">
      <c r="K2" s="12" t="s">
        <v>108</v>
      </c>
    </row>
    <row r="3" spans="1:11" ht="27.75" customHeight="1">
      <c r="A3" s="38" t="s">
        <v>58</v>
      </c>
      <c r="B3" s="13"/>
      <c r="C3" s="13"/>
      <c r="D3" s="13"/>
      <c r="E3" s="13"/>
      <c r="F3" s="13"/>
      <c r="G3" s="13"/>
      <c r="H3" s="13"/>
      <c r="I3" s="13"/>
      <c r="J3" s="13"/>
      <c r="K3" s="14"/>
    </row>
    <row r="5" spans="1:11" ht="18.75" customHeight="1">
      <c r="A5" s="6" t="s">
        <v>61</v>
      </c>
      <c r="B5" s="6"/>
    </row>
    <row r="6" spans="1:11" ht="18.75" customHeight="1">
      <c r="A6" s="6"/>
      <c r="B6" s="39" t="s">
        <v>10</v>
      </c>
      <c r="C6" s="39" t="s">
        <v>11</v>
      </c>
      <c r="D6" s="39" t="s">
        <v>12</v>
      </c>
      <c r="E6" s="39" t="s">
        <v>13</v>
      </c>
      <c r="F6" s="39" t="s">
        <v>14</v>
      </c>
      <c r="G6" s="39" t="s">
        <v>15</v>
      </c>
      <c r="H6" s="39" t="s">
        <v>16</v>
      </c>
      <c r="I6" s="39" t="s">
        <v>17</v>
      </c>
      <c r="J6" s="39" t="s">
        <v>18</v>
      </c>
      <c r="K6" s="39" t="s">
        <v>19</v>
      </c>
    </row>
    <row r="7" spans="1:11" s="10" customFormat="1" ht="39" customHeight="1">
      <c r="B7" s="39" t="s">
        <v>20</v>
      </c>
      <c r="C7" s="39" t="s">
        <v>21</v>
      </c>
      <c r="D7" s="39" t="s">
        <v>22</v>
      </c>
      <c r="E7" s="39" t="s">
        <v>23</v>
      </c>
      <c r="F7" s="39" t="s">
        <v>24</v>
      </c>
      <c r="G7" s="39" t="s">
        <v>25</v>
      </c>
      <c r="H7" s="39" t="s">
        <v>26</v>
      </c>
      <c r="I7" s="39" t="s">
        <v>27</v>
      </c>
      <c r="J7" s="39" t="s">
        <v>28</v>
      </c>
      <c r="K7" s="39" t="s">
        <v>29</v>
      </c>
    </row>
    <row r="8" spans="1:11" ht="250" customHeight="1">
      <c r="B8" s="40">
        <v>1</v>
      </c>
      <c r="C8" s="41" t="s">
        <v>62</v>
      </c>
      <c r="D8" s="51" t="s">
        <v>63</v>
      </c>
      <c r="E8" s="60">
        <f>120.139*12</f>
        <v>1441.6679999999999</v>
      </c>
      <c r="F8" s="41" t="s">
        <v>36</v>
      </c>
      <c r="G8" s="46" t="s">
        <v>37</v>
      </c>
      <c r="H8" s="46" t="s">
        <v>45</v>
      </c>
      <c r="I8" s="47" t="s">
        <v>107</v>
      </c>
      <c r="J8" s="47" t="s">
        <v>49</v>
      </c>
      <c r="K8" s="47"/>
    </row>
    <row r="9" spans="1:11" ht="250" customHeight="1">
      <c r="B9" s="40">
        <v>2</v>
      </c>
      <c r="C9" s="41" t="s">
        <v>68</v>
      </c>
      <c r="D9" s="42" t="s">
        <v>69</v>
      </c>
      <c r="E9" s="60">
        <f>152.669*12</f>
        <v>1832.0280000000002</v>
      </c>
      <c r="F9" s="41" t="s">
        <v>36</v>
      </c>
      <c r="G9" s="46" t="s">
        <v>37</v>
      </c>
      <c r="H9" s="46" t="s">
        <v>46</v>
      </c>
      <c r="I9" s="47" t="s">
        <v>52</v>
      </c>
      <c r="J9" s="47" t="s">
        <v>47</v>
      </c>
      <c r="K9" s="48"/>
    </row>
    <row r="10" spans="1:11" ht="8.25" customHeight="1"/>
    <row r="11" spans="1:11" ht="20.149999999999999" customHeight="1">
      <c r="A11" s="6" t="s">
        <v>70</v>
      </c>
    </row>
    <row r="12" spans="1:11" ht="20.149999999999999" customHeight="1">
      <c r="B12" s="39" t="s">
        <v>10</v>
      </c>
      <c r="C12" s="98" t="s">
        <v>11</v>
      </c>
      <c r="D12" s="98"/>
      <c r="E12" s="39" t="s">
        <v>12</v>
      </c>
      <c r="F12" s="39" t="s">
        <v>13</v>
      </c>
      <c r="G12" s="98" t="s">
        <v>14</v>
      </c>
      <c r="H12" s="98"/>
      <c r="I12" s="98"/>
      <c r="J12" s="98" t="s">
        <v>15</v>
      </c>
      <c r="K12" s="98"/>
    </row>
    <row r="13" spans="1:11" ht="39" customHeight="1">
      <c r="B13" s="39" t="s">
        <v>21</v>
      </c>
      <c r="C13" s="98" t="s">
        <v>22</v>
      </c>
      <c r="D13" s="98"/>
      <c r="E13" s="39" t="s">
        <v>23</v>
      </c>
      <c r="F13" s="39" t="s">
        <v>24</v>
      </c>
      <c r="G13" s="98" t="s">
        <v>26</v>
      </c>
      <c r="H13" s="98"/>
      <c r="I13" s="98"/>
      <c r="J13" s="98" t="s">
        <v>29</v>
      </c>
      <c r="K13" s="98"/>
    </row>
    <row r="14" spans="1:11" ht="80.25" customHeight="1">
      <c r="B14" s="41" t="s">
        <v>71</v>
      </c>
      <c r="C14" s="102" t="s">
        <v>72</v>
      </c>
      <c r="D14" s="102"/>
      <c r="E14" s="49">
        <v>0.67</v>
      </c>
      <c r="F14" s="41" t="s">
        <v>73</v>
      </c>
      <c r="G14" s="93" t="s">
        <v>48</v>
      </c>
      <c r="H14" s="93"/>
      <c r="I14" s="93"/>
      <c r="J14" s="94" t="s">
        <v>51</v>
      </c>
      <c r="K14" s="94"/>
    </row>
    <row r="15" spans="1:11" ht="129" customHeight="1">
      <c r="B15" s="41" t="s">
        <v>74</v>
      </c>
      <c r="C15" s="102" t="s">
        <v>75</v>
      </c>
      <c r="D15" s="102"/>
      <c r="E15" s="49">
        <v>0.46</v>
      </c>
      <c r="F15" s="41" t="s">
        <v>73</v>
      </c>
      <c r="G15" s="93" t="s">
        <v>57</v>
      </c>
      <c r="H15" s="93"/>
      <c r="I15" s="93"/>
      <c r="J15" s="94" t="s">
        <v>50</v>
      </c>
      <c r="K15" s="94"/>
    </row>
    <row r="16" spans="1:11" ht="6.75" customHeight="1"/>
    <row r="17" spans="1:11" ht="18.75" customHeight="1">
      <c r="A17" s="4" t="s">
        <v>76</v>
      </c>
      <c r="B17" s="4"/>
    </row>
    <row r="18" spans="1:11" ht="17.5" thickBot="1">
      <c r="B18" s="99" t="s">
        <v>77</v>
      </c>
      <c r="C18" s="99"/>
      <c r="D18" s="43" t="s">
        <v>24</v>
      </c>
    </row>
    <row r="19" spans="1:11" ht="16.5" thickBot="1">
      <c r="B19" s="100">
        <f>ROUNDDOWN('MPS(calc_process)'!G6, 0)</f>
        <v>437</v>
      </c>
      <c r="C19" s="101"/>
      <c r="D19" s="44" t="s">
        <v>78</v>
      </c>
    </row>
    <row r="20" spans="1:11" ht="20.149999999999999" customHeight="1">
      <c r="B20" s="5"/>
      <c r="C20" s="5"/>
      <c r="F20" s="11"/>
      <c r="G20" s="11"/>
    </row>
    <row r="21" spans="1:11" ht="18.75" customHeight="1">
      <c r="A21" s="6" t="s">
        <v>9</v>
      </c>
    </row>
    <row r="22" spans="1:11" ht="18" customHeight="1">
      <c r="B22" s="21" t="s">
        <v>31</v>
      </c>
      <c r="C22" s="95" t="s">
        <v>97</v>
      </c>
      <c r="D22" s="96"/>
      <c r="E22" s="96"/>
      <c r="F22" s="96"/>
      <c r="G22" s="96"/>
      <c r="H22" s="96"/>
      <c r="I22" s="96"/>
      <c r="J22" s="96"/>
      <c r="K22" s="97"/>
    </row>
    <row r="23" spans="1:11" ht="18" customHeight="1">
      <c r="B23" s="21" t="s">
        <v>30</v>
      </c>
      <c r="C23" s="95" t="s">
        <v>98</v>
      </c>
      <c r="D23" s="96"/>
      <c r="E23" s="96"/>
      <c r="F23" s="96"/>
      <c r="G23" s="96"/>
      <c r="H23" s="96"/>
      <c r="I23" s="96"/>
      <c r="J23" s="96"/>
      <c r="K23" s="97"/>
    </row>
    <row r="24" spans="1:11" ht="18" customHeight="1">
      <c r="B24" s="21" t="s">
        <v>32</v>
      </c>
      <c r="C24" s="95" t="s">
        <v>99</v>
      </c>
      <c r="D24" s="96"/>
      <c r="E24" s="96"/>
      <c r="F24" s="96"/>
      <c r="G24" s="96"/>
      <c r="H24" s="96"/>
      <c r="I24" s="96"/>
      <c r="J24" s="96"/>
      <c r="K24" s="97"/>
    </row>
  </sheetData>
  <sheetProtection password="C6A3" sheet="1" objects="1" scenarios="1" formatCells="0" formatRows="0"/>
  <mergeCells count="17">
    <mergeCell ref="J12:K12"/>
    <mergeCell ref="J13:K13"/>
    <mergeCell ref="J15:K15"/>
    <mergeCell ref="G12:I12"/>
    <mergeCell ref="G13:I13"/>
    <mergeCell ref="G15:I15"/>
    <mergeCell ref="C12:D12"/>
    <mergeCell ref="C13:D13"/>
    <mergeCell ref="B18:C18"/>
    <mergeCell ref="B19:C19"/>
    <mergeCell ref="C15:D15"/>
    <mergeCell ref="C14:D14"/>
    <mergeCell ref="G14:I14"/>
    <mergeCell ref="J14:K14"/>
    <mergeCell ref="C22:K22"/>
    <mergeCell ref="C23:K23"/>
    <mergeCell ref="C24:K24"/>
  </mergeCells>
  <phoneticPr fontId="2"/>
  <pageMargins left="0.70866141732283472" right="0.70866141732283472" top="0.74803149606299213" bottom="0.74803149606299213" header="0.31496062992125984" footer="0.31496062992125984"/>
  <pageSetup paperSize="8" scale="63"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view="pageBreakPreview" zoomScale="80" zoomScaleNormal="100" zoomScaleSheetLayoutView="80" workbookViewId="0"/>
  </sheetViews>
  <sheetFormatPr defaultColWidth="9" defaultRowHeight="14"/>
  <cols>
    <col min="1" max="4" width="3.6328125" style="1" customWidth="1"/>
    <col min="5" max="5" width="62.08984375" style="1" customWidth="1"/>
    <col min="6" max="6" width="12.6328125" style="1" customWidth="1"/>
    <col min="7" max="7" width="20.6328125" style="1" customWidth="1"/>
    <col min="8" max="8" width="12.36328125" style="1" customWidth="1"/>
    <col min="9" max="9" width="12" style="7" customWidth="1"/>
    <col min="10" max="16384" width="9" style="1"/>
  </cols>
  <sheetData>
    <row r="1" spans="1:11" ht="18" customHeight="1">
      <c r="I1" s="12" t="str">
        <f>'MPS(input)'!K1</f>
        <v>Monitoring Spreadsheet: JCM_BD_AM003_ver01.0</v>
      </c>
    </row>
    <row r="2" spans="1:11" ht="18" customHeight="1">
      <c r="I2" s="12" t="str">
        <f>'MPS(input)'!K2</f>
        <v>Reference Number: BD003</v>
      </c>
    </row>
    <row r="3" spans="1:11" ht="27.75" customHeight="1">
      <c r="A3" s="112" t="s">
        <v>59</v>
      </c>
      <c r="B3" s="112"/>
      <c r="C3" s="112"/>
      <c r="D3" s="112"/>
      <c r="E3" s="112"/>
      <c r="F3" s="112"/>
      <c r="G3" s="112"/>
      <c r="H3" s="112"/>
      <c r="I3" s="112"/>
    </row>
    <row r="4" spans="1:11" ht="11.25" customHeight="1"/>
    <row r="5" spans="1:11" ht="18.75" customHeight="1" thickBot="1">
      <c r="A5" s="26" t="s">
        <v>2</v>
      </c>
      <c r="B5" s="15"/>
      <c r="C5" s="15"/>
      <c r="D5" s="15"/>
      <c r="E5" s="16"/>
      <c r="F5" s="17" t="s">
        <v>6</v>
      </c>
      <c r="G5" s="58" t="s">
        <v>0</v>
      </c>
      <c r="H5" s="17" t="s">
        <v>1</v>
      </c>
      <c r="I5" s="18" t="s">
        <v>7</v>
      </c>
    </row>
    <row r="6" spans="1:11" ht="18.75" customHeight="1" thickBot="1">
      <c r="A6" s="27"/>
      <c r="B6" s="19" t="s">
        <v>33</v>
      </c>
      <c r="C6" s="19"/>
      <c r="D6" s="19"/>
      <c r="E6" s="19"/>
      <c r="F6" s="20" t="s">
        <v>39</v>
      </c>
      <c r="G6" s="61">
        <f>G10-G17</f>
        <v>437.1799704</v>
      </c>
      <c r="H6" s="57" t="s">
        <v>66</v>
      </c>
      <c r="I6" s="20" t="s">
        <v>79</v>
      </c>
    </row>
    <row r="7" spans="1:11" ht="18.75" customHeight="1">
      <c r="A7" s="26" t="s">
        <v>3</v>
      </c>
      <c r="B7" s="15"/>
      <c r="C7" s="15"/>
      <c r="D7" s="15"/>
      <c r="E7" s="16"/>
      <c r="F7" s="16"/>
      <c r="G7" s="59"/>
      <c r="H7" s="16"/>
      <c r="I7" s="17"/>
      <c r="J7" s="45"/>
      <c r="K7" s="45"/>
    </row>
    <row r="8" spans="1:11" ht="18.75" customHeight="1">
      <c r="A8" s="28"/>
      <c r="B8" s="23" t="s">
        <v>38</v>
      </c>
      <c r="C8" s="24"/>
      <c r="D8" s="24"/>
      <c r="E8" s="25"/>
      <c r="F8" s="20" t="s">
        <v>39</v>
      </c>
      <c r="G8" s="62">
        <f>G23</f>
        <v>2.93</v>
      </c>
      <c r="H8" s="50" t="s">
        <v>84</v>
      </c>
      <c r="I8" s="22" t="s">
        <v>40</v>
      </c>
    </row>
    <row r="9" spans="1:11" ht="18.75" customHeight="1" thickBot="1">
      <c r="A9" s="26" t="s">
        <v>4</v>
      </c>
      <c r="B9" s="16"/>
      <c r="C9" s="15"/>
      <c r="D9" s="17"/>
      <c r="E9" s="17"/>
      <c r="F9" s="17"/>
      <c r="G9" s="26"/>
      <c r="H9" s="16"/>
      <c r="I9" s="17"/>
    </row>
    <row r="10" spans="1:11" ht="16.5" thickBot="1">
      <c r="A10" s="28"/>
      <c r="B10" s="31" t="s">
        <v>34</v>
      </c>
      <c r="C10" s="19"/>
      <c r="D10" s="19"/>
      <c r="E10" s="19"/>
      <c r="F10" s="20" t="s">
        <v>39</v>
      </c>
      <c r="G10" s="61">
        <f>G11*G12*G13</f>
        <v>1943.0801303999999</v>
      </c>
      <c r="H10" s="57" t="s">
        <v>66</v>
      </c>
      <c r="I10" s="22" t="s">
        <v>35</v>
      </c>
    </row>
    <row r="11" spans="1:11" ht="40" customHeight="1">
      <c r="A11" s="28"/>
      <c r="B11" s="30"/>
      <c r="C11" s="113" t="s">
        <v>53</v>
      </c>
      <c r="D11" s="114"/>
      <c r="E11" s="115"/>
      <c r="F11" s="22" t="s">
        <v>41</v>
      </c>
      <c r="G11" s="63">
        <f>'MPS(input)'!E8</f>
        <v>1441.6679999999999</v>
      </c>
      <c r="H11" s="56" t="s">
        <v>36</v>
      </c>
      <c r="I11" s="37" t="s">
        <v>67</v>
      </c>
    </row>
    <row r="12" spans="1:11" ht="20.149999999999999" customHeight="1">
      <c r="A12" s="28"/>
      <c r="B12" s="30"/>
      <c r="C12" s="103" t="s">
        <v>38</v>
      </c>
      <c r="D12" s="104"/>
      <c r="E12" s="105"/>
      <c r="F12" s="22" t="s">
        <v>39</v>
      </c>
      <c r="G12" s="50">
        <f>G23</f>
        <v>2.93</v>
      </c>
      <c r="H12" s="50" t="s">
        <v>84</v>
      </c>
      <c r="I12" s="22" t="s">
        <v>40</v>
      </c>
    </row>
    <row r="13" spans="1:11" ht="20.149999999999999" customHeight="1">
      <c r="A13" s="28"/>
      <c r="B13" s="30"/>
      <c r="C13" s="113" t="s">
        <v>54</v>
      </c>
      <c r="D13" s="114"/>
      <c r="E13" s="115"/>
      <c r="F13" s="22" t="s">
        <v>41</v>
      </c>
      <c r="G13" s="53">
        <f>IF(G15&gt;0, MIN(G14:G15), G14)</f>
        <v>0.46</v>
      </c>
      <c r="H13" s="54" t="s">
        <v>44</v>
      </c>
      <c r="I13" s="22" t="s">
        <v>43</v>
      </c>
    </row>
    <row r="14" spans="1:11" ht="20.149999999999999" customHeight="1">
      <c r="A14" s="28"/>
      <c r="B14" s="30"/>
      <c r="C14" s="103" t="s">
        <v>55</v>
      </c>
      <c r="D14" s="104"/>
      <c r="E14" s="105"/>
      <c r="F14" s="22" t="s">
        <v>41</v>
      </c>
      <c r="G14" s="55">
        <f>IF('MPS(input)'!E14&gt;0,'MPS(input)'!E14,"na")</f>
        <v>0.67</v>
      </c>
      <c r="H14" s="54" t="s">
        <v>44</v>
      </c>
      <c r="I14" s="22" t="s">
        <v>80</v>
      </c>
    </row>
    <row r="15" spans="1:11" ht="20.149999999999999" customHeight="1">
      <c r="A15" s="28"/>
      <c r="B15" s="30"/>
      <c r="C15" s="103" t="s">
        <v>56</v>
      </c>
      <c r="D15" s="104"/>
      <c r="E15" s="105"/>
      <c r="F15" s="22" t="s">
        <v>41</v>
      </c>
      <c r="G15" s="55">
        <f>IF('MPS(input)'!E15&gt;0,'MPS(input)'!E15,"na")</f>
        <v>0.46</v>
      </c>
      <c r="H15" s="54" t="s">
        <v>44</v>
      </c>
      <c r="I15" s="37" t="s">
        <v>65</v>
      </c>
    </row>
    <row r="16" spans="1:11" ht="18.75" customHeight="1" thickBot="1">
      <c r="A16" s="26" t="s">
        <v>5</v>
      </c>
      <c r="B16" s="15"/>
      <c r="C16" s="15"/>
      <c r="D16" s="15"/>
      <c r="E16" s="16"/>
      <c r="F16" s="17"/>
      <c r="G16" s="26"/>
      <c r="H16" s="16"/>
      <c r="I16" s="17"/>
    </row>
    <row r="17" spans="1:9" ht="18.75" customHeight="1" thickBot="1">
      <c r="A17" s="28"/>
      <c r="B17" s="29" t="s">
        <v>81</v>
      </c>
      <c r="C17" s="29"/>
      <c r="D17" s="29"/>
      <c r="E17" s="29"/>
      <c r="F17" s="20" t="s">
        <v>39</v>
      </c>
      <c r="G17" s="61">
        <f>(G18+G19)*G20</f>
        <v>1505.9001599999999</v>
      </c>
      <c r="H17" s="57" t="s">
        <v>66</v>
      </c>
      <c r="I17" s="22" t="s">
        <v>82</v>
      </c>
    </row>
    <row r="18" spans="1:9" ht="40" customHeight="1">
      <c r="A18" s="28"/>
      <c r="B18" s="33"/>
      <c r="C18" s="106" t="s">
        <v>53</v>
      </c>
      <c r="D18" s="107"/>
      <c r="E18" s="108"/>
      <c r="F18" s="34" t="s">
        <v>41</v>
      </c>
      <c r="G18" s="64">
        <f>'MPS(input)'!E8</f>
        <v>1441.6679999999999</v>
      </c>
      <c r="H18" s="52" t="s">
        <v>36</v>
      </c>
      <c r="I18" s="37" t="s">
        <v>67</v>
      </c>
    </row>
    <row r="19" spans="1:9" ht="40" customHeight="1">
      <c r="A19" s="28"/>
      <c r="B19" s="33"/>
      <c r="C19" s="106" t="s">
        <v>64</v>
      </c>
      <c r="D19" s="107"/>
      <c r="E19" s="108"/>
      <c r="F19" s="35" t="s">
        <v>41</v>
      </c>
      <c r="G19" s="65">
        <f>'MPS(input)'!E9</f>
        <v>1832.0280000000002</v>
      </c>
      <c r="H19" s="52" t="s">
        <v>36</v>
      </c>
      <c r="I19" s="37" t="s">
        <v>83</v>
      </c>
    </row>
    <row r="20" spans="1:9" ht="20.149999999999999" customHeight="1">
      <c r="A20" s="27"/>
      <c r="B20" s="72"/>
      <c r="C20" s="109" t="s">
        <v>54</v>
      </c>
      <c r="D20" s="110"/>
      <c r="E20" s="111"/>
      <c r="F20" s="36" t="s">
        <v>41</v>
      </c>
      <c r="G20" s="66">
        <f>G13</f>
        <v>0.46</v>
      </c>
      <c r="H20" s="54" t="s">
        <v>44</v>
      </c>
      <c r="I20" s="22" t="s">
        <v>43</v>
      </c>
    </row>
    <row r="21" spans="1:9">
      <c r="A21" s="2"/>
      <c r="B21" s="2"/>
      <c r="C21" s="2"/>
      <c r="D21" s="2"/>
      <c r="E21" s="2"/>
      <c r="F21" s="9"/>
      <c r="G21" s="8"/>
      <c r="H21" s="8"/>
      <c r="I21" s="3"/>
    </row>
    <row r="22" spans="1:9" ht="21.75" customHeight="1">
      <c r="E22" s="2" t="s">
        <v>8</v>
      </c>
      <c r="F22" s="5"/>
    </row>
    <row r="23" spans="1:9" ht="21.75" customHeight="1">
      <c r="E23" s="50" t="s">
        <v>42</v>
      </c>
      <c r="F23" s="32" t="s">
        <v>40</v>
      </c>
      <c r="G23" s="67">
        <v>2.93</v>
      </c>
      <c r="H23" s="3"/>
    </row>
    <row r="24" spans="1:9" s="7" customFormat="1">
      <c r="E24" s="2"/>
      <c r="F24" s="2"/>
      <c r="G24" s="2"/>
      <c r="H24" s="2"/>
    </row>
  </sheetData>
  <sheetProtection password="C6A3" sheet="1" objects="1" scenarios="1"/>
  <mergeCells count="9">
    <mergeCell ref="C15:E15"/>
    <mergeCell ref="C18:E18"/>
    <mergeCell ref="C19:E19"/>
    <mergeCell ref="C20:E20"/>
    <mergeCell ref="A3:I3"/>
    <mergeCell ref="C11:E11"/>
    <mergeCell ref="C12:E12"/>
    <mergeCell ref="C13:E13"/>
    <mergeCell ref="C14:E14"/>
  </mergeCells>
  <phoneticPr fontId="2"/>
  <pageMargins left="0.70866141732283472" right="0.70866141732283472" top="0.74803149606299213" bottom="0.74803149606299213" header="0.31496062992125984" footer="0.31496062992125984"/>
  <pageSetup paperSize="9" scale="99"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
  <cols>
    <col min="1" max="1" width="3.6328125" style="68" customWidth="1"/>
    <col min="2" max="2" width="36.36328125" style="68" customWidth="1"/>
    <col min="3" max="3" width="49.08984375" style="68" customWidth="1"/>
    <col min="4" max="16384" width="9" style="68"/>
  </cols>
  <sheetData>
    <row r="1" spans="1:3" ht="18" customHeight="1">
      <c r="C1" s="69" t="str">
        <f>'MPS(input)'!K1</f>
        <v>Monitoring Spreadsheet: JCM_BD_AM003_ver01.0</v>
      </c>
    </row>
    <row r="2" spans="1:3" ht="18" customHeight="1">
      <c r="C2" s="69" t="str">
        <f>'MPS(input)'!K2</f>
        <v>Reference Number: BD003</v>
      </c>
    </row>
    <row r="3" spans="1:3" ht="24.75" customHeight="1">
      <c r="A3" s="116" t="s">
        <v>85</v>
      </c>
      <c r="B3" s="116"/>
      <c r="C3" s="116"/>
    </row>
    <row r="5" spans="1:3" ht="21" customHeight="1">
      <c r="B5" s="70" t="s">
        <v>86</v>
      </c>
      <c r="C5" s="70" t="s">
        <v>87</v>
      </c>
    </row>
    <row r="6" spans="1:3" ht="151.5" customHeight="1">
      <c r="B6" s="71" t="s">
        <v>103</v>
      </c>
      <c r="C6" s="71" t="s">
        <v>105</v>
      </c>
    </row>
    <row r="7" spans="1:3" ht="83.25" customHeight="1">
      <c r="B7" s="92" t="s">
        <v>104</v>
      </c>
      <c r="C7" s="92" t="s">
        <v>106</v>
      </c>
    </row>
    <row r="8" spans="1:3" ht="59.25" customHeight="1">
      <c r="B8" s="92"/>
      <c r="C8" s="92"/>
    </row>
    <row r="9" spans="1:3" ht="54.75" customHeight="1">
      <c r="B9" s="71"/>
      <c r="C9" s="71"/>
    </row>
    <row r="10" spans="1:3" ht="54.75" customHeight="1">
      <c r="B10" s="71"/>
      <c r="C10" s="71"/>
    </row>
    <row r="11" spans="1:3" ht="54.75" customHeight="1">
      <c r="B11" s="71"/>
      <c r="C11" s="71"/>
    </row>
    <row r="12" spans="1:3" ht="54.75" customHeight="1">
      <c r="B12" s="71"/>
      <c r="C12" s="71"/>
    </row>
  </sheetData>
  <sheetProtection password="C6A3" sheet="1" objects="1" scenarios="1" formatCells="0" formatRows="0" insertRows="0"/>
  <mergeCells count="1">
    <mergeCell ref="A3:C3"/>
  </mergeCells>
  <phoneticPr fontId="1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4"/>
  <sheetViews>
    <sheetView showGridLines="0" view="pageBreakPreview" zoomScale="60" zoomScaleNormal="60" workbookViewId="0"/>
  </sheetViews>
  <sheetFormatPr defaultColWidth="9" defaultRowHeight="14"/>
  <cols>
    <col min="1" max="1" width="2.6328125" style="73" customWidth="1"/>
    <col min="2" max="2" width="11.453125" style="73" customWidth="1"/>
    <col min="3" max="4" width="13.6328125" style="73" customWidth="1"/>
    <col min="5" max="5" width="24.7265625" style="73" customWidth="1"/>
    <col min="6" max="6" width="20.6328125" style="73" customWidth="1"/>
    <col min="7" max="7" width="10.6328125" style="73" customWidth="1"/>
    <col min="8" max="8" width="11.6328125" style="73" customWidth="1"/>
    <col min="9" max="9" width="10.08984375" style="73" customWidth="1"/>
    <col min="10" max="10" width="120.6328125" style="73" customWidth="1"/>
    <col min="11" max="12" width="20.6328125" style="73" customWidth="1"/>
    <col min="13" max="16384" width="9" style="73"/>
  </cols>
  <sheetData>
    <row r="1" spans="1:12" ht="18" customHeight="1">
      <c r="L1" s="74" t="str">
        <f>'MPS(input)'!K1</f>
        <v>Monitoring Spreadsheet: JCM_BD_AM003_ver01.0</v>
      </c>
    </row>
    <row r="2" spans="1:12" ht="18" customHeight="1">
      <c r="L2" s="74" t="str">
        <f>'MPS(input)'!K2</f>
        <v>Reference Number: BD003</v>
      </c>
    </row>
    <row r="3" spans="1:12" ht="27.75" customHeight="1">
      <c r="A3" s="75" t="s">
        <v>88</v>
      </c>
      <c r="B3" s="75"/>
      <c r="C3" s="76"/>
      <c r="D3" s="76"/>
      <c r="E3" s="76"/>
      <c r="F3" s="76"/>
      <c r="G3" s="76"/>
      <c r="H3" s="76"/>
      <c r="I3" s="76"/>
      <c r="J3" s="76"/>
      <c r="K3" s="76"/>
      <c r="L3" s="77"/>
    </row>
    <row r="5" spans="1:12" ht="18.75" customHeight="1">
      <c r="A5" s="78" t="s">
        <v>90</v>
      </c>
      <c r="B5" s="78"/>
    </row>
    <row r="6" spans="1:12" ht="18.75" customHeight="1">
      <c r="A6" s="78"/>
      <c r="B6" s="79" t="s">
        <v>10</v>
      </c>
      <c r="C6" s="79" t="s">
        <v>11</v>
      </c>
      <c r="D6" s="79" t="s">
        <v>12</v>
      </c>
      <c r="E6" s="79" t="s">
        <v>13</v>
      </c>
      <c r="F6" s="79" t="s">
        <v>14</v>
      </c>
      <c r="G6" s="79" t="s">
        <v>15</v>
      </c>
      <c r="H6" s="79" t="s">
        <v>16</v>
      </c>
      <c r="I6" s="79" t="s">
        <v>17</v>
      </c>
      <c r="J6" s="79" t="s">
        <v>18</v>
      </c>
      <c r="K6" s="79" t="s">
        <v>19</v>
      </c>
      <c r="L6" s="79" t="s">
        <v>94</v>
      </c>
    </row>
    <row r="7" spans="1:12" s="80" customFormat="1" ht="39" customHeight="1">
      <c r="B7" s="79" t="s">
        <v>95</v>
      </c>
      <c r="C7" s="79" t="s">
        <v>20</v>
      </c>
      <c r="D7" s="79" t="s">
        <v>21</v>
      </c>
      <c r="E7" s="79" t="s">
        <v>22</v>
      </c>
      <c r="F7" s="79" t="s">
        <v>93</v>
      </c>
      <c r="G7" s="79" t="s">
        <v>24</v>
      </c>
      <c r="H7" s="79" t="s">
        <v>25</v>
      </c>
      <c r="I7" s="79" t="s">
        <v>26</v>
      </c>
      <c r="J7" s="79" t="s">
        <v>27</v>
      </c>
      <c r="K7" s="79" t="s">
        <v>28</v>
      </c>
      <c r="L7" s="79" t="s">
        <v>29</v>
      </c>
    </row>
    <row r="8" spans="1:12" ht="250" customHeight="1">
      <c r="B8" s="91"/>
      <c r="C8" s="81">
        <v>1</v>
      </c>
      <c r="D8" s="82" t="s">
        <v>62</v>
      </c>
      <c r="E8" s="83" t="s">
        <v>63</v>
      </c>
      <c r="F8" s="60"/>
      <c r="G8" s="82" t="s">
        <v>36</v>
      </c>
      <c r="H8" s="46" t="s">
        <v>37</v>
      </c>
      <c r="I8" s="46" t="s">
        <v>45</v>
      </c>
      <c r="J8" s="47" t="s">
        <v>96</v>
      </c>
      <c r="K8" s="47" t="s">
        <v>49</v>
      </c>
      <c r="L8" s="47"/>
    </row>
    <row r="9" spans="1:12" ht="250" customHeight="1">
      <c r="B9" s="91"/>
      <c r="C9" s="81">
        <v>2</v>
      </c>
      <c r="D9" s="82" t="s">
        <v>68</v>
      </c>
      <c r="E9" s="84" t="s">
        <v>69</v>
      </c>
      <c r="F9" s="60"/>
      <c r="G9" s="82" t="s">
        <v>36</v>
      </c>
      <c r="H9" s="46" t="s">
        <v>37</v>
      </c>
      <c r="I9" s="46" t="s">
        <v>46</v>
      </c>
      <c r="J9" s="47" t="s">
        <v>52</v>
      </c>
      <c r="K9" s="47" t="s">
        <v>47</v>
      </c>
      <c r="L9" s="48"/>
    </row>
    <row r="10" spans="1:12" ht="8.25" customHeight="1"/>
    <row r="11" spans="1:12" ht="20.149999999999999" customHeight="1">
      <c r="A11" s="78" t="s">
        <v>91</v>
      </c>
    </row>
    <row r="12" spans="1:12" ht="20.149999999999999" customHeight="1">
      <c r="B12" s="117" t="s">
        <v>10</v>
      </c>
      <c r="C12" s="117"/>
      <c r="D12" s="117" t="s">
        <v>11</v>
      </c>
      <c r="E12" s="117"/>
      <c r="F12" s="79" t="s">
        <v>12</v>
      </c>
      <c r="G12" s="79" t="s">
        <v>13</v>
      </c>
      <c r="H12" s="117" t="s">
        <v>14</v>
      </c>
      <c r="I12" s="117"/>
      <c r="J12" s="117"/>
      <c r="K12" s="117" t="s">
        <v>15</v>
      </c>
      <c r="L12" s="117"/>
    </row>
    <row r="13" spans="1:12" ht="39" customHeight="1">
      <c r="B13" s="117" t="s">
        <v>21</v>
      </c>
      <c r="C13" s="117"/>
      <c r="D13" s="117" t="s">
        <v>22</v>
      </c>
      <c r="E13" s="117"/>
      <c r="F13" s="79" t="s">
        <v>23</v>
      </c>
      <c r="G13" s="79" t="s">
        <v>24</v>
      </c>
      <c r="H13" s="117" t="s">
        <v>26</v>
      </c>
      <c r="I13" s="117"/>
      <c r="J13" s="117"/>
      <c r="K13" s="117" t="s">
        <v>29</v>
      </c>
      <c r="L13" s="117"/>
    </row>
    <row r="14" spans="1:12" ht="80.25" customHeight="1">
      <c r="B14" s="118" t="s">
        <v>71</v>
      </c>
      <c r="C14" s="118"/>
      <c r="D14" s="120" t="s">
        <v>72</v>
      </c>
      <c r="E14" s="120"/>
      <c r="F14" s="85">
        <f>IF('MPS(input)'!E14&lt;&gt;"",'MPS(input)'!E14,"")</f>
        <v>0.67</v>
      </c>
      <c r="G14" s="82" t="s">
        <v>73</v>
      </c>
      <c r="H14" s="125" t="str">
        <f>IF('MPS(input)'!G14&lt;&gt;"",'MPS(input)'!G14,"")</f>
        <v>The most recent value available at the time of validation is applied and fixed for the monitoring period thereafter. The data is sourced from Department of Environment, Bangladesh DNA for CDM unless otherwise instructed by the JCM Joint Committee.</v>
      </c>
      <c r="I14" s="125"/>
      <c r="J14" s="125"/>
      <c r="K14" s="124" t="str">
        <f>IF('MPS(input)'!J14&lt;&gt;"",'MPS(input)'!J14,"")</f>
        <v>No estimated value for the parameter is necessary when the project consumes only captive electricity.</v>
      </c>
      <c r="L14" s="124"/>
    </row>
    <row r="15" spans="1:12" ht="129" customHeight="1">
      <c r="B15" s="118" t="s">
        <v>74</v>
      </c>
      <c r="C15" s="118"/>
      <c r="D15" s="120" t="s">
        <v>75</v>
      </c>
      <c r="E15" s="120"/>
      <c r="F15" s="85">
        <f>IF('MPS(input)'!E15&lt;&gt;"",'MPS(input)'!E15,"")</f>
        <v>0.46</v>
      </c>
      <c r="G15" s="82" t="s">
        <v>73</v>
      </c>
      <c r="H15" s="125" t="str">
        <f>IF('MPS(input)'!G15&lt;&gt;"",'MPS(input)'!G15,"")</f>
        <v xml:space="preserve">[Captive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default efficiency for off-grid power plants. </v>
      </c>
      <c r="I15" s="125"/>
      <c r="J15" s="125"/>
      <c r="K15" s="124" t="str">
        <f>IF('MPS(input)'!J15&lt;&gt;"",'MPS(input)'!J15,"")</f>
        <v>This parameter is applicable only when the project consumes captive electricity. No estimated value for the parameter is necessary when the project does not consume captive electricity.</v>
      </c>
      <c r="L15" s="124"/>
    </row>
    <row r="16" spans="1:12" ht="6.75" customHeight="1"/>
    <row r="17" spans="1:12" ht="18.75" customHeight="1">
      <c r="A17" s="86" t="s">
        <v>92</v>
      </c>
      <c r="B17" s="86"/>
    </row>
    <row r="18" spans="1:12" ht="17.5" thickBot="1">
      <c r="B18" s="121" t="s">
        <v>95</v>
      </c>
      <c r="C18" s="121"/>
      <c r="D18" s="119" t="s">
        <v>77</v>
      </c>
      <c r="E18" s="119"/>
      <c r="F18" s="87" t="s">
        <v>24</v>
      </c>
    </row>
    <row r="19" spans="1:12" ht="16.5" thickBot="1">
      <c r="B19" s="128"/>
      <c r="C19" s="129"/>
      <c r="D19" s="126">
        <f>ROUNDDOWN('MRS(calc_process)'!G6, 0)</f>
        <v>0</v>
      </c>
      <c r="E19" s="127"/>
      <c r="F19" s="88" t="s">
        <v>78</v>
      </c>
    </row>
    <row r="20" spans="1:12" ht="20.149999999999999" customHeight="1">
      <c r="B20" s="89"/>
      <c r="C20" s="89"/>
      <c r="F20" s="90"/>
      <c r="G20" s="90"/>
    </row>
    <row r="21" spans="1:12" ht="18.75" customHeight="1">
      <c r="A21" s="78" t="s">
        <v>9</v>
      </c>
    </row>
    <row r="22" spans="1:12" ht="18" customHeight="1">
      <c r="B22" s="122" t="s">
        <v>100</v>
      </c>
      <c r="C22" s="123"/>
      <c r="D22" s="95" t="s">
        <v>97</v>
      </c>
      <c r="E22" s="96"/>
      <c r="F22" s="96"/>
      <c r="G22" s="96"/>
      <c r="H22" s="96"/>
      <c r="I22" s="96"/>
      <c r="J22" s="96"/>
      <c r="K22" s="96"/>
      <c r="L22" s="97"/>
    </row>
    <row r="23" spans="1:12" ht="18" customHeight="1">
      <c r="B23" s="122" t="s">
        <v>101</v>
      </c>
      <c r="C23" s="123"/>
      <c r="D23" s="95" t="s">
        <v>98</v>
      </c>
      <c r="E23" s="96"/>
      <c r="F23" s="96"/>
      <c r="G23" s="96"/>
      <c r="H23" s="96"/>
      <c r="I23" s="96"/>
      <c r="J23" s="96"/>
      <c r="K23" s="96"/>
      <c r="L23" s="97"/>
    </row>
    <row r="24" spans="1:12" ht="18" customHeight="1">
      <c r="B24" s="122" t="s">
        <v>102</v>
      </c>
      <c r="C24" s="123"/>
      <c r="D24" s="95" t="s">
        <v>99</v>
      </c>
      <c r="E24" s="96"/>
      <c r="F24" s="96"/>
      <c r="G24" s="96"/>
      <c r="H24" s="96"/>
      <c r="I24" s="96"/>
      <c r="J24" s="96"/>
      <c r="K24" s="96"/>
      <c r="L24" s="97"/>
    </row>
  </sheetData>
  <sheetProtection password="C6A3" sheet="1" objects="1" scenarios="1" formatCells="0" formatRows="0"/>
  <mergeCells count="26">
    <mergeCell ref="B23:C23"/>
    <mergeCell ref="D23:L23"/>
    <mergeCell ref="B24:C24"/>
    <mergeCell ref="D24:L24"/>
    <mergeCell ref="K14:L14"/>
    <mergeCell ref="D15:E15"/>
    <mergeCell ref="H15:J15"/>
    <mergeCell ref="K15:L15"/>
    <mergeCell ref="D19:E19"/>
    <mergeCell ref="B19:C19"/>
    <mergeCell ref="H14:J14"/>
    <mergeCell ref="B22:C22"/>
    <mergeCell ref="D22:L22"/>
    <mergeCell ref="H12:J12"/>
    <mergeCell ref="K12:L12"/>
    <mergeCell ref="D13:E13"/>
    <mergeCell ref="H13:J13"/>
    <mergeCell ref="K13:L13"/>
    <mergeCell ref="B12:C12"/>
    <mergeCell ref="B13:C13"/>
    <mergeCell ref="B14:C14"/>
    <mergeCell ref="B15:C15"/>
    <mergeCell ref="D18:E18"/>
    <mergeCell ref="D14:E14"/>
    <mergeCell ref="D12:E12"/>
    <mergeCell ref="B18:C18"/>
  </mergeCells>
  <phoneticPr fontId="17"/>
  <pageMargins left="0.70866141732283472" right="0.70866141732283472" top="0.74803149606299213" bottom="0.74803149606299213" header="0.31496062992125984" footer="0.31496062992125984"/>
  <pageSetup paperSize="8" scale="64"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4"/>
  <sheetViews>
    <sheetView showGridLines="0" view="pageBreakPreview" zoomScale="80" zoomScaleNormal="100" zoomScaleSheetLayoutView="80" workbookViewId="0"/>
  </sheetViews>
  <sheetFormatPr defaultColWidth="9" defaultRowHeight="14"/>
  <cols>
    <col min="1" max="4" width="3.6328125" style="1" customWidth="1"/>
    <col min="5" max="5" width="62.08984375" style="1" customWidth="1"/>
    <col min="6" max="6" width="12.6328125" style="1" customWidth="1"/>
    <col min="7" max="7" width="20.6328125" style="1" customWidth="1"/>
    <col min="8" max="8" width="12.36328125" style="1" customWidth="1"/>
    <col min="9" max="9" width="12" style="7" customWidth="1"/>
    <col min="10" max="16384" width="9" style="1"/>
  </cols>
  <sheetData>
    <row r="1" spans="1:11" ht="18" customHeight="1">
      <c r="I1" s="12" t="str">
        <f>'MPS(input)'!K1</f>
        <v>Monitoring Spreadsheet: JCM_BD_AM003_ver01.0</v>
      </c>
    </row>
    <row r="2" spans="1:11" ht="18" customHeight="1">
      <c r="I2" s="12" t="str">
        <f>'MPS(input)'!K2</f>
        <v>Reference Number: BD003</v>
      </c>
    </row>
    <row r="3" spans="1:11" ht="27.75" customHeight="1">
      <c r="A3" s="112" t="s">
        <v>89</v>
      </c>
      <c r="B3" s="112"/>
      <c r="C3" s="112"/>
      <c r="D3" s="112"/>
      <c r="E3" s="112"/>
      <c r="F3" s="112"/>
      <c r="G3" s="112"/>
      <c r="H3" s="112"/>
      <c r="I3" s="112"/>
    </row>
    <row r="4" spans="1:11" ht="11.25" customHeight="1"/>
    <row r="5" spans="1:11" ht="18.75" customHeight="1" thickBot="1">
      <c r="A5" s="26" t="s">
        <v>2</v>
      </c>
      <c r="B5" s="15"/>
      <c r="C5" s="15"/>
      <c r="D5" s="15"/>
      <c r="E5" s="16"/>
      <c r="F5" s="17" t="s">
        <v>6</v>
      </c>
      <c r="G5" s="58" t="s">
        <v>0</v>
      </c>
      <c r="H5" s="17" t="s">
        <v>1</v>
      </c>
      <c r="I5" s="18" t="s">
        <v>7</v>
      </c>
    </row>
    <row r="6" spans="1:11" ht="18.75" customHeight="1" thickBot="1">
      <c r="A6" s="27"/>
      <c r="B6" s="19" t="s">
        <v>33</v>
      </c>
      <c r="C6" s="19"/>
      <c r="D6" s="19"/>
      <c r="E6" s="19"/>
      <c r="F6" s="20" t="s">
        <v>39</v>
      </c>
      <c r="G6" s="61">
        <f>G10-G17</f>
        <v>0</v>
      </c>
      <c r="H6" s="57" t="s">
        <v>66</v>
      </c>
      <c r="I6" s="20" t="s">
        <v>79</v>
      </c>
    </row>
    <row r="7" spans="1:11" ht="18.75" customHeight="1">
      <c r="A7" s="26" t="s">
        <v>3</v>
      </c>
      <c r="B7" s="15"/>
      <c r="C7" s="15"/>
      <c r="D7" s="15"/>
      <c r="E7" s="16"/>
      <c r="F7" s="16"/>
      <c r="G7" s="59"/>
      <c r="H7" s="16"/>
      <c r="I7" s="17"/>
      <c r="J7" s="45"/>
      <c r="K7" s="45"/>
    </row>
    <row r="8" spans="1:11" ht="18.75" customHeight="1">
      <c r="A8" s="28"/>
      <c r="B8" s="23" t="s">
        <v>38</v>
      </c>
      <c r="C8" s="24"/>
      <c r="D8" s="24"/>
      <c r="E8" s="25"/>
      <c r="F8" s="20" t="s">
        <v>39</v>
      </c>
      <c r="G8" s="62">
        <f>G23</f>
        <v>2.93</v>
      </c>
      <c r="H8" s="50" t="s">
        <v>84</v>
      </c>
      <c r="I8" s="22" t="s">
        <v>40</v>
      </c>
    </row>
    <row r="9" spans="1:11" ht="18.75" customHeight="1" thickBot="1">
      <c r="A9" s="26" t="s">
        <v>4</v>
      </c>
      <c r="B9" s="16"/>
      <c r="C9" s="15"/>
      <c r="D9" s="17"/>
      <c r="E9" s="17"/>
      <c r="F9" s="17"/>
      <c r="G9" s="26"/>
      <c r="H9" s="16"/>
      <c r="I9" s="17"/>
    </row>
    <row r="10" spans="1:11" ht="16.5" thickBot="1">
      <c r="A10" s="28"/>
      <c r="B10" s="31" t="s">
        <v>34</v>
      </c>
      <c r="C10" s="19"/>
      <c r="D10" s="19"/>
      <c r="E10" s="19"/>
      <c r="F10" s="20" t="s">
        <v>39</v>
      </c>
      <c r="G10" s="61">
        <f>G11*G12*G13</f>
        <v>0</v>
      </c>
      <c r="H10" s="57" t="s">
        <v>66</v>
      </c>
      <c r="I10" s="22" t="s">
        <v>35</v>
      </c>
    </row>
    <row r="11" spans="1:11" ht="40" customHeight="1">
      <c r="A11" s="28"/>
      <c r="B11" s="30"/>
      <c r="C11" s="113" t="s">
        <v>53</v>
      </c>
      <c r="D11" s="114"/>
      <c r="E11" s="115"/>
      <c r="F11" s="22" t="s">
        <v>41</v>
      </c>
      <c r="G11" s="63">
        <f>'MRS(input)'!F8</f>
        <v>0</v>
      </c>
      <c r="H11" s="56" t="s">
        <v>36</v>
      </c>
      <c r="I11" s="37" t="s">
        <v>67</v>
      </c>
    </row>
    <row r="12" spans="1:11" ht="20.149999999999999" customHeight="1">
      <c r="A12" s="28"/>
      <c r="B12" s="30"/>
      <c r="C12" s="103" t="s">
        <v>38</v>
      </c>
      <c r="D12" s="104"/>
      <c r="E12" s="105"/>
      <c r="F12" s="22" t="s">
        <v>39</v>
      </c>
      <c r="G12" s="50">
        <f>G23</f>
        <v>2.93</v>
      </c>
      <c r="H12" s="50" t="s">
        <v>84</v>
      </c>
      <c r="I12" s="22" t="s">
        <v>40</v>
      </c>
    </row>
    <row r="13" spans="1:11" ht="20.149999999999999" customHeight="1">
      <c r="A13" s="28"/>
      <c r="B13" s="30"/>
      <c r="C13" s="113" t="s">
        <v>54</v>
      </c>
      <c r="D13" s="114"/>
      <c r="E13" s="115"/>
      <c r="F13" s="22" t="s">
        <v>41</v>
      </c>
      <c r="G13" s="53">
        <f>IF(G15&gt;0, MIN(G14:G15), G14)</f>
        <v>0.46</v>
      </c>
      <c r="H13" s="54" t="s">
        <v>44</v>
      </c>
      <c r="I13" s="22" t="s">
        <v>43</v>
      </c>
    </row>
    <row r="14" spans="1:11" ht="20.149999999999999" customHeight="1">
      <c r="A14" s="28"/>
      <c r="B14" s="30"/>
      <c r="C14" s="103" t="s">
        <v>55</v>
      </c>
      <c r="D14" s="104"/>
      <c r="E14" s="105"/>
      <c r="F14" s="22" t="s">
        <v>41</v>
      </c>
      <c r="G14" s="55">
        <f>IF('MRS(input)'!F14&gt;0,'MRS(input)'!F14,"na")</f>
        <v>0.67</v>
      </c>
      <c r="H14" s="54" t="s">
        <v>44</v>
      </c>
      <c r="I14" s="22" t="s">
        <v>80</v>
      </c>
    </row>
    <row r="15" spans="1:11" ht="20.149999999999999" customHeight="1">
      <c r="A15" s="28"/>
      <c r="B15" s="30"/>
      <c r="C15" s="103" t="s">
        <v>56</v>
      </c>
      <c r="D15" s="104"/>
      <c r="E15" s="105"/>
      <c r="F15" s="22" t="s">
        <v>41</v>
      </c>
      <c r="G15" s="55">
        <f>IF('MRS(input)'!F15&gt;0,'MRS(input)'!F15,"na")</f>
        <v>0.46</v>
      </c>
      <c r="H15" s="54" t="s">
        <v>44</v>
      </c>
      <c r="I15" s="37" t="s">
        <v>65</v>
      </c>
    </row>
    <row r="16" spans="1:11" ht="18.75" customHeight="1" thickBot="1">
      <c r="A16" s="26" t="s">
        <v>5</v>
      </c>
      <c r="B16" s="15"/>
      <c r="C16" s="15"/>
      <c r="D16" s="15"/>
      <c r="E16" s="16"/>
      <c r="F16" s="17"/>
      <c r="G16" s="26"/>
      <c r="H16" s="16"/>
      <c r="I16" s="17"/>
    </row>
    <row r="17" spans="1:9" ht="18.75" customHeight="1" thickBot="1">
      <c r="A17" s="28"/>
      <c r="B17" s="29" t="s">
        <v>81</v>
      </c>
      <c r="C17" s="29"/>
      <c r="D17" s="29"/>
      <c r="E17" s="29"/>
      <c r="F17" s="20" t="s">
        <v>39</v>
      </c>
      <c r="G17" s="61">
        <f>(G18+G19)*G20</f>
        <v>0</v>
      </c>
      <c r="H17" s="57" t="s">
        <v>66</v>
      </c>
      <c r="I17" s="22" t="s">
        <v>82</v>
      </c>
    </row>
    <row r="18" spans="1:9" ht="40" customHeight="1">
      <c r="A18" s="28"/>
      <c r="B18" s="33"/>
      <c r="C18" s="106" t="s">
        <v>53</v>
      </c>
      <c r="D18" s="107"/>
      <c r="E18" s="108"/>
      <c r="F18" s="34" t="s">
        <v>41</v>
      </c>
      <c r="G18" s="64">
        <f>'MRS(input)'!F8</f>
        <v>0</v>
      </c>
      <c r="H18" s="52" t="s">
        <v>36</v>
      </c>
      <c r="I18" s="37" t="s">
        <v>67</v>
      </c>
    </row>
    <row r="19" spans="1:9" ht="40" customHeight="1">
      <c r="A19" s="28"/>
      <c r="B19" s="33"/>
      <c r="C19" s="106" t="s">
        <v>64</v>
      </c>
      <c r="D19" s="107"/>
      <c r="E19" s="108"/>
      <c r="F19" s="35" t="s">
        <v>41</v>
      </c>
      <c r="G19" s="65">
        <f>'MRS(input)'!F9</f>
        <v>0</v>
      </c>
      <c r="H19" s="52" t="s">
        <v>36</v>
      </c>
      <c r="I19" s="37" t="s">
        <v>83</v>
      </c>
    </row>
    <row r="20" spans="1:9" ht="20.149999999999999" customHeight="1">
      <c r="A20" s="27"/>
      <c r="B20" s="72"/>
      <c r="C20" s="109" t="s">
        <v>54</v>
      </c>
      <c r="D20" s="110"/>
      <c r="E20" s="111"/>
      <c r="F20" s="36" t="s">
        <v>41</v>
      </c>
      <c r="G20" s="66">
        <f>G13</f>
        <v>0.46</v>
      </c>
      <c r="H20" s="54" t="s">
        <v>44</v>
      </c>
      <c r="I20" s="22" t="s">
        <v>43</v>
      </c>
    </row>
    <row r="21" spans="1:9">
      <c r="A21" s="2"/>
      <c r="B21" s="2"/>
      <c r="C21" s="2"/>
      <c r="D21" s="2"/>
      <c r="E21" s="2"/>
      <c r="F21" s="9"/>
      <c r="G21" s="8"/>
      <c r="H21" s="8"/>
      <c r="I21" s="3"/>
    </row>
    <row r="22" spans="1:9" ht="21.75" customHeight="1">
      <c r="E22" s="2" t="s">
        <v>8</v>
      </c>
      <c r="F22" s="5"/>
    </row>
    <row r="23" spans="1:9" ht="21.75" customHeight="1">
      <c r="E23" s="50" t="s">
        <v>42</v>
      </c>
      <c r="F23" s="32" t="s">
        <v>40</v>
      </c>
      <c r="G23" s="67">
        <v>2.93</v>
      </c>
      <c r="H23" s="3"/>
    </row>
    <row r="24" spans="1:9" s="7" customFormat="1">
      <c r="E24" s="2"/>
      <c r="F24" s="2"/>
      <c r="G24" s="2"/>
      <c r="H24" s="2"/>
    </row>
  </sheetData>
  <sheetProtection password="C6A3" sheet="1" objects="1" scenarios="1"/>
  <mergeCells count="9">
    <mergeCell ref="C18:E18"/>
    <mergeCell ref="C19:E19"/>
    <mergeCell ref="C20:E20"/>
    <mergeCell ref="A3:I3"/>
    <mergeCell ref="C11:E11"/>
    <mergeCell ref="C12:E12"/>
    <mergeCell ref="C13:E13"/>
    <mergeCell ref="C14:E14"/>
    <mergeCell ref="C15:E15"/>
  </mergeCells>
  <phoneticPr fontId="17"/>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2018-06-15T02:33:51Z</dcterms:created>
  <dcterms:modified xsi:type="dcterms:W3CDTF">2018-06-15T02:35:19Z</dcterms:modified>
</cp:coreProperties>
</file>