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azabu\project\2017\P170282801_平成30年度二国間クレジット制度の効率的な運用のための検討・実施事業委託業務\02_作業\02_各種申請\02_Project\02_BD\BD001(resubmission、日本工営チラー)\2_public input\"/>
    </mc:Choice>
  </mc:AlternateContent>
  <xr:revisionPtr revIDLastSave="0" documentId="13_ncr:1_{815A2EDE-3FFD-4C22-9663-5CEDEECAB7EF}" xr6:coauthVersionLast="36" xr6:coauthVersionMax="36" xr10:uidLastSave="{00000000-0000-0000-0000-000000000000}"/>
  <bookViews>
    <workbookView xWindow="0" yWindow="0" windowWidth="28800" windowHeight="11960" xr2:uid="{00000000-000D-0000-FFFF-FFFF00000000}"/>
  </bookViews>
  <sheets>
    <sheet name="MPS(input)" sheetId="1" r:id="rId1"/>
    <sheet name="MPS(calc_process)" sheetId="2" r:id="rId2"/>
    <sheet name="MSS" sheetId="3" r:id="rId3"/>
    <sheet name="MRS(input)" sheetId="4" r:id="rId4"/>
    <sheet name="MRS(calc_process)" sheetId="5" r:id="rId5"/>
  </sheets>
  <externalReferences>
    <externalReference r:id="rId6"/>
  </externalReferences>
  <definedNames>
    <definedName name="COP">'MPS(calc_process)'!$F$25:$F$27</definedName>
    <definedName name="_xlnm.Print_Area" localSheetId="1">'MPS(calc_process)'!$A$1:$I$31</definedName>
    <definedName name="_xlnm.Print_Area" localSheetId="0">'MPS(input)'!$A$1:$K$35</definedName>
    <definedName name="_xlnm.Print_Area" localSheetId="4">'MRS(calc_process)'!$A$1:$I$31</definedName>
    <definedName name="_xlnm.Print_Area" localSheetId="3">'MRS(input)'!$A$1:$L$35</definedName>
    <definedName name="Z_B2660EC6_48E8_44CA_972A_E2556BB968F0_.wvu.PrintArea" localSheetId="1" hidden="1">'MPS(calc_process)'!$A$2:$I$31</definedName>
    <definedName name="Z_B2660EC6_48E8_44CA_972A_E2556BB968F0_.wvu.PrintArea" localSheetId="0" hidden="1">'MPS(input)'!$A$2:$K$35</definedName>
    <definedName name="Z_B2660EC6_48E8_44CA_972A_E2556BB968F0_.wvu.PrintArea" localSheetId="4" hidden="1">'MRS(calc_process)'!$A$2:$I$31</definedName>
    <definedName name="Z_B2660EC6_48E8_44CA_972A_E2556BB968F0_.wvu.PrintArea" localSheetId="3" hidden="1">'MRS(input)'!$A$2:$L$35</definedName>
    <definedName name="Z_D0CDC236_ABDA_4432_BA8D_8D1597712156_.wvu.PrintArea" localSheetId="1" hidden="1">'MPS(calc_process)'!$A$2:$I$31</definedName>
    <definedName name="Z_D0CDC236_ABDA_4432_BA8D_8D1597712156_.wvu.PrintArea" localSheetId="0" hidden="1">'MPS(input)'!$A$2:$K$35</definedName>
    <definedName name="Z_D0CDC236_ABDA_4432_BA8D_8D1597712156_.wvu.PrintArea" localSheetId="4" hidden="1">'MRS(calc_process)'!$A$2:$I$31</definedName>
    <definedName name="Z_D0CDC236_ABDA_4432_BA8D_8D1597712156_.wvu.PrintArea" localSheetId="3" hidden="1">'MRS(input)'!$A$2:$L$35</definedName>
    <definedName name="Z_D273F3A6_8152_4679_92B0_E1E5F788BD2C_.wvu.PrintArea" localSheetId="1" hidden="1">'MPS(calc_process)'!$A$2:$I$31</definedName>
    <definedName name="Z_D273F3A6_8152_4679_92B0_E1E5F788BD2C_.wvu.PrintArea" localSheetId="0" hidden="1">'MPS(input)'!$A$2:$K$35</definedName>
    <definedName name="Z_D273F3A6_8152_4679_92B0_E1E5F788BD2C_.wvu.PrintArea" localSheetId="4" hidden="1">'MRS(calc_process)'!$A$2:$I$31</definedName>
    <definedName name="Z_D273F3A6_8152_4679_92B0_E1E5F788BD2C_.wvu.PrintArea" localSheetId="3" hidden="1">'MRS(input)'!$A$2:$L$35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2" i="1" l="1"/>
  <c r="E21" i="1"/>
  <c r="E23" i="1" l="1"/>
  <c r="E16" i="1" l="1"/>
  <c r="E17" i="1" l="1"/>
  <c r="F18" i="4"/>
  <c r="H16" i="4"/>
  <c r="H17" i="4"/>
  <c r="H18" i="4"/>
  <c r="G12" i="2" l="1"/>
  <c r="G20" i="2"/>
  <c r="K26" i="4"/>
  <c r="K25" i="4"/>
  <c r="K24" i="4"/>
  <c r="K23" i="4"/>
  <c r="K22" i="4"/>
  <c r="K21" i="4"/>
  <c r="K20" i="4"/>
  <c r="K19" i="4"/>
  <c r="K18" i="4"/>
  <c r="K17" i="4"/>
  <c r="K16" i="4"/>
  <c r="K15" i="4"/>
  <c r="H26" i="4"/>
  <c r="H25" i="4"/>
  <c r="H24" i="4"/>
  <c r="H22" i="4"/>
  <c r="H21" i="4"/>
  <c r="H20" i="4"/>
  <c r="H19" i="4"/>
  <c r="H15" i="4"/>
  <c r="F26" i="4" l="1"/>
  <c r="F25" i="4"/>
  <c r="F24" i="4"/>
  <c r="F16" i="4" s="1"/>
  <c r="F22" i="4"/>
  <c r="F21" i="4"/>
  <c r="F20" i="4"/>
  <c r="F19" i="4"/>
  <c r="F15" i="4"/>
  <c r="I2" i="5"/>
  <c r="I1" i="5"/>
  <c r="L2" i="4"/>
  <c r="L1" i="4"/>
  <c r="F17" i="4" l="1"/>
  <c r="G22" i="5"/>
  <c r="G19" i="5"/>
  <c r="G15" i="5"/>
  <c r="G14" i="5"/>
  <c r="G11" i="5"/>
  <c r="G8" i="5"/>
  <c r="F23" i="4"/>
  <c r="G16" i="5" s="1"/>
  <c r="G12" i="5" l="1"/>
  <c r="G13" i="5" s="1"/>
  <c r="G10" i="5" s="1"/>
  <c r="G20" i="5"/>
  <c r="G21" i="5" s="1"/>
  <c r="G18" i="5" s="1"/>
  <c r="C2" i="3"/>
  <c r="C1" i="3"/>
  <c r="I1" i="2" l="1"/>
  <c r="G6" i="5" l="1"/>
  <c r="D30" i="4" s="1"/>
  <c r="I2" i="2"/>
  <c r="G8" i="2"/>
  <c r="G16" i="2" l="1"/>
  <c r="G22" i="2"/>
  <c r="G19" i="2"/>
  <c r="G21" i="2" s="1"/>
  <c r="G15" i="2"/>
  <c r="G14" i="2"/>
  <c r="G11" i="2"/>
  <c r="G13" i="2" s="1"/>
  <c r="G18" i="2" l="1"/>
  <c r="G10" i="2"/>
  <c r="G6" i="2" l="1"/>
  <c r="B30" i="1" s="1"/>
</calcChain>
</file>

<file path=xl/sharedStrings.xml><?xml version="1.0" encoding="utf-8"?>
<sst xmlns="http://schemas.openxmlformats.org/spreadsheetml/2006/main" count="398" uniqueCount="192">
  <si>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</si>
  <si>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</si>
  <si>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</si>
  <si>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</si>
  <si>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</si>
  <si>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</si>
  <si>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</si>
  <si>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</si>
  <si>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</si>
  <si>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</si>
  <si>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</si>
  <si>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</si>
  <si>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</si>
  <si>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</si>
  <si>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</si>
  <si>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</si>
  <si>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</si>
  <si>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</si>
  <si>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</si>
  <si>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</si>
  <si>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(1)</t>
  </si>
  <si>
    <r>
      <t>EC</t>
    </r>
    <r>
      <rPr>
        <vertAlign val="subscript"/>
        <sz val="11"/>
        <rFont val="Arial"/>
        <family val="2"/>
      </rPr>
      <t>PJ,i,p</t>
    </r>
    <phoneticPr fontId="4"/>
  </si>
  <si>
    <t>MWh/p</t>
    <phoneticPr fontId="4"/>
  </si>
  <si>
    <t>Option C</t>
    <phoneticPr fontId="4"/>
  </si>
  <si>
    <t>Monitored data</t>
    <phoneticPr fontId="4"/>
  </si>
  <si>
    <t>Continuously</t>
    <phoneticPr fontId="4"/>
  </si>
  <si>
    <t>(2)</t>
    <phoneticPr fontId="4"/>
  </si>
  <si>
    <t>(a)</t>
    <phoneticPr fontId="4"/>
  </si>
  <si>
    <t>(b)</t>
    <phoneticPr fontId="4"/>
  </si>
  <si>
    <t>(c)</t>
    <phoneticPr fontId="4"/>
  </si>
  <si>
    <t>(d)</t>
    <phoneticPr fontId="4"/>
  </si>
  <si>
    <t>(e)</t>
    <phoneticPr fontId="4"/>
  </si>
  <si>
    <t>(f)</t>
    <phoneticPr fontId="4"/>
  </si>
  <si>
    <t>Parameters</t>
    <phoneticPr fontId="4"/>
  </si>
  <si>
    <t>Description of data</t>
    <phoneticPr fontId="4"/>
  </si>
  <si>
    <t>Estimated Values</t>
    <phoneticPr fontId="4"/>
  </si>
  <si>
    <t>Units</t>
    <phoneticPr fontId="4"/>
  </si>
  <si>
    <t>Source of data</t>
    <phoneticPr fontId="4"/>
  </si>
  <si>
    <t>Other comments</t>
    <phoneticPr fontId="4"/>
  </si>
  <si>
    <r>
      <t>EF</t>
    </r>
    <r>
      <rPr>
        <vertAlign val="subscript"/>
        <sz val="11"/>
        <rFont val="Arial"/>
        <family val="2"/>
      </rPr>
      <t>elec</t>
    </r>
    <phoneticPr fontId="4"/>
  </si>
  <si>
    <r>
      <t>[For grid electricity]
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</si>
  <si>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</si>
  <si>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t>The most recent value available at the time of validation is applied and fixed for the monitoring period thereafter. The data is sourced from “Grid Emission Factor (GEF) of Bangladesh”, endorsed by National CDM Committee unless otherwise instructed by the Joint Committee.</t>
    <phoneticPr fontId="4"/>
  </si>
  <si>
    <r>
      <t>T</t>
    </r>
    <r>
      <rPr>
        <vertAlign val="subscript"/>
        <sz val="11"/>
        <rFont val="Arial"/>
        <family val="2"/>
      </rPr>
      <t>cooling-out,i</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</si>
  <si>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</si>
  <si>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t>degree Celsius</t>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</si>
  <si>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</si>
  <si>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T</t>
    </r>
    <r>
      <rPr>
        <vertAlign val="subscript"/>
        <sz val="11"/>
        <rFont val="Arial"/>
        <family val="2"/>
      </rPr>
      <t>chilled-out,i</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</si>
  <si>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</si>
  <si>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COP</t>
    </r>
    <r>
      <rPr>
        <vertAlign val="subscript"/>
        <sz val="11"/>
        <rFont val="Arial"/>
        <family val="2"/>
      </rPr>
      <t>RE,i</t>
    </r>
    <phoneticPr fontId="4"/>
  </si>
  <si>
    <r>
      <t xml:space="preserve">COP of reference chiller </t>
    </r>
    <r>
      <rPr>
        <i/>
        <sz val="11"/>
        <rFont val="Arial"/>
        <family val="2"/>
      </rPr>
      <t>i</t>
    </r>
    <r>
      <rPr>
        <sz val="11"/>
        <rFont val="Arial"/>
        <family val="2"/>
      </rPr>
      <t xml:space="preserve"> under the standardizing temperature conditions</t>
    </r>
    <phoneticPr fontId="4"/>
  </si>
  <si>
    <t>-</t>
    <phoneticPr fontId="4"/>
  </si>
  <si>
    <t>Selected from the default values set in the methodology</t>
  </si>
  <si>
    <r>
      <t>COP</t>
    </r>
    <r>
      <rPr>
        <vertAlign val="subscript"/>
        <sz val="11"/>
        <rFont val="Arial"/>
        <family val="2"/>
      </rPr>
      <t>PJ,i</t>
    </r>
    <phoneticPr fontId="4"/>
  </si>
  <si>
    <r>
      <t xml:space="preserve">COP of project chiller </t>
    </r>
    <r>
      <rPr>
        <i/>
        <sz val="11"/>
        <rFont val="Arial"/>
        <family val="2"/>
      </rPr>
      <t>i</t>
    </r>
    <r>
      <rPr>
        <sz val="11"/>
        <rFont val="Arial"/>
        <family val="2"/>
      </rPr>
      <t xml:space="preserve"> under the project specific conditions</t>
    </r>
    <phoneticPr fontId="4"/>
  </si>
  <si>
    <r>
      <t>COP</t>
    </r>
    <r>
      <rPr>
        <vertAlign val="subscript"/>
        <sz val="11"/>
        <rFont val="Arial"/>
        <family val="2"/>
      </rPr>
      <t>PJ,tc,i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</si>
  <si>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</si>
  <si>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</si>
  <si>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</si>
  <si>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</si>
  <si>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</si>
  <si>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Based on the amount of transaction which is measured directly using measuring equipments (Data used: commercial evidence such as invoices)</t>
    <phoneticPr fontId="4"/>
  </si>
  <si>
    <t>Option C</t>
    <phoneticPr fontId="4"/>
  </si>
  <si>
    <t>Based on the actual measurement using measuring equipments (Data used: measured values)</t>
    <phoneticPr fontId="4"/>
  </si>
  <si>
    <t>1. Calculations for emission reductions</t>
    <phoneticPr fontId="4"/>
  </si>
  <si>
    <t>Fuel type</t>
    <phoneticPr fontId="4"/>
  </si>
  <si>
    <t>Value</t>
    <phoneticPr fontId="4"/>
  </si>
  <si>
    <t>Units</t>
    <phoneticPr fontId="4"/>
  </si>
  <si>
    <t>Parameter</t>
  </si>
  <si>
    <t>N/A</t>
    <phoneticPr fontId="4"/>
  </si>
  <si>
    <t>2. Selected default values, etc.</t>
    <phoneticPr fontId="4"/>
  </si>
  <si>
    <t>N/A</t>
  </si>
  <si>
    <t>-</t>
    <phoneticPr fontId="4"/>
  </si>
  <si>
    <t>3. Calculations for reference emissions</t>
    <phoneticPr fontId="4"/>
  </si>
  <si>
    <t>Electricity</t>
    <phoneticPr fontId="4"/>
  </si>
  <si>
    <t>Electricity</t>
    <phoneticPr fontId="4"/>
  </si>
  <si>
    <t>MWh/p</t>
    <phoneticPr fontId="4"/>
  </si>
  <si>
    <t>-</t>
    <phoneticPr fontId="4"/>
  </si>
  <si>
    <t>4. Calculations of the project emissions</t>
    <phoneticPr fontId="4"/>
  </si>
  <si>
    <t>Electricity</t>
    <phoneticPr fontId="4"/>
  </si>
  <si>
    <t>[List of Default Values]</t>
    <phoneticPr fontId="4"/>
  </si>
  <si>
    <t>-</t>
    <phoneticPr fontId="4"/>
  </si>
  <si>
    <t>degree Celsius</t>
    <phoneticPr fontId="4"/>
  </si>
  <si>
    <t>Net calorific value of consumed fuel</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</si>
  <si>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</si>
  <si>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t>%</t>
    <phoneticPr fontId="4"/>
  </si>
  <si>
    <t xml:space="preserve">Power generation efficiency </t>
    <phoneticPr fontId="4"/>
  </si>
  <si>
    <r>
      <t>FC</t>
    </r>
    <r>
      <rPr>
        <vertAlign val="subscript"/>
        <sz val="11"/>
        <rFont val="Arial"/>
        <family val="2"/>
      </rPr>
      <t>PJ,p</t>
    </r>
    <phoneticPr fontId="4"/>
  </si>
  <si>
    <t>Invoice from fuel supply company</t>
    <phoneticPr fontId="4"/>
  </si>
  <si>
    <t>Data is collected and recorded from the invoices by the fuel supply company.</t>
    <phoneticPr fontId="4"/>
  </si>
  <si>
    <t>(3)</t>
    <phoneticPr fontId="4"/>
  </si>
  <si>
    <r>
      <t>EG</t>
    </r>
    <r>
      <rPr>
        <vertAlign val="subscript"/>
        <sz val="11"/>
        <rFont val="Arial"/>
        <family val="2"/>
      </rPr>
      <t>PJ,p</t>
    </r>
    <phoneticPr fontId="4"/>
  </si>
  <si>
    <t>Monitoring Plan Sheet (Input Sheet) [Attachment to Project Design Document]</t>
    <phoneticPr fontId="4"/>
  </si>
  <si>
    <t>Monitoring Plan Sheet (Calculation Process Sheet) [Attachment to Project Design Document]</t>
    <phoneticPr fontId="4"/>
  </si>
  <si>
    <r>
      <t>CO</t>
    </r>
    <r>
      <rPr>
        <vertAlign val="subscript"/>
        <sz val="11"/>
        <rFont val="Arial"/>
        <family val="2"/>
      </rPr>
      <t>2</t>
    </r>
    <r>
      <rPr>
        <sz val="11"/>
        <rFont val="Arial"/>
        <family val="2"/>
      </rPr>
      <t xml:space="preserve"> emission factor for consumed electricity with lower value [grid or captive]  </t>
    </r>
    <phoneticPr fontId="4"/>
  </si>
  <si>
    <r>
      <t xml:space="preserve">Table 1: Parameters to be monitored </t>
    </r>
    <r>
      <rPr>
        <b/>
        <i/>
        <sz val="11"/>
        <color indexed="8"/>
        <rFont val="Arial"/>
        <family val="2"/>
      </rPr>
      <t>ex post</t>
    </r>
    <phoneticPr fontId="4"/>
  </si>
  <si>
    <r>
      <t xml:space="preserve">The amount of electricity generated during the monitoring period </t>
    </r>
    <r>
      <rPr>
        <i/>
        <sz val="11"/>
        <rFont val="Arial"/>
        <family val="2"/>
      </rPr>
      <t>p</t>
    </r>
    <phoneticPr fontId="4"/>
  </si>
  <si>
    <r>
      <t xml:space="preserve">Table 2: Project-specific parameters to be fixed </t>
    </r>
    <r>
      <rPr>
        <b/>
        <i/>
        <sz val="11"/>
        <color indexed="8"/>
        <rFont val="Arial"/>
        <family val="2"/>
      </rPr>
      <t>ex ante</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</si>
  <si>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</si>
  <si>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</si>
  <si>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η</t>
    </r>
    <r>
      <rPr>
        <vertAlign val="subscript"/>
        <sz val="11"/>
        <rFont val="Arial"/>
        <family val="2"/>
      </rPr>
      <t>elec</t>
    </r>
    <phoneticPr fontId="4"/>
  </si>
  <si>
    <r>
      <t>NCV</t>
    </r>
    <r>
      <rPr>
        <vertAlign val="subscript"/>
        <sz val="11"/>
        <rFont val="Arial"/>
        <family val="2"/>
      </rPr>
      <t>fuel</t>
    </r>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</si>
  <si>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</si>
  <si>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</si>
  <si>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</si>
  <si>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</si>
  <si>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</si>
  <si>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</si>
  <si>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</si>
  <si>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</si>
  <si>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r>
      <t>COP</t>
    </r>
    <r>
      <rPr>
        <vertAlign val="subscript"/>
        <sz val="11"/>
        <rFont val="Arial"/>
        <family val="2"/>
      </rPr>
      <t>RE,i</t>
    </r>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</si>
  <si>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</si>
  <si>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</si>
  <si>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r>
      <t>CO</t>
    </r>
    <r>
      <rPr>
        <vertAlign val="subscript"/>
        <sz val="11"/>
        <rFont val="Arial"/>
        <family val="2"/>
      </rPr>
      <t>2</t>
    </r>
    <r>
      <rPr>
        <sz val="11"/>
        <rFont val="Arial"/>
        <family val="2"/>
      </rPr>
      <t xml:space="preserve"> emission factor for consumed electricity [grid]</t>
    </r>
    <phoneticPr fontId="4"/>
  </si>
  <si>
    <r>
      <t>tCO</t>
    </r>
    <r>
      <rPr>
        <vertAlign val="subscript"/>
        <sz val="11"/>
        <rFont val="Arial"/>
        <family val="2"/>
      </rPr>
      <t>2</t>
    </r>
    <r>
      <rPr>
        <sz val="11"/>
        <rFont val="Arial"/>
        <family val="2"/>
      </rPr>
      <t>/MWh</t>
    </r>
    <phoneticPr fontId="4"/>
  </si>
  <si>
    <r>
      <t>EF</t>
    </r>
    <r>
      <rPr>
        <vertAlign val="subscript"/>
        <sz val="11"/>
        <rFont val="Arial"/>
        <family val="2"/>
      </rPr>
      <t>elec</t>
    </r>
    <phoneticPr fontId="4"/>
  </si>
  <si>
    <r>
      <t>CO</t>
    </r>
    <r>
      <rPr>
        <vertAlign val="subscript"/>
        <sz val="11"/>
        <rFont val="Arial"/>
        <family val="2"/>
      </rPr>
      <t>2</t>
    </r>
    <r>
      <rPr>
        <sz val="11"/>
        <rFont val="Arial"/>
        <family val="2"/>
      </rPr>
      <t xml:space="preserve"> emission factor for consumed electricity [captive]</t>
    </r>
    <phoneticPr fontId="4"/>
  </si>
  <si>
    <r>
      <t xml:space="preserve">Power consumption of project chiller </t>
    </r>
    <r>
      <rPr>
        <i/>
        <sz val="11"/>
        <rFont val="Arial"/>
        <family val="2"/>
      </rPr>
      <t>i</t>
    </r>
    <phoneticPr fontId="4"/>
  </si>
  <si>
    <r>
      <t>EC</t>
    </r>
    <r>
      <rPr>
        <vertAlign val="subscript"/>
        <sz val="11"/>
        <rFont val="Arial"/>
        <family val="2"/>
      </rPr>
      <t>PJ,i,p</t>
    </r>
    <phoneticPr fontId="4"/>
  </si>
  <si>
    <r>
      <t xml:space="preserve">COP of reference chiller </t>
    </r>
    <r>
      <rPr>
        <i/>
        <sz val="11"/>
        <rFont val="Arial"/>
        <family val="2"/>
      </rPr>
      <t>i</t>
    </r>
    <r>
      <rPr>
        <sz val="11"/>
        <rFont val="Arial"/>
        <family val="2"/>
      </rPr>
      <t xml:space="preserve"> under the standardizing temperature conditions</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</si>
  <si>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</si>
  <si>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COP</t>
    </r>
    <r>
      <rPr>
        <vertAlign val="subscript"/>
        <sz val="11"/>
        <rFont val="Arial"/>
        <family val="2"/>
      </rPr>
      <t>PJ,tc,i</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</si>
  <si>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</si>
  <si>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</si>
  <si>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CO</t>
    </r>
    <r>
      <rPr>
        <vertAlign val="subscript"/>
        <sz val="11"/>
        <rFont val="Arial"/>
        <family val="2"/>
      </rPr>
      <t>2</t>
    </r>
    <r>
      <rPr>
        <sz val="11"/>
        <rFont val="Arial"/>
        <family val="2"/>
      </rPr>
      <t xml:space="preserve"> emission factor for consumed electricity with lower value [grid or captive]  </t>
    </r>
    <phoneticPr fontId="4"/>
  </si>
  <si>
    <r>
      <t>COP</t>
    </r>
    <r>
      <rPr>
        <vertAlign val="subscript"/>
        <sz val="11"/>
        <rFont val="Arial"/>
        <family val="2"/>
      </rPr>
      <t>RE,i</t>
    </r>
    <r>
      <rPr>
        <sz val="11"/>
        <rFont val="Arial"/>
        <family val="2"/>
      </rPr>
      <t xml:space="preserve"> (x&lt;300USRt)</t>
    </r>
    <phoneticPr fontId="4"/>
  </si>
  <si>
    <r>
      <t>TD</t>
    </r>
    <r>
      <rPr>
        <vertAlign val="subscript"/>
        <sz val="11"/>
        <rFont val="Arial"/>
        <family val="2"/>
      </rPr>
      <t>cooling</t>
    </r>
    <phoneticPr fontId="4"/>
  </si>
  <si>
    <r>
      <t>TD</t>
    </r>
    <r>
      <rPr>
        <vertAlign val="subscript"/>
        <sz val="11"/>
        <rFont val="Arial"/>
        <family val="2"/>
      </rPr>
      <t>chilled</t>
    </r>
    <phoneticPr fontId="4"/>
  </si>
  <si>
    <r>
      <t>tCO</t>
    </r>
    <r>
      <rPr>
        <vertAlign val="subscript"/>
        <sz val="11"/>
        <color indexed="8"/>
        <rFont val="Arial"/>
        <family val="2"/>
      </rPr>
      <t>2</t>
    </r>
    <r>
      <rPr>
        <sz val="11"/>
        <color indexed="8"/>
        <rFont val="Arial"/>
        <family val="2"/>
      </rPr>
      <t>/p</t>
    </r>
    <phoneticPr fontId="4"/>
  </si>
  <si>
    <r>
      <t xml:space="preserve">Project emissions during the period </t>
    </r>
    <r>
      <rPr>
        <i/>
        <sz val="11"/>
        <color indexed="8"/>
        <rFont val="Arial"/>
        <family val="2"/>
      </rPr>
      <t>p</t>
    </r>
    <phoneticPr fontId="4"/>
  </si>
  <si>
    <r>
      <t xml:space="preserve">COP of reference chiller </t>
    </r>
    <r>
      <rPr>
        <i/>
        <sz val="11"/>
        <rFont val="Arial"/>
        <family val="2"/>
      </rPr>
      <t xml:space="preserve">i </t>
    </r>
    <r>
      <rPr>
        <sz val="11"/>
        <rFont val="Arial"/>
        <family val="2"/>
      </rPr>
      <t>under the standardizing temperature conditions</t>
    </r>
    <phoneticPr fontId="4"/>
  </si>
  <si>
    <t>Monitoring Structure Sheet [Attachment to Project Design Document]</t>
    <phoneticPr fontId="4"/>
  </si>
  <si>
    <t>Responsible personnel</t>
  </si>
  <si>
    <t>Role</t>
    <phoneticPr fontId="4"/>
  </si>
  <si>
    <r>
      <t xml:space="preserve">The amount of fuel input for power generation during the monitoring period </t>
    </r>
    <r>
      <rPr>
        <i/>
        <sz val="11"/>
        <rFont val="Arial"/>
        <family val="2"/>
      </rPr>
      <t>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</si>
  <si>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</si>
  <si>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t>Monitoring Report Sheet (Input Sheet) [For Verification]</t>
  </si>
  <si>
    <t>Monitoring Report Sheet (Calculation Process Sheet) [For Verification]</t>
    <phoneticPr fontId="4"/>
  </si>
  <si>
    <r>
      <t xml:space="preserve">Table 1: Parameters monitored </t>
    </r>
    <r>
      <rPr>
        <b/>
        <i/>
        <sz val="11"/>
        <color indexed="8"/>
        <rFont val="Arial"/>
        <family val="2"/>
      </rPr>
      <t>ex post</t>
    </r>
    <phoneticPr fontId="4"/>
  </si>
  <si>
    <r>
      <t xml:space="preserve">Table 2: Project-specific parameters fixed </t>
    </r>
    <r>
      <rPr>
        <b/>
        <i/>
        <sz val="11"/>
        <color indexed="8"/>
        <rFont val="Arial"/>
        <family val="2"/>
      </rPr>
      <t>ex ante</t>
    </r>
    <phoneticPr fontId="4"/>
  </si>
  <si>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4"/>
  </si>
  <si>
    <t>Monitored Values</t>
    <phoneticPr fontId="4"/>
  </si>
  <si>
    <t>Monitoring period</t>
    <phoneticPr fontId="4"/>
  </si>
  <si>
    <t>(k)</t>
    <phoneticPr fontId="4"/>
  </si>
  <si>
    <t>Monitoring Period</t>
    <phoneticPr fontId="2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</si>
  <si>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</si>
  <si>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r>
      <t>COP</t>
    </r>
    <r>
      <rPr>
        <vertAlign val="subscript"/>
        <sz val="11"/>
        <rFont val="Arial"/>
        <family val="2"/>
      </rPr>
      <t>RE,i</t>
    </r>
    <r>
      <rPr>
        <sz val="11"/>
        <rFont val="Arial"/>
        <family val="2"/>
      </rPr>
      <t xml:space="preserve"> (700</t>
    </r>
    <r>
      <rPr>
        <sz val="11"/>
        <rFont val="Arial Unicode MS"/>
        <family val="3"/>
        <charset val="128"/>
      </rPr>
      <t>≤</t>
    </r>
    <r>
      <rPr>
        <sz val="11"/>
        <rFont val="Arial"/>
        <family val="2"/>
      </rPr>
      <t>x&lt;1,150USRt)</t>
    </r>
    <phoneticPr fontId="4"/>
  </si>
  <si>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x&lt;700USRt)</t>
    </r>
    <phoneticPr fontId="4"/>
  </si>
  <si>
    <t>Monitoring Spreadsheet: JCM_BD_AM001_ver02.0</t>
    <phoneticPr fontId="4"/>
  </si>
  <si>
    <t>Power generation efficiency obtained from manufacturer's specification</t>
  </si>
  <si>
    <t>The power generation efficiency calculated from monitored data of the amount of fuel input for power generation and the amount of electricity generated.</t>
  </si>
  <si>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 02.0" for the default efficiency for off-grid power plants.</t>
    <phoneticPr fontId="4"/>
  </si>
  <si>
    <t>mass or volume/p</t>
    <phoneticPr fontId="4"/>
  </si>
  <si>
    <t>for option b)</t>
    <phoneticPr fontId="4"/>
  </si>
  <si>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</si>
  <si>
    <t xml:space="preserve">Specification of the captive power generation system provided by the manufacturer. </t>
    <phoneticPr fontId="4"/>
  </si>
  <si>
    <t>GJ/mass or volume</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</si>
  <si>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</si>
  <si>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4"/>
  </si>
  <si>
    <r>
      <t>COP</t>
    </r>
    <r>
      <rPr>
        <vertAlign val="subscript"/>
        <sz val="11"/>
        <rFont val="Arial"/>
        <family val="2"/>
      </rPr>
      <t>RE,i</t>
    </r>
    <r>
      <rPr>
        <sz val="11"/>
        <rFont val="Arial"/>
        <family val="2"/>
      </rPr>
      <t xml:space="preserve"> (x&lt;300USRt)</t>
    </r>
    <phoneticPr fontId="4"/>
  </si>
  <si>
    <t>Option C</t>
    <phoneticPr fontId="4"/>
  </si>
  <si>
    <t>Option B</t>
    <phoneticPr fontId="4"/>
  </si>
  <si>
    <t>Invoice from fuel supply company</t>
    <phoneticPr fontId="4"/>
  </si>
  <si>
    <t>Data is collected and recorded from the invoices by the fuel supply company.</t>
    <phoneticPr fontId="4"/>
  </si>
  <si>
    <t>Continuously</t>
    <phoneticPr fontId="4"/>
  </si>
  <si>
    <t>Plant Director (technical)</t>
    <phoneticPr fontId="3"/>
  </si>
  <si>
    <t>Chiller operator</t>
    <phoneticPr fontId="3"/>
  </si>
  <si>
    <t>To compile and report the chiller data to plant director
Daily maintenance</t>
    <phoneticPr fontId="3"/>
  </si>
  <si>
    <t>Continuously</t>
    <phoneticPr fontId="4"/>
  </si>
  <si>
    <t>for option b)</t>
    <phoneticPr fontId="4"/>
  </si>
  <si>
    <t>Continuously</t>
    <phoneticPr fontId="4"/>
  </si>
  <si>
    <t>for option b)</t>
    <phoneticPr fontId="4"/>
  </si>
  <si>
    <t>Option C</t>
    <phoneticPr fontId="4"/>
  </si>
  <si>
    <t>Monitored data</t>
    <phoneticPr fontId="4"/>
  </si>
  <si>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4"/>
  </si>
  <si>
    <t>Calculated</t>
  </si>
  <si>
    <t>for option a)</t>
    <phoneticPr fontId="4"/>
  </si>
  <si>
    <t>for both option a) and b)</t>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</si>
  <si>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</si>
  <si>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IEC 62053-23 class 2.
- Measuring and recording:
</t>
    </r>
    <r>
      <rPr>
        <sz val="11"/>
        <rFont val="ＭＳ Ｐゴシック"/>
        <family val="3"/>
        <charset val="128"/>
      </rPr>
      <t>　</t>
    </r>
    <r>
      <rPr>
        <sz val="11"/>
        <rFont val="Arial"/>
        <family val="2"/>
      </rPr>
      <t xml:space="preserve">1) Measured data is  recorded and stored in the measuring equipments
with manufacture's specification within ±5% accuracy level which is required as the instrument error in Joint Crediting Mechanism Guidelines for Developing Project Design Document and Monitoring Report.
</t>
    </r>
    <r>
      <rPr>
        <sz val="11"/>
        <rFont val="ＭＳ Ｐゴシック"/>
        <family val="3"/>
        <charset val="128"/>
      </rPr>
      <t>　</t>
    </r>
    <r>
      <rPr>
        <sz val="11"/>
        <rFont val="Arial"/>
        <family val="2"/>
      </rPr>
      <t xml:space="preserve">2) Recorded and compiled data is checked its integrity once a month with monitoring manual by responsible staff. 
- Calibration: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
</t>
    </r>
    <r>
      <rPr>
        <sz val="11"/>
        <rFont val="ＭＳ Ｐゴシック"/>
        <family val="3"/>
        <charset val="128"/>
      </rPr>
      <t/>
    </r>
    <phoneticPr fontId="4"/>
  </si>
  <si>
    <r>
      <t xml:space="preserve">The amount of fuel input for power generation during the monitoring period </t>
    </r>
    <r>
      <rPr>
        <i/>
        <sz val="11"/>
        <rFont val="Arial"/>
        <family val="2"/>
      </rPr>
      <t>p</t>
    </r>
    <phoneticPr fontId="4"/>
  </si>
  <si>
    <r>
      <t>EG</t>
    </r>
    <r>
      <rPr>
        <vertAlign val="subscript"/>
        <sz val="11"/>
        <rFont val="Arial"/>
        <family val="2"/>
      </rPr>
      <t>PJ,p</t>
    </r>
    <phoneticPr fontId="4"/>
  </si>
  <si>
    <r>
      <t>tCO</t>
    </r>
    <r>
      <rPr>
        <vertAlign val="subscript"/>
        <sz val="11"/>
        <rFont val="Arial"/>
        <family val="2"/>
      </rPr>
      <t>2</t>
    </r>
    <r>
      <rPr>
        <sz val="11"/>
        <rFont val="Arial"/>
        <family val="2"/>
      </rPr>
      <t>/MWh</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</si>
  <si>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</si>
  <si>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tCO</t>
    </r>
    <r>
      <rPr>
        <vertAlign val="subscript"/>
        <sz val="11"/>
        <rFont val="Arial"/>
        <family val="2"/>
      </rPr>
      <t>2</t>
    </r>
    <r>
      <rPr>
        <sz val="11"/>
        <rFont val="Arial"/>
        <family val="2"/>
      </rPr>
      <t>/MWh</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</si>
  <si>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</si>
  <si>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 xml:space="preserve">COP of project chiller </t>
    </r>
    <r>
      <rPr>
        <i/>
        <sz val="11"/>
        <rFont val="Arial"/>
        <family val="2"/>
      </rPr>
      <t>i</t>
    </r>
    <r>
      <rPr>
        <sz val="11"/>
        <rFont val="Arial"/>
        <family val="2"/>
      </rPr>
      <t xml:space="preserve"> under the project specific conditions</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</si>
  <si>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</si>
  <si>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</si>
  <si>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r>
      <t>CO</t>
    </r>
    <r>
      <rPr>
        <vertAlign val="subscript"/>
        <sz val="11"/>
        <rFont val="Arial"/>
        <family val="2"/>
      </rPr>
      <t>2</t>
    </r>
    <r>
      <rPr>
        <sz val="11"/>
        <rFont val="Arial"/>
        <family val="2"/>
      </rPr>
      <t xml:space="preserve"> emission factor of consumed fuel</t>
    </r>
    <phoneticPr fontId="4"/>
  </si>
  <si>
    <t>To approve the monitored data.
To keep and archive monitored  and  required data  in the verification  and issuance for two years after the final issuance of credits</t>
    <phoneticPr fontId="3"/>
  </si>
  <si>
    <t>Reference Number: BD001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</si>
</sst>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0_ "/>
    <numFmt numFmtId="178" formatCode="0.00_ "/>
    <numFmt numFmtId="179" formatCode="#,##0.00_ "/>
    <numFmt numFmtId="180" formatCode="#,##0.000_ "/>
    <numFmt numFmtId="181" formatCode="#,##0.0000_ "/>
  </numFmts>
  <fonts count="25"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i/>
      <sz val="11"/>
      <color indexed="8"/>
      <name val="Arial"/>
      <family val="2"/>
    </font>
    <font>
      <vertAlign val="subscript"/>
      <sz val="11"/>
      <color indexed="8"/>
      <name val="Arial"/>
      <family val="2"/>
    </font>
    <font>
      <sz val="11"/>
      <name val="ＭＳ Ｐゴシック"/>
      <family val="3"/>
      <charset val="128"/>
      <scheme val="minor"/>
    </font>
    <font>
      <b/>
      <sz val="11"/>
      <name val="Arial"/>
      <family val="2"/>
    </font>
    <font>
      <sz val="11"/>
      <color rgb="FF000000"/>
      <name val="Arial"/>
      <family val="2"/>
    </font>
    <font>
      <b/>
      <i/>
      <sz val="11"/>
      <color indexed="8"/>
      <name val="Arial"/>
      <family val="2"/>
    </font>
    <font>
      <sz val="11"/>
      <color indexed="10"/>
      <name val="Arial"/>
      <family val="2"/>
    </font>
    <font>
      <b/>
      <vertAlign val="subscript"/>
      <sz val="11"/>
      <color indexed="8"/>
      <name val="Arial"/>
      <family val="2"/>
    </font>
    <font>
      <b/>
      <vertAlign val="subscript"/>
      <sz val="11"/>
      <color indexed="9"/>
      <name val="Arial"/>
      <family val="2"/>
    </font>
    <font>
      <b/>
      <sz val="11"/>
      <color theme="0"/>
      <name val="Arial"/>
      <family val="2"/>
    </font>
    <font>
      <sz val="6"/>
      <name val="ＭＳ Ｐゴシック"/>
      <family val="2"/>
      <charset val="128"/>
      <scheme val="minor"/>
    </font>
    <font>
      <sz val="11"/>
      <name val="Arial Unicode MS"/>
      <family val="3"/>
      <charset val="128"/>
    </font>
    <font>
      <sz val="11"/>
      <name val="ＭＳ Ｐゴシック"/>
      <family val="3"/>
      <charset val="128"/>
    </font>
  </fonts>
  <fills count="10">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59996337778862885"/>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indexed="23"/>
      </right>
      <top style="thin">
        <color indexed="23"/>
      </top>
      <bottom style="thin">
        <color indexed="23"/>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rgb="FF808080"/>
      </left>
      <right style="thin">
        <color rgb="FF808080"/>
      </right>
      <top style="thin">
        <color rgb="FF808080"/>
      </top>
      <bottom style="thin">
        <color rgb="FF808080"/>
      </bottom>
      <diagonal/>
    </border>
  </borders>
  <cellStyleXfs count="4">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xf numFmtId="0" fontId="1" fillId="0" borderId="0">
      <alignment vertical="center"/>
    </xf>
  </cellStyleXfs>
  <cellXfs count="14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177" fontId="8" fillId="0" borderId="1" xfId="0" applyNumberFormat="1" applyFont="1" applyBorder="1" applyProtection="1">
      <alignment vertical="center"/>
      <protection locked="0"/>
    </xf>
    <xf numFmtId="0" fontId="2" fillId="0" borderId="0" xfId="0" applyFont="1" applyBorder="1">
      <alignment vertical="center"/>
    </xf>
    <xf numFmtId="0" fontId="2" fillId="0" borderId="0" xfId="0" applyFont="1" applyAlignment="1">
      <alignment horizontal="center" vertical="center"/>
    </xf>
    <xf numFmtId="0" fontId="2"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2" fillId="0" borderId="0" xfId="0" applyFont="1" applyFill="1" applyBorder="1" applyAlignment="1">
      <alignment horizontal="center" vertical="center"/>
    </xf>
    <xf numFmtId="0" fontId="2" fillId="4" borderId="0" xfId="0" applyFont="1" applyFill="1" applyBorder="1">
      <alignment vertical="center"/>
    </xf>
    <xf numFmtId="176" fontId="8" fillId="4" borderId="2" xfId="1" applyNumberFormat="1" applyFont="1" applyFill="1" applyBorder="1" applyProtection="1">
      <alignment vertical="center"/>
      <protection locked="0"/>
    </xf>
    <xf numFmtId="0" fontId="8" fillId="0" borderId="2" xfId="0" applyFont="1" applyFill="1" applyBorder="1" applyAlignment="1" applyProtection="1">
      <alignment vertical="center" wrapText="1"/>
      <protection locked="0"/>
    </xf>
    <xf numFmtId="0" fontId="8" fillId="4" borderId="2" xfId="0" applyFont="1" applyFill="1" applyBorder="1" applyAlignment="1" applyProtection="1">
      <alignment vertical="center" wrapText="1"/>
      <protection locked="0"/>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8" fillId="0" borderId="2" xfId="0" applyFont="1" applyFill="1" applyBorder="1" applyAlignment="1">
      <alignment horizontal="center" vertical="center"/>
    </xf>
    <xf numFmtId="178" fontId="8" fillId="5" borderId="2" xfId="0" applyNumberFormat="1" applyFont="1" applyFill="1" applyBorder="1">
      <alignment vertical="center"/>
    </xf>
    <xf numFmtId="0" fontId="8" fillId="5" borderId="2" xfId="0" applyFont="1" applyFill="1" applyBorder="1" applyAlignment="1">
      <alignment horizontal="center" vertical="center"/>
    </xf>
    <xf numFmtId="0" fontId="8" fillId="0" borderId="2" xfId="0" applyFont="1" applyBorder="1" applyAlignment="1">
      <alignment horizontal="center" vertical="center"/>
    </xf>
    <xf numFmtId="0" fontId="8" fillId="6" borderId="2" xfId="0" applyFont="1" applyFill="1" applyBorder="1" applyAlignment="1">
      <alignment horizontal="center" vertical="center"/>
    </xf>
    <xf numFmtId="0" fontId="8" fillId="3" borderId="2" xfId="0" applyFont="1" applyFill="1" applyBorder="1" applyAlignment="1">
      <alignment horizontal="center" vertical="center"/>
    </xf>
    <xf numFmtId="0" fontId="8" fillId="4" borderId="2" xfId="0" applyFont="1" applyFill="1" applyBorder="1" applyAlignment="1">
      <alignment horizontal="center" vertical="center"/>
    </xf>
    <xf numFmtId="0" fontId="8" fillId="6" borderId="2" xfId="2" applyFont="1" applyFill="1" applyBorder="1" applyAlignment="1">
      <alignment horizontal="center" vertical="center"/>
    </xf>
    <xf numFmtId="0" fontId="6" fillId="8" borderId="5" xfId="0" applyFont="1" applyFill="1" applyBorder="1">
      <alignment vertical="center"/>
    </xf>
    <xf numFmtId="0" fontId="2" fillId="8" borderId="2" xfId="0" applyFont="1" applyFill="1" applyBorder="1">
      <alignment vertical="center"/>
    </xf>
    <xf numFmtId="0" fontId="6" fillId="8" borderId="2" xfId="0" applyFont="1" applyFill="1" applyBorder="1">
      <alignment vertical="center"/>
    </xf>
    <xf numFmtId="0" fontId="6" fillId="8" borderId="2" xfId="0" applyFont="1" applyFill="1" applyBorder="1" applyAlignment="1">
      <alignment horizontal="center" vertical="center"/>
    </xf>
    <xf numFmtId="0" fontId="6" fillId="8" borderId="2" xfId="0" applyFont="1" applyFill="1" applyBorder="1" applyAlignment="1">
      <alignment horizontal="center" vertical="center" shrinkToFit="1"/>
    </xf>
    <xf numFmtId="0" fontId="2" fillId="8" borderId="8" xfId="0" applyFont="1" applyFill="1" applyBorder="1">
      <alignment vertical="center"/>
    </xf>
    <xf numFmtId="0" fontId="2" fillId="8" borderId="9" xfId="0" applyFont="1" applyFill="1" applyBorder="1">
      <alignment vertical="center"/>
    </xf>
    <xf numFmtId="0" fontId="2" fillId="9" borderId="5" xfId="0" applyFont="1" applyFill="1" applyBorder="1" applyAlignment="1">
      <alignment vertical="center"/>
    </xf>
    <xf numFmtId="0" fontId="2" fillId="9" borderId="9" xfId="0" applyFont="1" applyFill="1" applyBorder="1">
      <alignment vertical="center"/>
    </xf>
    <xf numFmtId="0" fontId="2" fillId="9" borderId="8" xfId="0" applyFont="1" applyFill="1" applyBorder="1">
      <alignment vertical="center"/>
    </xf>
    <xf numFmtId="0" fontId="2" fillId="9" borderId="2" xfId="0" applyFont="1" applyFill="1" applyBorder="1" applyAlignment="1">
      <alignment vertical="center"/>
    </xf>
    <xf numFmtId="0" fontId="2" fillId="9" borderId="5" xfId="0" applyFont="1" applyFill="1" applyBorder="1">
      <alignment vertical="center"/>
    </xf>
    <xf numFmtId="0" fontId="2" fillId="9" borderId="2" xfId="0" applyFont="1" applyFill="1" applyBorder="1">
      <alignment vertical="center"/>
    </xf>
    <xf numFmtId="0" fontId="2" fillId="5" borderId="2" xfId="0" applyFont="1" applyFill="1" applyBorder="1">
      <alignment vertical="center"/>
    </xf>
    <xf numFmtId="0" fontId="2" fillId="5" borderId="2" xfId="0" applyFont="1" applyFill="1" applyBorder="1" applyAlignment="1">
      <alignment horizontal="center" vertical="center"/>
    </xf>
    <xf numFmtId="2" fontId="2" fillId="5" borderId="2" xfId="0" applyNumberFormat="1" applyFont="1" applyFill="1" applyBorder="1" applyAlignment="1">
      <alignment horizontal="center" vertical="center"/>
    </xf>
    <xf numFmtId="0" fontId="8" fillId="0" borderId="11" xfId="0" applyFont="1" applyBorder="1" applyAlignment="1">
      <alignment horizontal="center" vertical="center"/>
    </xf>
    <xf numFmtId="0" fontId="2" fillId="0" borderId="11" xfId="0" applyFont="1" applyBorder="1" applyAlignment="1">
      <alignment horizontal="center" vertical="center"/>
    </xf>
    <xf numFmtId="0" fontId="8" fillId="0" borderId="4" xfId="0" applyFont="1" applyBorder="1" applyAlignment="1">
      <alignment horizontal="center" vertical="center"/>
    </xf>
    <xf numFmtId="0" fontId="2" fillId="0" borderId="4" xfId="0" applyFont="1" applyBorder="1" applyAlignment="1">
      <alignment horizontal="center" vertical="center"/>
    </xf>
    <xf numFmtId="0" fontId="6" fillId="8" borderId="5" xfId="0" applyFont="1" applyFill="1" applyBorder="1" applyAlignment="1">
      <alignment horizontal="center" vertical="center"/>
    </xf>
    <xf numFmtId="0" fontId="6" fillId="8" borderId="8" xfId="0" applyFont="1" applyFill="1" applyBorder="1">
      <alignment vertical="center"/>
    </xf>
    <xf numFmtId="0" fontId="6" fillId="0" borderId="0" xfId="0" applyFont="1">
      <alignment vertical="center"/>
    </xf>
    <xf numFmtId="179" fontId="8" fillId="3" borderId="1" xfId="0" applyNumberFormat="1" applyFont="1" applyFill="1" applyBorder="1" applyProtection="1">
      <alignment vertical="center"/>
    </xf>
    <xf numFmtId="179" fontId="8" fillId="0" borderId="1" xfId="0" applyNumberFormat="1" applyFont="1" applyBorder="1" applyProtection="1">
      <alignment vertical="center"/>
      <protection locked="0"/>
    </xf>
    <xf numFmtId="180" fontId="8" fillId="6" borderId="2" xfId="0" applyNumberFormat="1" applyFont="1" applyFill="1" applyBorder="1">
      <alignment vertical="center"/>
    </xf>
    <xf numFmtId="179" fontId="8" fillId="5" borderId="2" xfId="0" applyNumberFormat="1" applyFont="1" applyFill="1" applyBorder="1">
      <alignment vertical="center"/>
    </xf>
    <xf numFmtId="179" fontId="8" fillId="6" borderId="2" xfId="2" applyNumberFormat="1" applyFont="1" applyFill="1" applyBorder="1">
      <alignment vertical="center"/>
    </xf>
    <xf numFmtId="0" fontId="2" fillId="5" borderId="2" xfId="0" applyFont="1" applyFill="1" applyBorder="1" applyAlignment="1">
      <alignment horizontal="center" vertical="center" shrinkToFit="1"/>
    </xf>
    <xf numFmtId="0" fontId="2" fillId="0" borderId="0" xfId="0" applyFont="1" applyProtection="1">
      <alignment vertical="center"/>
    </xf>
    <xf numFmtId="0" fontId="2" fillId="0" borderId="0" xfId="0" applyFont="1" applyAlignment="1" applyProtection="1">
      <alignment horizontal="right" vertical="center"/>
    </xf>
    <xf numFmtId="0" fontId="5" fillId="7" borderId="0" xfId="0" applyFont="1" applyFill="1" applyAlignment="1" applyProtection="1">
      <alignment vertical="center"/>
    </xf>
    <xf numFmtId="0" fontId="6" fillId="7" borderId="0" xfId="0" applyFont="1" applyFill="1" applyAlignment="1" applyProtection="1">
      <alignment vertical="center"/>
    </xf>
    <xf numFmtId="0" fontId="6" fillId="7" borderId="0" xfId="0" applyFont="1" applyFill="1" applyAlignment="1" applyProtection="1">
      <alignment horizontal="right" vertical="center"/>
    </xf>
    <xf numFmtId="0" fontId="7" fillId="0" borderId="0" xfId="0" applyFont="1" applyFill="1" applyBorder="1" applyProtection="1">
      <alignment vertical="center"/>
    </xf>
    <xf numFmtId="0" fontId="6" fillId="8" borderId="2" xfId="0" applyFont="1" applyFill="1" applyBorder="1" applyAlignment="1" applyProtection="1">
      <alignment horizontal="center" vertical="center" wrapText="1"/>
    </xf>
    <xf numFmtId="0" fontId="2" fillId="0" borderId="0" xfId="0" applyFont="1" applyAlignment="1" applyProtection="1">
      <alignment vertical="center" wrapText="1"/>
    </xf>
    <xf numFmtId="0" fontId="8" fillId="3" borderId="2" xfId="0" quotePrefix="1" applyFont="1" applyFill="1" applyBorder="1" applyAlignment="1" applyProtection="1">
      <alignment horizontal="center" vertical="center"/>
    </xf>
    <xf numFmtId="0" fontId="8" fillId="3" borderId="2" xfId="0" applyFont="1" applyFill="1" applyBorder="1" applyAlignment="1" applyProtection="1">
      <alignment vertical="center" wrapText="1"/>
    </xf>
    <xf numFmtId="0" fontId="8" fillId="3" borderId="2" xfId="0" applyFont="1" applyFill="1" applyBorder="1" applyAlignment="1" applyProtection="1">
      <alignment vertical="center"/>
    </xf>
    <xf numFmtId="0" fontId="2" fillId="0" borderId="0" xfId="0" applyFont="1" applyFill="1" applyProtection="1">
      <alignment vertical="center"/>
    </xf>
    <xf numFmtId="0" fontId="8" fillId="3" borderId="1" xfId="0" applyFont="1" applyFill="1" applyBorder="1" applyAlignment="1" applyProtection="1">
      <alignment vertical="center"/>
    </xf>
    <xf numFmtId="0" fontId="8" fillId="3" borderId="1" xfId="0" quotePrefix="1" applyFont="1" applyFill="1" applyBorder="1" applyAlignment="1" applyProtection="1">
      <alignment vertical="center" wrapText="1"/>
    </xf>
    <xf numFmtId="0" fontId="7" fillId="0" borderId="0" xfId="0" applyFont="1" applyProtection="1">
      <alignment vertical="center"/>
    </xf>
    <xf numFmtId="0" fontId="6" fillId="8" borderId="2" xfId="0" applyFont="1" applyFill="1" applyBorder="1" applyAlignment="1" applyProtection="1">
      <alignment horizontal="center" vertical="center"/>
    </xf>
    <xf numFmtId="0" fontId="2" fillId="3" borderId="4" xfId="0" applyFont="1" applyFill="1" applyBorder="1" applyProtection="1">
      <alignment vertical="center"/>
    </xf>
    <xf numFmtId="0" fontId="2" fillId="0" borderId="0" xfId="0" applyFont="1" applyBorder="1" applyProtection="1">
      <alignment vertical="center"/>
    </xf>
    <xf numFmtId="38" fontId="2" fillId="0" borderId="0" xfId="1" applyFont="1" applyProtection="1">
      <alignment vertical="center"/>
    </xf>
    <xf numFmtId="0" fontId="2" fillId="0" borderId="1" xfId="0" applyFont="1" applyFill="1" applyBorder="1" applyProtection="1">
      <alignment vertical="center"/>
    </xf>
    <xf numFmtId="177" fontId="8" fillId="0" borderId="1" xfId="0" applyNumberFormat="1" applyFont="1" applyFill="1" applyBorder="1" applyProtection="1">
      <alignment vertical="center"/>
      <protection locked="0"/>
    </xf>
    <xf numFmtId="0" fontId="8" fillId="0" borderId="2" xfId="3" applyFont="1" applyFill="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2" xfId="0" applyFont="1" applyFill="1" applyBorder="1" applyAlignment="1" applyProtection="1">
      <alignment vertical="center" wrapText="1"/>
      <protection locked="0"/>
    </xf>
    <xf numFmtId="177" fontId="8" fillId="3" borderId="1" xfId="0" applyNumberFormat="1" applyFont="1" applyFill="1" applyBorder="1" applyProtection="1">
      <alignment vertical="center"/>
    </xf>
    <xf numFmtId="181" fontId="8" fillId="0" borderId="1" xfId="0" applyNumberFormat="1" applyFont="1" applyFill="1" applyBorder="1" applyProtection="1">
      <alignment vertical="center"/>
      <protection locked="0"/>
    </xf>
    <xf numFmtId="0" fontId="8" fillId="0" borderId="0" xfId="0" applyFont="1" applyAlignment="1" applyProtection="1">
      <alignment horizontal="right" vertical="center"/>
    </xf>
    <xf numFmtId="0" fontId="8" fillId="4" borderId="2" xfId="0" applyFont="1" applyFill="1" applyBorder="1" applyAlignment="1" applyProtection="1">
      <alignment horizontal="left" vertical="center" wrapText="1"/>
      <protection locked="0"/>
    </xf>
    <xf numFmtId="0" fontId="8" fillId="0" borderId="0" xfId="0" applyFont="1" applyAlignment="1">
      <alignment horizontal="right" vertical="center"/>
    </xf>
    <xf numFmtId="0" fontId="6" fillId="8" borderId="1" xfId="0" applyFont="1" applyFill="1" applyBorder="1" applyAlignment="1" applyProtection="1">
      <alignment horizontal="center" vertical="center" wrapText="1"/>
    </xf>
    <xf numFmtId="0" fontId="8" fillId="3" borderId="1" xfId="0" applyFont="1" applyFill="1" applyBorder="1" applyAlignment="1" applyProtection="1">
      <alignment vertical="center" wrapText="1"/>
    </xf>
    <xf numFmtId="177" fontId="2" fillId="0" borderId="3" xfId="0" applyNumberFormat="1" applyFont="1" applyBorder="1">
      <alignment vertical="center"/>
    </xf>
    <xf numFmtId="177" fontId="8" fillId="0" borderId="3" xfId="0" applyNumberFormat="1" applyFont="1" applyBorder="1" applyAlignment="1">
      <alignment vertical="center" wrapText="1"/>
    </xf>
    <xf numFmtId="177" fontId="8" fillId="0" borderId="3" xfId="0" applyNumberFormat="1" applyFont="1" applyBorder="1">
      <alignment vertical="center"/>
    </xf>
    <xf numFmtId="179" fontId="8" fillId="4" borderId="2" xfId="1" applyNumberFormat="1" applyFont="1" applyFill="1" applyBorder="1" applyProtection="1">
      <alignment vertical="center"/>
      <protection locked="0"/>
    </xf>
    <xf numFmtId="180" fontId="8" fillId="4" borderId="1" xfId="1" applyNumberFormat="1" applyFont="1" applyFill="1" applyBorder="1" applyAlignment="1" applyProtection="1">
      <alignment horizontal="right" vertical="center"/>
      <protection locked="0"/>
    </xf>
    <xf numFmtId="180" fontId="8" fillId="3" borderId="1" xfId="1" applyNumberFormat="1" applyFont="1" applyFill="1" applyBorder="1" applyProtection="1">
      <alignment vertical="center"/>
    </xf>
    <xf numFmtId="180" fontId="8" fillId="0" borderId="0" xfId="0" applyNumberFormat="1" applyFont="1" applyProtection="1">
      <alignment vertical="center"/>
      <protection locked="0"/>
    </xf>
    <xf numFmtId="179" fontId="8" fillId="3" borderId="2" xfId="0" applyNumberFormat="1" applyFont="1" applyFill="1" applyBorder="1">
      <alignment vertical="center"/>
    </xf>
    <xf numFmtId="179" fontId="8" fillId="3" borderId="2" xfId="1" applyNumberFormat="1" applyFont="1" applyFill="1" applyBorder="1">
      <alignment vertical="center"/>
    </xf>
    <xf numFmtId="180" fontId="8" fillId="3" borderId="1" xfId="1" applyNumberFormat="1" applyFont="1" applyFill="1" applyBorder="1" applyAlignment="1" applyProtection="1">
      <alignment horizontal="right" vertical="center"/>
    </xf>
    <xf numFmtId="180" fontId="16" fillId="3" borderId="1" xfId="1" applyNumberFormat="1" applyFont="1" applyFill="1" applyBorder="1" applyProtection="1">
      <alignment vertical="center"/>
    </xf>
    <xf numFmtId="181" fontId="8" fillId="3" borderId="1" xfId="0" applyNumberFormat="1" applyFont="1" applyFill="1" applyBorder="1" applyProtection="1">
      <alignment vertical="center"/>
    </xf>
    <xf numFmtId="0" fontId="1" fillId="0" borderId="0" xfId="3" applyFont="1" applyProtection="1">
      <alignment vertical="center"/>
    </xf>
    <xf numFmtId="0" fontId="8" fillId="0" borderId="0" xfId="3" applyFont="1" applyAlignment="1" applyProtection="1">
      <alignment horizontal="right" vertical="center"/>
    </xf>
    <xf numFmtId="0" fontId="2" fillId="0" borderId="0" xfId="3" applyFont="1" applyAlignment="1" applyProtection="1">
      <alignment horizontal="right" vertical="center"/>
    </xf>
    <xf numFmtId="0" fontId="6" fillId="8" borderId="2" xfId="3" applyFont="1" applyFill="1" applyBorder="1" applyAlignment="1" applyProtection="1">
      <alignment horizontal="center" vertical="center" wrapText="1"/>
    </xf>
    <xf numFmtId="38" fontId="8" fillId="0" borderId="1" xfId="1" applyFont="1" applyFill="1" applyBorder="1" applyProtection="1">
      <alignment vertical="center"/>
      <protection locked="0"/>
    </xf>
    <xf numFmtId="176" fontId="8" fillId="0" borderId="2" xfId="1" applyNumberFormat="1" applyFont="1" applyFill="1" applyBorder="1" applyProtection="1">
      <alignment vertical="center"/>
      <protection locked="0"/>
    </xf>
    <xf numFmtId="0" fontId="8" fillId="3" borderId="1" xfId="0" applyFont="1" applyFill="1" applyBorder="1" applyAlignment="1" applyProtection="1">
      <alignment vertical="center" wrapText="1"/>
    </xf>
    <xf numFmtId="0" fontId="8" fillId="0" borderId="0" xfId="0" applyFont="1" applyProtection="1">
      <alignment vertical="center"/>
    </xf>
    <xf numFmtId="0" fontId="15" fillId="8" borderId="1" xfId="0" applyFont="1" applyFill="1" applyBorder="1" applyAlignment="1" applyProtection="1">
      <alignment horizontal="center" vertical="center" wrapText="1"/>
    </xf>
    <xf numFmtId="180" fontId="8" fillId="0" borderId="1" xfId="0" applyNumberFormat="1" applyFont="1" applyBorder="1" applyProtection="1">
      <alignment vertical="center"/>
      <protection locked="0"/>
    </xf>
    <xf numFmtId="0" fontId="15" fillId="8" borderId="1" xfId="0" applyFont="1" applyFill="1" applyBorder="1" applyAlignment="1" applyProtection="1">
      <alignment horizontal="center" vertical="center" wrapText="1"/>
    </xf>
    <xf numFmtId="0" fontId="8" fillId="3" borderId="1" xfId="0" applyFont="1" applyFill="1" applyBorder="1" applyAlignment="1" applyProtection="1">
      <alignment vertical="center" wrapText="1"/>
    </xf>
    <xf numFmtId="0" fontId="8" fillId="0" borderId="1"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6" fillId="8" borderId="5" xfId="0" applyFont="1" applyFill="1" applyBorder="1" applyAlignment="1" applyProtection="1">
      <alignment horizontal="center" vertical="center"/>
    </xf>
    <xf numFmtId="176" fontId="18" fillId="4" borderId="6" xfId="1" applyNumberFormat="1" applyFont="1" applyFill="1" applyBorder="1" applyAlignment="1" applyProtection="1">
      <alignment horizontal="right" vertical="center"/>
    </xf>
    <xf numFmtId="176" fontId="18" fillId="4" borderId="7" xfId="1" applyNumberFormat="1" applyFont="1" applyFill="1" applyBorder="1" applyAlignment="1" applyProtection="1">
      <alignment horizontal="right" vertical="center"/>
    </xf>
    <xf numFmtId="0" fontId="2" fillId="0" borderId="1" xfId="0" applyFont="1" applyFill="1" applyBorder="1" applyAlignment="1" applyProtection="1">
      <alignment horizontal="left" vertical="center" wrapText="1"/>
    </xf>
    <xf numFmtId="0" fontId="8" fillId="3" borderId="11" xfId="0" applyFont="1" applyFill="1" applyBorder="1" applyAlignment="1">
      <alignment vertical="center" wrapText="1"/>
    </xf>
    <xf numFmtId="0" fontId="8" fillId="3" borderId="10" xfId="0" applyFont="1" applyFill="1" applyBorder="1" applyAlignment="1">
      <alignment vertical="center" wrapText="1"/>
    </xf>
    <xf numFmtId="0" fontId="8" fillId="3" borderId="4" xfId="0" applyFont="1" applyFill="1" applyBorder="1" applyAlignment="1">
      <alignment vertical="center" wrapText="1"/>
    </xf>
    <xf numFmtId="0" fontId="8" fillId="3" borderId="11" xfId="0" applyFont="1" applyFill="1" applyBorder="1" applyAlignment="1">
      <alignment vertical="center"/>
    </xf>
    <xf numFmtId="0" fontId="8" fillId="3" borderId="10" xfId="0" applyFont="1" applyFill="1" applyBorder="1" applyAlignment="1">
      <alignment vertical="center"/>
    </xf>
    <xf numFmtId="0" fontId="8" fillId="3" borderId="4" xfId="0" applyFont="1" applyFill="1" applyBorder="1" applyAlignment="1">
      <alignment vertical="center"/>
    </xf>
    <xf numFmtId="0" fontId="5" fillId="7" borderId="0" xfId="0" applyFont="1" applyFill="1" applyAlignment="1">
      <alignment vertical="center"/>
    </xf>
    <xf numFmtId="0" fontId="8" fillId="9" borderId="2" xfId="0" applyFont="1" applyFill="1" applyBorder="1" applyAlignment="1">
      <alignment vertical="center" wrapText="1"/>
    </xf>
    <xf numFmtId="0" fontId="14" fillId="9" borderId="2" xfId="0" applyFont="1" applyFill="1" applyBorder="1" applyAlignment="1">
      <alignment vertical="center" wrapText="1"/>
    </xf>
    <xf numFmtId="0" fontId="5" fillId="7" borderId="0" xfId="3" applyFont="1" applyFill="1" applyAlignment="1" applyProtection="1">
      <alignment horizontal="left" vertical="center"/>
    </xf>
    <xf numFmtId="0" fontId="8" fillId="3" borderId="11" xfId="0" applyFont="1" applyFill="1" applyBorder="1" applyAlignment="1" applyProtection="1">
      <alignment vertical="center"/>
    </xf>
    <xf numFmtId="0" fontId="8" fillId="3" borderId="4" xfId="0" applyFont="1" applyFill="1" applyBorder="1" applyAlignment="1" applyProtection="1">
      <alignment vertical="center"/>
    </xf>
    <xf numFmtId="176" fontId="18" fillId="4" borderId="13" xfId="1" applyNumberFormat="1" applyFont="1" applyFill="1" applyBorder="1" applyAlignment="1" applyProtection="1">
      <alignment vertical="center"/>
    </xf>
    <xf numFmtId="176" fontId="18" fillId="4" borderId="14" xfId="1" applyNumberFormat="1" applyFont="1" applyFill="1" applyBorder="1" applyAlignment="1" applyProtection="1">
      <alignment vertical="center"/>
    </xf>
    <xf numFmtId="0" fontId="21" fillId="8" borderId="2" xfId="0" applyFont="1" applyFill="1" applyBorder="1" applyAlignment="1" applyProtection="1">
      <alignment horizontal="center" vertical="center"/>
    </xf>
    <xf numFmtId="49" fontId="8" fillId="0" borderId="2" xfId="0" applyNumberFormat="1" applyFont="1" applyBorder="1" applyAlignment="1" applyProtection="1">
      <alignment horizontal="center" vertical="center" shrinkToFit="1"/>
      <protection locked="0"/>
    </xf>
    <xf numFmtId="49" fontId="8" fillId="0" borderId="11" xfId="0" applyNumberFormat="1" applyFont="1" applyBorder="1" applyAlignment="1" applyProtection="1">
      <alignment horizontal="center" vertical="center" shrinkToFit="1"/>
      <protection locked="0"/>
    </xf>
    <xf numFmtId="0" fontId="6" fillId="8" borderId="11" xfId="0" applyFont="1" applyFill="1" applyBorder="1" applyAlignment="1" applyProtection="1">
      <alignment horizontal="center" vertical="center" wrapText="1"/>
    </xf>
    <xf numFmtId="0" fontId="6" fillId="8" borderId="4" xfId="0" applyFont="1" applyFill="1" applyBorder="1" applyAlignment="1" applyProtection="1">
      <alignment horizontal="center" vertical="center" wrapText="1"/>
    </xf>
    <xf numFmtId="0" fontId="2" fillId="3" borderId="1" xfId="0" applyFont="1" applyFill="1" applyBorder="1" applyAlignment="1" applyProtection="1">
      <alignment horizontal="left" vertical="center" wrapText="1"/>
    </xf>
    <xf numFmtId="0" fontId="8" fillId="3" borderId="12" xfId="0" applyFont="1" applyFill="1" applyBorder="1" applyAlignment="1" applyProtection="1">
      <alignment vertical="center" wrapText="1"/>
    </xf>
    <xf numFmtId="0" fontId="8" fillId="3" borderId="1" xfId="0" applyFont="1" applyFill="1" applyBorder="1" applyAlignment="1" applyProtection="1">
      <alignment horizontal="left" vertical="center" wrapText="1"/>
    </xf>
    <xf numFmtId="0" fontId="8" fillId="3" borderId="15" xfId="0" applyFont="1" applyFill="1" applyBorder="1" applyAlignment="1" applyProtection="1">
      <alignment horizontal="left" vertical="center" wrapText="1"/>
    </xf>
    <xf numFmtId="0" fontId="8" fillId="3" borderId="16" xfId="0" applyFont="1" applyFill="1" applyBorder="1" applyAlignment="1" applyProtection="1">
      <alignment horizontal="left" vertical="center" wrapText="1"/>
    </xf>
    <xf numFmtId="0" fontId="8" fillId="3" borderId="12" xfId="0" applyFont="1" applyFill="1" applyBorder="1" applyAlignment="1" applyProtection="1">
      <alignment horizontal="left" vertical="center" wrapText="1"/>
    </xf>
    <xf numFmtId="0" fontId="6" fillId="8" borderId="1" xfId="0" applyFont="1" applyFill="1" applyBorder="1" applyAlignment="1" applyProtection="1">
      <alignment horizontal="center" vertical="center" wrapText="1"/>
    </xf>
    <xf numFmtId="0" fontId="6" fillId="8" borderId="12" xfId="0" applyFont="1" applyFill="1" applyBorder="1" applyAlignment="1" applyProtection="1">
      <alignment horizontal="center" vertical="center" wrapText="1"/>
    </xf>
    <xf numFmtId="0" fontId="2" fillId="0" borderId="17" xfId="0" applyFont="1" applyFill="1" applyBorder="1" applyAlignment="1" applyProtection="1">
      <alignment horizontal="left" vertical="center"/>
    </xf>
    <xf numFmtId="0" fontId="2" fillId="0" borderId="17" xfId="0" applyFont="1" applyFill="1" applyBorder="1" applyAlignment="1" applyProtection="1">
      <alignment horizontal="left" vertical="center" wrapText="1"/>
    </xf>
  </cellXfs>
  <cellStyles count="4">
    <cellStyle name="40% - アクセント 6 2" xfId="2" xr:uid="{00000000-0005-0000-0000-000000000000}"/>
    <cellStyle name="桁区切り" xfId="1" builtinId="6"/>
    <cellStyle name="標準" xfId="0" builtinId="0"/>
    <cellStyle name="標準 2" xfId="3" xr:uid="{00000000-0005-0000-0000-000003000000}"/>
  </cellStyles>
  <dxfs count="0"/>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t01\&#22320;&#29699;&#29872;&#22659;&#23616;_&#24066;&#22580;&#12513;&#12459;&#12491;&#12474;&#12512;&#23460;\Users\a5681\Documents\03-project\16_06%20IGES%20JCM\14%20Bangladesh\03%20City%20Sugar\PDD\170216\02%20JCM_BD_AM001_City%20Sugar%20201702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calc_process)"/>
      <sheetName val="MSS"/>
      <sheetName val="MRS(input)"/>
      <sheetName val="MRS(calc_process)"/>
    </sheetNames>
    <sheetDataSet>
      <sheetData sheetId="0" refreshError="1"/>
      <sheetData sheetId="1">
        <row r="25">
          <cell r="F25">
            <v>5.13</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5"/>
  <sheetViews>
    <sheetView showGridLines="0" tabSelected="1" view="pageBreakPreview" zoomScale="80" zoomScaleNormal="80" zoomScaleSheetLayoutView="80" workbookViewId="0"/>
  </sheetViews>
  <sheetFormatPr defaultColWidth="9" defaultRowHeight="14" x14ac:dyDescent="0.2"/>
  <cols>
    <col min="1" max="1" width="2.6328125" style="53" customWidth="1"/>
    <col min="2" max="2" width="12.7265625" style="53" customWidth="1"/>
    <col min="3" max="3" width="12.36328125" style="53" customWidth="1"/>
    <col min="4" max="4" width="28.26953125" style="53" customWidth="1"/>
    <col min="5" max="6" width="10.6328125" style="53" customWidth="1"/>
    <col min="7" max="7" width="11.6328125" style="53" customWidth="1"/>
    <col min="8" max="8" width="18.08984375" style="53" customWidth="1"/>
    <col min="9" max="9" width="63.08984375" style="53" customWidth="1"/>
    <col min="10" max="10" width="12.6328125" style="53" customWidth="1"/>
    <col min="11" max="11" width="11.6328125" style="53" customWidth="1"/>
    <col min="12" max="16384" width="9" style="53"/>
  </cols>
  <sheetData>
    <row r="1" spans="1:11" ht="18" customHeight="1" x14ac:dyDescent="0.2">
      <c r="K1" s="79" t="s">
        <v>148</v>
      </c>
    </row>
    <row r="2" spans="1:11" ht="18" customHeight="1" x14ac:dyDescent="0.2">
      <c r="K2" s="54" t="s">
        <v>191</v>
      </c>
    </row>
    <row r="3" spans="1:11" ht="27.75" customHeight="1" x14ac:dyDescent="0.2">
      <c r="A3" s="55" t="s">
        <v>92</v>
      </c>
      <c r="B3" s="56"/>
      <c r="C3" s="56"/>
      <c r="D3" s="56"/>
      <c r="E3" s="56"/>
      <c r="F3" s="56"/>
      <c r="G3" s="56"/>
      <c r="H3" s="56"/>
      <c r="I3" s="56"/>
      <c r="J3" s="56"/>
      <c r="K3" s="57"/>
    </row>
    <row r="4" spans="1:11" ht="14.25" customHeight="1" x14ac:dyDescent="0.2"/>
    <row r="5" spans="1:11" ht="15" customHeight="1" x14ac:dyDescent="0.2">
      <c r="A5" s="58" t="s">
        <v>95</v>
      </c>
      <c r="B5" s="58"/>
    </row>
    <row r="6" spans="1:11" ht="15" customHeight="1" x14ac:dyDescent="0.2">
      <c r="A6" s="58"/>
      <c r="B6" s="59" t="s">
        <v>0</v>
      </c>
      <c r="C6" s="59" t="s">
        <v>1</v>
      </c>
      <c r="D6" s="59" t="s">
        <v>2</v>
      </c>
      <c r="E6" s="59" t="s">
        <v>3</v>
      </c>
      <c r="F6" s="59" t="s">
        <v>4</v>
      </c>
      <c r="G6" s="59" t="s">
        <v>5</v>
      </c>
      <c r="H6" s="59" t="s">
        <v>6</v>
      </c>
      <c r="I6" s="59" t="s">
        <v>7</v>
      </c>
      <c r="J6" s="59" t="s">
        <v>8</v>
      </c>
      <c r="K6" s="59" t="s">
        <v>9</v>
      </c>
    </row>
    <row r="7" spans="1:11" s="60" customFormat="1" ht="34.5" customHeight="1" x14ac:dyDescent="0.2">
      <c r="B7" s="59" t="s">
        <v>10</v>
      </c>
      <c r="C7" s="59" t="s">
        <v>11</v>
      </c>
      <c r="D7" s="59" t="s">
        <v>12</v>
      </c>
      <c r="E7" s="59" t="s">
        <v>13</v>
      </c>
      <c r="F7" s="59" t="s">
        <v>14</v>
      </c>
      <c r="G7" s="59" t="s">
        <v>15</v>
      </c>
      <c r="H7" s="59" t="s">
        <v>16</v>
      </c>
      <c r="I7" s="59" t="s">
        <v>17</v>
      </c>
      <c r="J7" s="59" t="s">
        <v>18</v>
      </c>
      <c r="K7" s="59" t="s">
        <v>19</v>
      </c>
    </row>
    <row r="8" spans="1:11" ht="407.25" customHeight="1" x14ac:dyDescent="0.2">
      <c r="B8" s="61" t="s">
        <v>20</v>
      </c>
      <c r="C8" s="62" t="s">
        <v>21</v>
      </c>
      <c r="D8" s="62" t="s">
        <v>178</v>
      </c>
      <c r="E8" s="101">
        <v>1338.1</v>
      </c>
      <c r="F8" s="63" t="s">
        <v>22</v>
      </c>
      <c r="G8" s="12" t="s">
        <v>160</v>
      </c>
      <c r="H8" s="12" t="s">
        <v>24</v>
      </c>
      <c r="I8" s="13" t="s">
        <v>179</v>
      </c>
      <c r="J8" s="13" t="s">
        <v>164</v>
      </c>
      <c r="K8" s="13"/>
    </row>
    <row r="9" spans="1:11" ht="97.5" customHeight="1" x14ac:dyDescent="0.2">
      <c r="A9" s="64"/>
      <c r="B9" s="61" t="s">
        <v>26</v>
      </c>
      <c r="C9" s="62" t="s">
        <v>87</v>
      </c>
      <c r="D9" s="62" t="s">
        <v>180</v>
      </c>
      <c r="E9" s="11"/>
      <c r="F9" s="62" t="s">
        <v>152</v>
      </c>
      <c r="G9" s="12" t="s">
        <v>161</v>
      </c>
      <c r="H9" s="12" t="s">
        <v>162</v>
      </c>
      <c r="I9" s="13" t="s">
        <v>163</v>
      </c>
      <c r="J9" s="13" t="s">
        <v>168</v>
      </c>
      <c r="K9" s="80" t="s">
        <v>169</v>
      </c>
    </row>
    <row r="10" spans="1:11" ht="150" customHeight="1" x14ac:dyDescent="0.2">
      <c r="A10" s="64"/>
      <c r="B10" s="61" t="s">
        <v>90</v>
      </c>
      <c r="C10" s="62" t="s">
        <v>181</v>
      </c>
      <c r="D10" s="62" t="s">
        <v>96</v>
      </c>
      <c r="E10" s="11"/>
      <c r="F10" s="63" t="s">
        <v>22</v>
      </c>
      <c r="G10" s="12" t="s">
        <v>172</v>
      </c>
      <c r="H10" s="12" t="s">
        <v>173</v>
      </c>
      <c r="I10" s="13" t="s">
        <v>174</v>
      </c>
      <c r="J10" s="13" t="s">
        <v>170</v>
      </c>
      <c r="K10" s="80" t="s">
        <v>171</v>
      </c>
    </row>
    <row r="11" spans="1:11" ht="8.25" customHeight="1" x14ac:dyDescent="0.2">
      <c r="A11" s="64"/>
      <c r="C11" s="103"/>
      <c r="D11" s="103"/>
      <c r="E11" s="103"/>
      <c r="F11" s="103"/>
      <c r="G11" s="103"/>
      <c r="H11" s="103"/>
      <c r="I11" s="103"/>
      <c r="J11" s="103"/>
      <c r="K11" s="103"/>
    </row>
    <row r="12" spans="1:11" ht="15" customHeight="1" x14ac:dyDescent="0.2">
      <c r="A12" s="58" t="s">
        <v>97</v>
      </c>
      <c r="C12" s="103"/>
      <c r="D12" s="103"/>
      <c r="E12" s="103"/>
      <c r="F12" s="103"/>
      <c r="G12" s="103"/>
      <c r="H12" s="103"/>
      <c r="I12" s="103"/>
      <c r="J12" s="103"/>
      <c r="K12" s="103"/>
    </row>
    <row r="13" spans="1:11" ht="15" customHeight="1" x14ac:dyDescent="0.2">
      <c r="A13" s="64"/>
      <c r="B13" s="82" t="s">
        <v>27</v>
      </c>
      <c r="C13" s="106" t="s">
        <v>28</v>
      </c>
      <c r="D13" s="106"/>
      <c r="E13" s="104" t="s">
        <v>29</v>
      </c>
      <c r="F13" s="104" t="s">
        <v>30</v>
      </c>
      <c r="G13" s="106" t="s">
        <v>31</v>
      </c>
      <c r="H13" s="106"/>
      <c r="I13" s="106"/>
      <c r="J13" s="106" t="s">
        <v>32</v>
      </c>
      <c r="K13" s="106"/>
    </row>
    <row r="14" spans="1:11" ht="34.5" customHeight="1" x14ac:dyDescent="0.2">
      <c r="A14" s="64"/>
      <c r="B14" s="82" t="s">
        <v>33</v>
      </c>
      <c r="C14" s="106" t="s">
        <v>34</v>
      </c>
      <c r="D14" s="106"/>
      <c r="E14" s="104" t="s">
        <v>35</v>
      </c>
      <c r="F14" s="104" t="s">
        <v>36</v>
      </c>
      <c r="G14" s="106" t="s">
        <v>37</v>
      </c>
      <c r="H14" s="106"/>
      <c r="I14" s="106"/>
      <c r="J14" s="106" t="s">
        <v>38</v>
      </c>
      <c r="K14" s="106"/>
    </row>
    <row r="15" spans="1:11" ht="55" customHeight="1" x14ac:dyDescent="0.2">
      <c r="A15" s="64"/>
      <c r="B15" s="65" t="s">
        <v>39</v>
      </c>
      <c r="C15" s="107" t="s">
        <v>40</v>
      </c>
      <c r="D15" s="107"/>
      <c r="E15" s="88"/>
      <c r="F15" s="102" t="s">
        <v>182</v>
      </c>
      <c r="G15" s="108" t="s">
        <v>42</v>
      </c>
      <c r="H15" s="108"/>
      <c r="I15" s="108"/>
      <c r="J15" s="108"/>
      <c r="K15" s="108"/>
    </row>
    <row r="16" spans="1:11" ht="55" customHeight="1" x14ac:dyDescent="0.2">
      <c r="A16" s="64"/>
      <c r="B16" s="65" t="s">
        <v>39</v>
      </c>
      <c r="C16" s="107" t="s">
        <v>183</v>
      </c>
      <c r="D16" s="107"/>
      <c r="E16" s="89">
        <f>IF(ISERROR(3.6*(100/E24)*E26),0,3.6*(100/E24)*E26)</f>
        <v>0</v>
      </c>
      <c r="F16" s="102" t="s">
        <v>182</v>
      </c>
      <c r="G16" s="109" t="s">
        <v>149</v>
      </c>
      <c r="H16" s="110"/>
      <c r="I16" s="111"/>
      <c r="J16" s="109" t="s">
        <v>175</v>
      </c>
      <c r="K16" s="111"/>
    </row>
    <row r="17" spans="1:11" ht="55" customHeight="1" x14ac:dyDescent="0.2">
      <c r="A17" s="64"/>
      <c r="B17" s="65" t="s">
        <v>39</v>
      </c>
      <c r="C17" s="107" t="s">
        <v>99</v>
      </c>
      <c r="D17" s="107"/>
      <c r="E17" s="89">
        <f>IF(ISERROR(E9*E25*E26/E10),0,E9*E25*E26/E10)</f>
        <v>0</v>
      </c>
      <c r="F17" s="102" t="s">
        <v>184</v>
      </c>
      <c r="G17" s="108" t="s">
        <v>150</v>
      </c>
      <c r="H17" s="108"/>
      <c r="I17" s="108"/>
      <c r="J17" s="109" t="s">
        <v>175</v>
      </c>
      <c r="K17" s="111"/>
    </row>
    <row r="18" spans="1:11" ht="130" customHeight="1" x14ac:dyDescent="0.2">
      <c r="A18" s="64"/>
      <c r="B18" s="65" t="s">
        <v>39</v>
      </c>
      <c r="C18" s="107" t="s">
        <v>154</v>
      </c>
      <c r="D18" s="107"/>
      <c r="E18" s="90">
        <v>0.46</v>
      </c>
      <c r="F18" s="102" t="s">
        <v>184</v>
      </c>
      <c r="G18" s="112" t="s">
        <v>151</v>
      </c>
      <c r="H18" s="112"/>
      <c r="I18" s="112"/>
      <c r="J18" s="108"/>
      <c r="K18" s="108"/>
    </row>
    <row r="19" spans="1:11" ht="36" customHeight="1" x14ac:dyDescent="0.2">
      <c r="A19" s="64"/>
      <c r="B19" s="65" t="s">
        <v>43</v>
      </c>
      <c r="C19" s="107" t="s">
        <v>44</v>
      </c>
      <c r="D19" s="107"/>
      <c r="E19" s="3">
        <v>36.9</v>
      </c>
      <c r="F19" s="102" t="s">
        <v>45</v>
      </c>
      <c r="G19" s="108" t="s">
        <v>46</v>
      </c>
      <c r="H19" s="108"/>
      <c r="I19" s="108"/>
      <c r="J19" s="108"/>
      <c r="K19" s="108"/>
    </row>
    <row r="20" spans="1:11" ht="36" customHeight="1" x14ac:dyDescent="0.2">
      <c r="A20" s="64"/>
      <c r="B20" s="65" t="s">
        <v>47</v>
      </c>
      <c r="C20" s="107" t="s">
        <v>185</v>
      </c>
      <c r="D20" s="107"/>
      <c r="E20" s="3">
        <v>7</v>
      </c>
      <c r="F20" s="102" t="s">
        <v>45</v>
      </c>
      <c r="G20" s="108" t="s">
        <v>46</v>
      </c>
      <c r="H20" s="108"/>
      <c r="I20" s="108"/>
      <c r="J20" s="108"/>
      <c r="K20" s="108"/>
    </row>
    <row r="21" spans="1:11" ht="36" customHeight="1" x14ac:dyDescent="0.2">
      <c r="A21" s="64"/>
      <c r="B21" s="65" t="s">
        <v>49</v>
      </c>
      <c r="C21" s="107" t="s">
        <v>50</v>
      </c>
      <c r="D21" s="107"/>
      <c r="E21" s="48">
        <f>'[1]MPS(calc_process)'!F25</f>
        <v>5.13</v>
      </c>
      <c r="F21" s="66" t="s">
        <v>51</v>
      </c>
      <c r="G21" s="108" t="s">
        <v>52</v>
      </c>
      <c r="H21" s="108"/>
      <c r="I21" s="108"/>
      <c r="J21" s="108"/>
      <c r="K21" s="108"/>
    </row>
    <row r="22" spans="1:11" ht="36" customHeight="1" x14ac:dyDescent="0.2">
      <c r="A22" s="64"/>
      <c r="B22" s="65" t="s">
        <v>53</v>
      </c>
      <c r="C22" s="107" t="s">
        <v>186</v>
      </c>
      <c r="D22" s="107"/>
      <c r="E22" s="105">
        <f>774/(3.2*40)</f>
        <v>6.046875</v>
      </c>
      <c r="F22" s="66" t="s">
        <v>51</v>
      </c>
      <c r="G22" s="108" t="s">
        <v>46</v>
      </c>
      <c r="H22" s="108"/>
      <c r="I22" s="108"/>
      <c r="J22" s="108"/>
      <c r="K22" s="108"/>
    </row>
    <row r="23" spans="1:11" ht="36" customHeight="1" x14ac:dyDescent="0.2">
      <c r="A23" s="64"/>
      <c r="B23" s="65" t="s">
        <v>55</v>
      </c>
      <c r="C23" s="107" t="s">
        <v>187</v>
      </c>
      <c r="D23" s="107"/>
      <c r="E23" s="47">
        <f>E22*((E19-E20+'MPS(calc_process)'!F29+'MPS(calc_process)'!F30)/(37-7+'MPS(calc_process)'!F29+'MPS(calc_process)'!F30))</f>
        <v>6.0285511363636362</v>
      </c>
      <c r="F23" s="66" t="s">
        <v>51</v>
      </c>
      <c r="G23" s="112" t="s">
        <v>188</v>
      </c>
      <c r="H23" s="112"/>
      <c r="I23" s="112"/>
      <c r="J23" s="108"/>
      <c r="K23" s="108"/>
    </row>
    <row r="24" spans="1:11" ht="36" customHeight="1" x14ac:dyDescent="0.2">
      <c r="A24" s="64"/>
      <c r="B24" s="65" t="s">
        <v>100</v>
      </c>
      <c r="C24" s="107" t="s">
        <v>86</v>
      </c>
      <c r="D24" s="107"/>
      <c r="E24" s="73"/>
      <c r="F24" s="66" t="s">
        <v>85</v>
      </c>
      <c r="G24" s="112" t="s">
        <v>155</v>
      </c>
      <c r="H24" s="112"/>
      <c r="I24" s="112"/>
      <c r="J24" s="108" t="s">
        <v>176</v>
      </c>
      <c r="K24" s="108"/>
    </row>
    <row r="25" spans="1:11" ht="100" customHeight="1" x14ac:dyDescent="0.2">
      <c r="A25" s="64"/>
      <c r="B25" s="65" t="s">
        <v>101</v>
      </c>
      <c r="C25" s="107" t="s">
        <v>83</v>
      </c>
      <c r="D25" s="107"/>
      <c r="E25" s="100"/>
      <c r="F25" s="66" t="s">
        <v>156</v>
      </c>
      <c r="G25" s="112" t="s">
        <v>157</v>
      </c>
      <c r="H25" s="112"/>
      <c r="I25" s="112"/>
      <c r="J25" s="108" t="s">
        <v>153</v>
      </c>
      <c r="K25" s="108"/>
    </row>
    <row r="26" spans="1:11" ht="100" customHeight="1" x14ac:dyDescent="0.2">
      <c r="A26" s="64"/>
      <c r="B26" s="65" t="s">
        <v>102</v>
      </c>
      <c r="C26" s="107" t="s">
        <v>189</v>
      </c>
      <c r="D26" s="107"/>
      <c r="E26" s="78"/>
      <c r="F26" s="66" t="s">
        <v>104</v>
      </c>
      <c r="G26" s="112" t="s">
        <v>84</v>
      </c>
      <c r="H26" s="112"/>
      <c r="I26" s="112"/>
      <c r="J26" s="108" t="s">
        <v>177</v>
      </c>
      <c r="K26" s="108"/>
    </row>
    <row r="27" spans="1:11" ht="6.75" customHeight="1" x14ac:dyDescent="0.2">
      <c r="A27" s="64"/>
    </row>
    <row r="28" spans="1:11" ht="18.75" customHeight="1" x14ac:dyDescent="0.2">
      <c r="A28" s="67" t="s">
        <v>105</v>
      </c>
      <c r="B28" s="67"/>
    </row>
    <row r="29" spans="1:11" ht="17.5" thickBot="1" x14ac:dyDescent="0.25">
      <c r="B29" s="113" t="s">
        <v>106</v>
      </c>
      <c r="C29" s="113"/>
      <c r="D29" s="68" t="s">
        <v>36</v>
      </c>
    </row>
    <row r="30" spans="1:11" ht="16.5" thickBot="1" x14ac:dyDescent="0.25">
      <c r="B30" s="114">
        <f>ROUNDDOWN('MPS(calc_process)'!G6, 0)</f>
        <v>107</v>
      </c>
      <c r="C30" s="115"/>
      <c r="D30" s="69" t="s">
        <v>128</v>
      </c>
    </row>
    <row r="31" spans="1:11" ht="6.75" customHeight="1" x14ac:dyDescent="0.2">
      <c r="B31" s="70"/>
      <c r="C31" s="70"/>
      <c r="F31" s="71"/>
      <c r="G31" s="71"/>
    </row>
    <row r="32" spans="1:11" ht="14.25" customHeight="1" x14ac:dyDescent="0.2">
      <c r="A32" s="58" t="s">
        <v>57</v>
      </c>
    </row>
    <row r="33" spans="2:11" ht="14.25" customHeight="1" x14ac:dyDescent="0.2">
      <c r="B33" s="72" t="s">
        <v>58</v>
      </c>
      <c r="C33" s="116" t="s">
        <v>59</v>
      </c>
      <c r="D33" s="116"/>
      <c r="E33" s="116"/>
      <c r="F33" s="116"/>
      <c r="G33" s="116"/>
      <c r="H33" s="116"/>
      <c r="I33" s="116"/>
      <c r="J33" s="116"/>
      <c r="K33" s="116"/>
    </row>
    <row r="34" spans="2:11" ht="14.25" customHeight="1" x14ac:dyDescent="0.2">
      <c r="B34" s="72" t="s">
        <v>60</v>
      </c>
      <c r="C34" s="116" t="s">
        <v>61</v>
      </c>
      <c r="D34" s="116"/>
      <c r="E34" s="116"/>
      <c r="F34" s="116"/>
      <c r="G34" s="116"/>
      <c r="H34" s="116"/>
      <c r="I34" s="116"/>
      <c r="J34" s="116"/>
      <c r="K34" s="116"/>
    </row>
    <row r="35" spans="2:11" ht="14.25" customHeight="1" x14ac:dyDescent="0.2">
      <c r="B35" s="72" t="s">
        <v>62</v>
      </c>
      <c r="C35" s="116" t="s">
        <v>63</v>
      </c>
      <c r="D35" s="116"/>
      <c r="E35" s="116"/>
      <c r="F35" s="116"/>
      <c r="G35" s="116"/>
      <c r="H35" s="116"/>
      <c r="I35" s="116"/>
      <c r="J35" s="116"/>
      <c r="K35" s="116"/>
    </row>
  </sheetData>
  <sheetProtection algorithmName="SHA-512" hashValue="I+y7gqRqVbbaHyQhL5yU+hTUKoJk7iADaqA78gvbw7+fkl37L6Q+eb+I+msM6vyaNNUxryo0cMVMDVzQLTiwGg==" saltValue="zduV/U0zU8AMiQjSN1IMPQ==" spinCount="100000" sheet="1" objects="1" scenarios="1" formatCells="0" formatRows="0"/>
  <mergeCells count="47">
    <mergeCell ref="C25:D25"/>
    <mergeCell ref="G25:I25"/>
    <mergeCell ref="J25:K25"/>
    <mergeCell ref="C26:D26"/>
    <mergeCell ref="G26:I26"/>
    <mergeCell ref="J26:K26"/>
    <mergeCell ref="B29:C29"/>
    <mergeCell ref="B30:C30"/>
    <mergeCell ref="C33:K33"/>
    <mergeCell ref="C34:K34"/>
    <mergeCell ref="C35:K35"/>
    <mergeCell ref="C24:D24"/>
    <mergeCell ref="G24:I24"/>
    <mergeCell ref="J24:K24"/>
    <mergeCell ref="C22:D22"/>
    <mergeCell ref="G22:I22"/>
    <mergeCell ref="J22:K22"/>
    <mergeCell ref="C23:D23"/>
    <mergeCell ref="G23:I23"/>
    <mergeCell ref="J23:K23"/>
    <mergeCell ref="C20:D20"/>
    <mergeCell ref="G20:I20"/>
    <mergeCell ref="J20:K20"/>
    <mergeCell ref="C21:D21"/>
    <mergeCell ref="G21:I21"/>
    <mergeCell ref="J21:K21"/>
    <mergeCell ref="C15:D15"/>
    <mergeCell ref="G15:I15"/>
    <mergeCell ref="J15:K15"/>
    <mergeCell ref="C16:D16"/>
    <mergeCell ref="C19:D19"/>
    <mergeCell ref="G19:I19"/>
    <mergeCell ref="J19:K19"/>
    <mergeCell ref="J18:K18"/>
    <mergeCell ref="C17:D17"/>
    <mergeCell ref="G17:I17"/>
    <mergeCell ref="G16:I16"/>
    <mergeCell ref="G18:I18"/>
    <mergeCell ref="C18:D18"/>
    <mergeCell ref="J17:K17"/>
    <mergeCell ref="J16:K16"/>
    <mergeCell ref="C13:D13"/>
    <mergeCell ref="G13:I13"/>
    <mergeCell ref="J13:K13"/>
    <mergeCell ref="C14:D14"/>
    <mergeCell ref="G14:I14"/>
    <mergeCell ref="J14:K14"/>
  </mergeCells>
  <phoneticPr fontId="4"/>
  <dataValidations count="2">
    <dataValidation type="list" allowBlank="1" showInputMessage="1" showErrorMessage="1" sqref="E21" xr:uid="{00000000-0002-0000-0000-000000000000}">
      <formula1>COP</formula1>
    </dataValidation>
    <dataValidation type="list" allowBlank="1" showInputMessage="1" showErrorMessage="1" sqref="E18" xr:uid="{00000000-0002-0000-0000-000001000000}">
      <formula1>"0.46,0.8"</formula1>
    </dataValidation>
  </dataValidations>
  <pageMargins left="0.70866141732283472" right="0.70866141732283472" top="0.74803149606299213" bottom="0.74803149606299213" header="0.31496062992125984" footer="0.31496062992125984"/>
  <pageSetup paperSize="9" scale="45" orientation="portrait" r:id="rId1"/>
  <rowBreaks count="1" manualBreakCount="1">
    <brk id="10"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31"/>
  <sheetViews>
    <sheetView showGridLines="0" view="pageBreakPreview" zoomScale="80" zoomScaleNormal="100" zoomScaleSheetLayoutView="80" workbookViewId="0"/>
  </sheetViews>
  <sheetFormatPr defaultColWidth="9" defaultRowHeight="14" x14ac:dyDescent="0.2"/>
  <cols>
    <col min="1" max="2" width="2.6328125" style="1" customWidth="1"/>
    <col min="3" max="4" width="3.6328125" style="1" customWidth="1"/>
    <col min="5" max="5" width="47.08984375" style="1" customWidth="1"/>
    <col min="6" max="7" width="12.6328125" style="1" customWidth="1"/>
    <col min="8" max="8" width="10.6328125" style="1" customWidth="1"/>
    <col min="9" max="9" width="11.90625" style="5" customWidth="1"/>
    <col min="10" max="16384" width="9" style="1"/>
  </cols>
  <sheetData>
    <row r="1" spans="1:11" ht="18" customHeight="1" x14ac:dyDescent="0.2">
      <c r="I1" s="81" t="str">
        <f>'MPS(input)'!K1</f>
        <v>Monitoring Spreadsheet: JCM_BD_AM001_ver02.0</v>
      </c>
    </row>
    <row r="2" spans="1:11" ht="18" customHeight="1" x14ac:dyDescent="0.2">
      <c r="I2" s="2" t="str">
        <f>'MPS(input)'!K2</f>
        <v>Reference Number: BD001</v>
      </c>
    </row>
    <row r="3" spans="1:11" ht="27.75" customHeight="1" x14ac:dyDescent="0.2">
      <c r="A3" s="123" t="s">
        <v>93</v>
      </c>
      <c r="B3" s="123"/>
      <c r="C3" s="123"/>
      <c r="D3" s="123"/>
      <c r="E3" s="123"/>
      <c r="F3" s="123"/>
      <c r="G3" s="123"/>
      <c r="H3" s="123"/>
      <c r="I3" s="123"/>
    </row>
    <row r="4" spans="1:11" ht="11.25" customHeight="1" x14ac:dyDescent="0.2"/>
    <row r="5" spans="1:11" ht="18.75" customHeight="1" thickBot="1" x14ac:dyDescent="0.25">
      <c r="A5" s="24" t="s">
        <v>64</v>
      </c>
      <c r="B5" s="25"/>
      <c r="C5" s="25"/>
      <c r="D5" s="25"/>
      <c r="E5" s="26"/>
      <c r="F5" s="27" t="s">
        <v>65</v>
      </c>
      <c r="G5" s="44" t="s">
        <v>66</v>
      </c>
      <c r="H5" s="27" t="s">
        <v>67</v>
      </c>
      <c r="I5" s="28" t="s">
        <v>68</v>
      </c>
    </row>
    <row r="6" spans="1:11" ht="18.75" customHeight="1" thickBot="1" x14ac:dyDescent="0.25">
      <c r="A6" s="29"/>
      <c r="B6" s="36" t="s">
        <v>107</v>
      </c>
      <c r="C6" s="36"/>
      <c r="D6" s="36"/>
      <c r="E6" s="36"/>
      <c r="F6" s="41" t="s">
        <v>69</v>
      </c>
      <c r="G6" s="84">
        <f>G10-G18</f>
        <v>107.81317480728342</v>
      </c>
      <c r="H6" s="43" t="s">
        <v>108</v>
      </c>
      <c r="I6" s="15" t="s">
        <v>109</v>
      </c>
    </row>
    <row r="7" spans="1:11" ht="18.75" customHeight="1" x14ac:dyDescent="0.2">
      <c r="A7" s="24" t="s">
        <v>70</v>
      </c>
      <c r="B7" s="25"/>
      <c r="C7" s="25"/>
      <c r="D7" s="25"/>
      <c r="E7" s="26"/>
      <c r="F7" s="26"/>
      <c r="G7" s="45"/>
      <c r="H7" s="26"/>
      <c r="I7" s="27"/>
      <c r="J7" s="46"/>
      <c r="K7" s="46"/>
    </row>
    <row r="8" spans="1:11" ht="36" customHeight="1" x14ac:dyDescent="0.2">
      <c r="A8" s="29"/>
      <c r="B8" s="124" t="s">
        <v>130</v>
      </c>
      <c r="C8" s="125"/>
      <c r="D8" s="125"/>
      <c r="E8" s="125"/>
      <c r="F8" s="16" t="s">
        <v>71</v>
      </c>
      <c r="G8" s="17">
        <f>'MPS(input)'!E21</f>
        <v>5.13</v>
      </c>
      <c r="H8" s="18" t="s">
        <v>72</v>
      </c>
      <c r="I8" s="19" t="s">
        <v>110</v>
      </c>
    </row>
    <row r="9" spans="1:11" ht="18.75" customHeight="1" thickBot="1" x14ac:dyDescent="0.25">
      <c r="A9" s="24" t="s">
        <v>73</v>
      </c>
      <c r="B9" s="26"/>
      <c r="C9" s="25"/>
      <c r="D9" s="27"/>
      <c r="E9" s="27"/>
      <c r="F9" s="27"/>
      <c r="G9" s="24"/>
      <c r="H9" s="26"/>
      <c r="I9" s="27"/>
    </row>
    <row r="10" spans="1:11" ht="18.75" customHeight="1" thickBot="1" x14ac:dyDescent="0.25">
      <c r="A10" s="30"/>
      <c r="B10" s="35" t="s">
        <v>111</v>
      </c>
      <c r="C10" s="36"/>
      <c r="D10" s="36"/>
      <c r="E10" s="36"/>
      <c r="F10" s="41" t="s">
        <v>71</v>
      </c>
      <c r="G10" s="85">
        <f>IFERROR(G14*(G16/G15)*G13,0)</f>
        <v>723.33917480728337</v>
      </c>
      <c r="H10" s="43" t="s">
        <v>108</v>
      </c>
      <c r="I10" s="14" t="s">
        <v>112</v>
      </c>
    </row>
    <row r="11" spans="1:11" ht="18.75" customHeight="1" x14ac:dyDescent="0.2">
      <c r="A11" s="30"/>
      <c r="B11" s="32"/>
      <c r="C11" s="120" t="s">
        <v>113</v>
      </c>
      <c r="D11" s="121"/>
      <c r="E11" s="122"/>
      <c r="F11" s="16" t="s">
        <v>74</v>
      </c>
      <c r="G11" s="49">
        <f>'MPS(input)'!E15</f>
        <v>0</v>
      </c>
      <c r="H11" s="20" t="s">
        <v>114</v>
      </c>
      <c r="I11" s="19" t="s">
        <v>115</v>
      </c>
    </row>
    <row r="12" spans="1:11" ht="18.75" customHeight="1" x14ac:dyDescent="0.2">
      <c r="A12" s="30"/>
      <c r="B12" s="32"/>
      <c r="C12" s="120" t="s">
        <v>116</v>
      </c>
      <c r="D12" s="121"/>
      <c r="E12" s="122"/>
      <c r="F12" s="16" t="s">
        <v>74</v>
      </c>
      <c r="G12" s="49">
        <f>IFERROR(SMALL('MPS(input)'!E16:E18, COUNTIF('MPS(input)'!E16:E18,0)+1),0)</f>
        <v>0.46</v>
      </c>
      <c r="H12" s="20" t="s">
        <v>114</v>
      </c>
      <c r="I12" s="19" t="s">
        <v>115</v>
      </c>
    </row>
    <row r="13" spans="1:11" ht="36" customHeight="1" x14ac:dyDescent="0.2">
      <c r="A13" s="30"/>
      <c r="B13" s="32"/>
      <c r="C13" s="117" t="s">
        <v>94</v>
      </c>
      <c r="D13" s="118"/>
      <c r="E13" s="119"/>
      <c r="F13" s="16" t="s">
        <v>74</v>
      </c>
      <c r="G13" s="49">
        <f>IFERROR(SMALL(G11:G12,COUNTIF(G11:G12,0)+1),0)</f>
        <v>0.46</v>
      </c>
      <c r="H13" s="20" t="s">
        <v>114</v>
      </c>
      <c r="I13" s="19" t="s">
        <v>115</v>
      </c>
    </row>
    <row r="14" spans="1:11" ht="18.75" customHeight="1" x14ac:dyDescent="0.2">
      <c r="A14" s="30"/>
      <c r="B14" s="32"/>
      <c r="C14" s="120" t="s">
        <v>117</v>
      </c>
      <c r="D14" s="121"/>
      <c r="E14" s="122"/>
      <c r="F14" s="16" t="s">
        <v>75</v>
      </c>
      <c r="G14" s="91">
        <f>'MPS(input)'!E8</f>
        <v>1338.1</v>
      </c>
      <c r="H14" s="21" t="s">
        <v>76</v>
      </c>
      <c r="I14" s="22" t="s">
        <v>118</v>
      </c>
    </row>
    <row r="15" spans="1:11" ht="36" customHeight="1" x14ac:dyDescent="0.2">
      <c r="A15" s="30"/>
      <c r="B15" s="32"/>
      <c r="C15" s="117" t="s">
        <v>119</v>
      </c>
      <c r="D15" s="118"/>
      <c r="E15" s="119"/>
      <c r="F15" s="16" t="s">
        <v>71</v>
      </c>
      <c r="G15" s="50">
        <f>'MPS(input)'!E21</f>
        <v>5.13</v>
      </c>
      <c r="H15" s="18" t="s">
        <v>77</v>
      </c>
      <c r="I15" s="19" t="s">
        <v>110</v>
      </c>
    </row>
    <row r="16" spans="1:11" ht="36" customHeight="1" x14ac:dyDescent="0.2">
      <c r="A16" s="29"/>
      <c r="B16" s="33"/>
      <c r="C16" s="117" t="s">
        <v>120</v>
      </c>
      <c r="D16" s="118"/>
      <c r="E16" s="119"/>
      <c r="F16" s="16" t="s">
        <v>71</v>
      </c>
      <c r="G16" s="51">
        <f>'MPS(input)'!E23</f>
        <v>6.0285511363636362</v>
      </c>
      <c r="H16" s="23" t="s">
        <v>77</v>
      </c>
      <c r="I16" s="22" t="s">
        <v>121</v>
      </c>
    </row>
    <row r="17" spans="1:9" ht="18.75" customHeight="1" thickBot="1" x14ac:dyDescent="0.25">
      <c r="A17" s="24" t="s">
        <v>78</v>
      </c>
      <c r="B17" s="25"/>
      <c r="C17" s="25"/>
      <c r="D17" s="25"/>
      <c r="E17" s="26"/>
      <c r="F17" s="27"/>
      <c r="G17" s="24"/>
      <c r="H17" s="26"/>
      <c r="I17" s="27"/>
    </row>
    <row r="18" spans="1:9" ht="18.75" customHeight="1" thickBot="1" x14ac:dyDescent="0.25">
      <c r="A18" s="30"/>
      <c r="B18" s="31" t="s">
        <v>129</v>
      </c>
      <c r="C18" s="34"/>
      <c r="D18" s="34"/>
      <c r="E18" s="34"/>
      <c r="F18" s="40" t="s">
        <v>71</v>
      </c>
      <c r="G18" s="86">
        <f>IFERROR(G22*G21,0)</f>
        <v>615.52599999999995</v>
      </c>
      <c r="H18" s="42" t="s">
        <v>122</v>
      </c>
      <c r="I18" s="19" t="s">
        <v>123</v>
      </c>
    </row>
    <row r="19" spans="1:9" ht="18.75" customHeight="1" x14ac:dyDescent="0.2">
      <c r="A19" s="30"/>
      <c r="B19" s="32"/>
      <c r="C19" s="120" t="s">
        <v>113</v>
      </c>
      <c r="D19" s="121"/>
      <c r="E19" s="122"/>
      <c r="F19" s="16" t="s">
        <v>74</v>
      </c>
      <c r="G19" s="49">
        <f>'MPS(input)'!E15</f>
        <v>0</v>
      </c>
      <c r="H19" s="20" t="s">
        <v>114</v>
      </c>
      <c r="I19" s="19" t="s">
        <v>115</v>
      </c>
    </row>
    <row r="20" spans="1:9" ht="18.75" customHeight="1" x14ac:dyDescent="0.2">
      <c r="A20" s="30"/>
      <c r="B20" s="32"/>
      <c r="C20" s="120" t="s">
        <v>116</v>
      </c>
      <c r="D20" s="121"/>
      <c r="E20" s="122"/>
      <c r="F20" s="16" t="s">
        <v>74</v>
      </c>
      <c r="G20" s="49">
        <f>IFERROR(SMALL('MPS(input)'!E16:E18, COUNTIF('MPS(input)'!E16:E18,0)+1),0)</f>
        <v>0.46</v>
      </c>
      <c r="H20" s="20" t="s">
        <v>114</v>
      </c>
      <c r="I20" s="19" t="s">
        <v>115</v>
      </c>
    </row>
    <row r="21" spans="1:9" ht="36" customHeight="1" x14ac:dyDescent="0.2">
      <c r="A21" s="30"/>
      <c r="B21" s="32"/>
      <c r="C21" s="117" t="s">
        <v>124</v>
      </c>
      <c r="D21" s="118"/>
      <c r="E21" s="119"/>
      <c r="F21" s="16" t="s">
        <v>79</v>
      </c>
      <c r="G21" s="49">
        <f>IFERROR(SMALL(G19:G20,COUNTIF(G19:G20,0)+1),0)</f>
        <v>0.46</v>
      </c>
      <c r="H21" s="20" t="s">
        <v>114</v>
      </c>
      <c r="I21" s="19" t="s">
        <v>115</v>
      </c>
    </row>
    <row r="22" spans="1:9" ht="18" customHeight="1" x14ac:dyDescent="0.2">
      <c r="A22" s="29"/>
      <c r="B22" s="33"/>
      <c r="C22" s="120" t="s">
        <v>117</v>
      </c>
      <c r="D22" s="121"/>
      <c r="E22" s="122"/>
      <c r="F22" s="16" t="s">
        <v>74</v>
      </c>
      <c r="G22" s="92">
        <f>'MPS(input)'!E8</f>
        <v>1338.1</v>
      </c>
      <c r="H22" s="21" t="s">
        <v>76</v>
      </c>
      <c r="I22" s="19" t="s">
        <v>118</v>
      </c>
    </row>
    <row r="23" spans="1:9" x14ac:dyDescent="0.2">
      <c r="A23" s="6"/>
      <c r="B23" s="6"/>
      <c r="C23" s="6"/>
      <c r="D23" s="6"/>
      <c r="E23" s="6"/>
      <c r="F23" s="7"/>
      <c r="G23" s="8"/>
      <c r="H23" s="8"/>
      <c r="I23" s="9"/>
    </row>
    <row r="24" spans="1:9" ht="21.75" customHeight="1" x14ac:dyDescent="0.2">
      <c r="E24" s="6" t="s">
        <v>80</v>
      </c>
      <c r="F24" s="4"/>
    </row>
    <row r="25" spans="1:9" ht="18" customHeight="1" x14ac:dyDescent="0.2">
      <c r="E25" s="37" t="s">
        <v>159</v>
      </c>
      <c r="F25" s="38">
        <v>5.13</v>
      </c>
      <c r="G25" s="38" t="s">
        <v>81</v>
      </c>
      <c r="H25" s="9"/>
    </row>
    <row r="26" spans="1:9" ht="18" customHeight="1" x14ac:dyDescent="0.2">
      <c r="E26" s="37" t="s">
        <v>147</v>
      </c>
      <c r="F26" s="39">
        <v>5.5</v>
      </c>
      <c r="G26" s="38" t="s">
        <v>81</v>
      </c>
      <c r="H26" s="9"/>
    </row>
    <row r="27" spans="1:9" ht="18" customHeight="1" x14ac:dyDescent="0.2">
      <c r="E27" s="37" t="s">
        <v>146</v>
      </c>
      <c r="F27" s="38">
        <v>5.66</v>
      </c>
      <c r="G27" s="38" t="s">
        <v>81</v>
      </c>
      <c r="H27" s="6"/>
    </row>
    <row r="28" spans="1:9" x14ac:dyDescent="0.2">
      <c r="E28" s="10"/>
      <c r="F28" s="10"/>
      <c r="G28" s="6"/>
      <c r="H28" s="6"/>
    </row>
    <row r="29" spans="1:9" ht="18" customHeight="1" x14ac:dyDescent="0.2">
      <c r="E29" s="37" t="s">
        <v>126</v>
      </c>
      <c r="F29" s="38">
        <v>1.5</v>
      </c>
      <c r="G29" s="52" t="s">
        <v>82</v>
      </c>
      <c r="H29" s="6"/>
    </row>
    <row r="30" spans="1:9" ht="18" customHeight="1" x14ac:dyDescent="0.2">
      <c r="E30" s="37" t="s">
        <v>127</v>
      </c>
      <c r="F30" s="38">
        <v>1.5</v>
      </c>
      <c r="G30" s="52" t="s">
        <v>82</v>
      </c>
      <c r="H30" s="6"/>
    </row>
    <row r="31" spans="1:9" x14ac:dyDescent="0.2">
      <c r="E31" s="10"/>
      <c r="F31" s="10"/>
      <c r="G31" s="6"/>
      <c r="H31" s="6"/>
    </row>
  </sheetData>
  <sheetProtection algorithmName="SHA-512" hashValue="tBtTM1bmQxQr7v7ivAEorDDlFURHyYrVnPhD3m+TwAc/V0c5K/mnFjEkX/N3GGIVQAbTHIWrFpGk6rmDpQTvRg==" saltValue="zWvQ9m9Z12ANVfRbhCyofw==" spinCount="100000" sheet="1" objects="1" scenarios="1"/>
  <mergeCells count="12">
    <mergeCell ref="C21:E21"/>
    <mergeCell ref="C22:E22"/>
    <mergeCell ref="A3:I3"/>
    <mergeCell ref="B8:E8"/>
    <mergeCell ref="C12:E12"/>
    <mergeCell ref="C13:E13"/>
    <mergeCell ref="C14:E14"/>
    <mergeCell ref="C15:E15"/>
    <mergeCell ref="C16:E16"/>
    <mergeCell ref="C11:E11"/>
    <mergeCell ref="C19:E19"/>
    <mergeCell ref="C20:E20"/>
  </mergeCells>
  <phoneticPr fontId="3"/>
  <dataValidations count="1">
    <dataValidation type="list" allowBlank="1" showInputMessage="1" showErrorMessage="1" sqref="F16" xr:uid="{00000000-0002-0000-0100-000000000000}">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C12"/>
  <sheetViews>
    <sheetView showGridLines="0" view="pageBreakPreview" zoomScale="80" zoomScaleNormal="80" zoomScaleSheetLayoutView="80" workbookViewId="0"/>
  </sheetViews>
  <sheetFormatPr defaultRowHeight="13" x14ac:dyDescent="0.2"/>
  <cols>
    <col min="1" max="1" width="3.6328125" style="96" customWidth="1"/>
    <col min="2" max="2" width="36.36328125" style="96" customWidth="1"/>
    <col min="3" max="3" width="49.08984375" style="96" customWidth="1"/>
    <col min="4" max="256" width="9" style="96"/>
    <col min="257" max="257" width="3.6328125" style="96" customWidth="1"/>
    <col min="258" max="258" width="36.36328125" style="96" customWidth="1"/>
    <col min="259" max="259" width="49.08984375" style="96" customWidth="1"/>
    <col min="260" max="512" width="9" style="96"/>
    <col min="513" max="513" width="3.6328125" style="96" customWidth="1"/>
    <col min="514" max="514" width="36.36328125" style="96" customWidth="1"/>
    <col min="515" max="515" width="49.08984375" style="96" customWidth="1"/>
    <col min="516" max="768" width="9" style="96"/>
    <col min="769" max="769" width="3.6328125" style="96" customWidth="1"/>
    <col min="770" max="770" width="36.36328125" style="96" customWidth="1"/>
    <col min="771" max="771" width="49.08984375" style="96" customWidth="1"/>
    <col min="772" max="1024" width="9" style="96"/>
    <col min="1025" max="1025" width="3.6328125" style="96" customWidth="1"/>
    <col min="1026" max="1026" width="36.36328125" style="96" customWidth="1"/>
    <col min="1027" max="1027" width="49.08984375" style="96" customWidth="1"/>
    <col min="1028" max="1280" width="9" style="96"/>
    <col min="1281" max="1281" width="3.6328125" style="96" customWidth="1"/>
    <col min="1282" max="1282" width="36.36328125" style="96" customWidth="1"/>
    <col min="1283" max="1283" width="49.08984375" style="96" customWidth="1"/>
    <col min="1284" max="1536" width="9" style="96"/>
    <col min="1537" max="1537" width="3.6328125" style="96" customWidth="1"/>
    <col min="1538" max="1538" width="36.36328125" style="96" customWidth="1"/>
    <col min="1539" max="1539" width="49.08984375" style="96" customWidth="1"/>
    <col min="1540" max="1792" width="9" style="96"/>
    <col min="1793" max="1793" width="3.6328125" style="96" customWidth="1"/>
    <col min="1794" max="1794" width="36.36328125" style="96" customWidth="1"/>
    <col min="1795" max="1795" width="49.08984375" style="96" customWidth="1"/>
    <col min="1796" max="2048" width="9" style="96"/>
    <col min="2049" max="2049" width="3.6328125" style="96" customWidth="1"/>
    <col min="2050" max="2050" width="36.36328125" style="96" customWidth="1"/>
    <col min="2051" max="2051" width="49.08984375" style="96" customWidth="1"/>
    <col min="2052" max="2304" width="9" style="96"/>
    <col min="2305" max="2305" width="3.6328125" style="96" customWidth="1"/>
    <col min="2306" max="2306" width="36.36328125" style="96" customWidth="1"/>
    <col min="2307" max="2307" width="49.08984375" style="96" customWidth="1"/>
    <col min="2308" max="2560" width="9" style="96"/>
    <col min="2561" max="2561" width="3.6328125" style="96" customWidth="1"/>
    <col min="2562" max="2562" width="36.36328125" style="96" customWidth="1"/>
    <col min="2563" max="2563" width="49.08984375" style="96" customWidth="1"/>
    <col min="2564" max="2816" width="9" style="96"/>
    <col min="2817" max="2817" width="3.6328125" style="96" customWidth="1"/>
    <col min="2818" max="2818" width="36.36328125" style="96" customWidth="1"/>
    <col min="2819" max="2819" width="49.08984375" style="96" customWidth="1"/>
    <col min="2820" max="3072" width="9" style="96"/>
    <col min="3073" max="3073" width="3.6328125" style="96" customWidth="1"/>
    <col min="3074" max="3074" width="36.36328125" style="96" customWidth="1"/>
    <col min="3075" max="3075" width="49.08984375" style="96" customWidth="1"/>
    <col min="3076" max="3328" width="9" style="96"/>
    <col min="3329" max="3329" width="3.6328125" style="96" customWidth="1"/>
    <col min="3330" max="3330" width="36.36328125" style="96" customWidth="1"/>
    <col min="3331" max="3331" width="49.08984375" style="96" customWidth="1"/>
    <col min="3332" max="3584" width="9" style="96"/>
    <col min="3585" max="3585" width="3.6328125" style="96" customWidth="1"/>
    <col min="3586" max="3586" width="36.36328125" style="96" customWidth="1"/>
    <col min="3587" max="3587" width="49.08984375" style="96" customWidth="1"/>
    <col min="3588" max="3840" width="9" style="96"/>
    <col min="3841" max="3841" width="3.6328125" style="96" customWidth="1"/>
    <col min="3842" max="3842" width="36.36328125" style="96" customWidth="1"/>
    <col min="3843" max="3843" width="49.08984375" style="96" customWidth="1"/>
    <col min="3844" max="4096" width="9" style="96"/>
    <col min="4097" max="4097" width="3.6328125" style="96" customWidth="1"/>
    <col min="4098" max="4098" width="36.36328125" style="96" customWidth="1"/>
    <col min="4099" max="4099" width="49.08984375" style="96" customWidth="1"/>
    <col min="4100" max="4352" width="9" style="96"/>
    <col min="4353" max="4353" width="3.6328125" style="96" customWidth="1"/>
    <col min="4354" max="4354" width="36.36328125" style="96" customWidth="1"/>
    <col min="4355" max="4355" width="49.08984375" style="96" customWidth="1"/>
    <col min="4356" max="4608" width="9" style="96"/>
    <col min="4609" max="4609" width="3.6328125" style="96" customWidth="1"/>
    <col min="4610" max="4610" width="36.36328125" style="96" customWidth="1"/>
    <col min="4611" max="4611" width="49.08984375" style="96" customWidth="1"/>
    <col min="4612" max="4864" width="9" style="96"/>
    <col min="4865" max="4865" width="3.6328125" style="96" customWidth="1"/>
    <col min="4866" max="4866" width="36.36328125" style="96" customWidth="1"/>
    <col min="4867" max="4867" width="49.08984375" style="96" customWidth="1"/>
    <col min="4868" max="5120" width="9" style="96"/>
    <col min="5121" max="5121" width="3.6328125" style="96" customWidth="1"/>
    <col min="5122" max="5122" width="36.36328125" style="96" customWidth="1"/>
    <col min="5123" max="5123" width="49.08984375" style="96" customWidth="1"/>
    <col min="5124" max="5376" width="9" style="96"/>
    <col min="5377" max="5377" width="3.6328125" style="96" customWidth="1"/>
    <col min="5378" max="5378" width="36.36328125" style="96" customWidth="1"/>
    <col min="5379" max="5379" width="49.08984375" style="96" customWidth="1"/>
    <col min="5380" max="5632" width="9" style="96"/>
    <col min="5633" max="5633" width="3.6328125" style="96" customWidth="1"/>
    <col min="5634" max="5634" width="36.36328125" style="96" customWidth="1"/>
    <col min="5635" max="5635" width="49.08984375" style="96" customWidth="1"/>
    <col min="5636" max="5888" width="9" style="96"/>
    <col min="5889" max="5889" width="3.6328125" style="96" customWidth="1"/>
    <col min="5890" max="5890" width="36.36328125" style="96" customWidth="1"/>
    <col min="5891" max="5891" width="49.08984375" style="96" customWidth="1"/>
    <col min="5892" max="6144" width="9" style="96"/>
    <col min="6145" max="6145" width="3.6328125" style="96" customWidth="1"/>
    <col min="6146" max="6146" width="36.36328125" style="96" customWidth="1"/>
    <col min="6147" max="6147" width="49.08984375" style="96" customWidth="1"/>
    <col min="6148" max="6400" width="9" style="96"/>
    <col min="6401" max="6401" width="3.6328125" style="96" customWidth="1"/>
    <col min="6402" max="6402" width="36.36328125" style="96" customWidth="1"/>
    <col min="6403" max="6403" width="49.08984375" style="96" customWidth="1"/>
    <col min="6404" max="6656" width="9" style="96"/>
    <col min="6657" max="6657" width="3.6328125" style="96" customWidth="1"/>
    <col min="6658" max="6658" width="36.36328125" style="96" customWidth="1"/>
    <col min="6659" max="6659" width="49.08984375" style="96" customWidth="1"/>
    <col min="6660" max="6912" width="9" style="96"/>
    <col min="6913" max="6913" width="3.6328125" style="96" customWidth="1"/>
    <col min="6914" max="6914" width="36.36328125" style="96" customWidth="1"/>
    <col min="6915" max="6915" width="49.08984375" style="96" customWidth="1"/>
    <col min="6916" max="7168" width="9" style="96"/>
    <col min="7169" max="7169" width="3.6328125" style="96" customWidth="1"/>
    <col min="7170" max="7170" width="36.36328125" style="96" customWidth="1"/>
    <col min="7171" max="7171" width="49.08984375" style="96" customWidth="1"/>
    <col min="7172" max="7424" width="9" style="96"/>
    <col min="7425" max="7425" width="3.6328125" style="96" customWidth="1"/>
    <col min="7426" max="7426" width="36.36328125" style="96" customWidth="1"/>
    <col min="7427" max="7427" width="49.08984375" style="96" customWidth="1"/>
    <col min="7428" max="7680" width="9" style="96"/>
    <col min="7681" max="7681" width="3.6328125" style="96" customWidth="1"/>
    <col min="7682" max="7682" width="36.36328125" style="96" customWidth="1"/>
    <col min="7683" max="7683" width="49.08984375" style="96" customWidth="1"/>
    <col min="7684" max="7936" width="9" style="96"/>
    <col min="7937" max="7937" width="3.6328125" style="96" customWidth="1"/>
    <col min="7938" max="7938" width="36.36328125" style="96" customWidth="1"/>
    <col min="7939" max="7939" width="49.08984375" style="96" customWidth="1"/>
    <col min="7940" max="8192" width="9" style="96"/>
    <col min="8193" max="8193" width="3.6328125" style="96" customWidth="1"/>
    <col min="8194" max="8194" width="36.36328125" style="96" customWidth="1"/>
    <col min="8195" max="8195" width="49.08984375" style="96" customWidth="1"/>
    <col min="8196" max="8448" width="9" style="96"/>
    <col min="8449" max="8449" width="3.6328125" style="96" customWidth="1"/>
    <col min="8450" max="8450" width="36.36328125" style="96" customWidth="1"/>
    <col min="8451" max="8451" width="49.08984375" style="96" customWidth="1"/>
    <col min="8452" max="8704" width="9" style="96"/>
    <col min="8705" max="8705" width="3.6328125" style="96" customWidth="1"/>
    <col min="8706" max="8706" width="36.36328125" style="96" customWidth="1"/>
    <col min="8707" max="8707" width="49.08984375" style="96" customWidth="1"/>
    <col min="8708" max="8960" width="9" style="96"/>
    <col min="8961" max="8961" width="3.6328125" style="96" customWidth="1"/>
    <col min="8962" max="8962" width="36.36328125" style="96" customWidth="1"/>
    <col min="8963" max="8963" width="49.08984375" style="96" customWidth="1"/>
    <col min="8964" max="9216" width="9" style="96"/>
    <col min="9217" max="9217" width="3.6328125" style="96" customWidth="1"/>
    <col min="9218" max="9218" width="36.36328125" style="96" customWidth="1"/>
    <col min="9219" max="9219" width="49.08984375" style="96" customWidth="1"/>
    <col min="9220" max="9472" width="9" style="96"/>
    <col min="9473" max="9473" width="3.6328125" style="96" customWidth="1"/>
    <col min="9474" max="9474" width="36.36328125" style="96" customWidth="1"/>
    <col min="9475" max="9475" width="49.08984375" style="96" customWidth="1"/>
    <col min="9476" max="9728" width="9" style="96"/>
    <col min="9729" max="9729" width="3.6328125" style="96" customWidth="1"/>
    <col min="9730" max="9730" width="36.36328125" style="96" customWidth="1"/>
    <col min="9731" max="9731" width="49.08984375" style="96" customWidth="1"/>
    <col min="9732" max="9984" width="9" style="96"/>
    <col min="9985" max="9985" width="3.6328125" style="96" customWidth="1"/>
    <col min="9986" max="9986" width="36.36328125" style="96" customWidth="1"/>
    <col min="9987" max="9987" width="49.08984375" style="96" customWidth="1"/>
    <col min="9988" max="10240" width="9" style="96"/>
    <col min="10241" max="10241" width="3.6328125" style="96" customWidth="1"/>
    <col min="10242" max="10242" width="36.36328125" style="96" customWidth="1"/>
    <col min="10243" max="10243" width="49.08984375" style="96" customWidth="1"/>
    <col min="10244" max="10496" width="9" style="96"/>
    <col min="10497" max="10497" width="3.6328125" style="96" customWidth="1"/>
    <col min="10498" max="10498" width="36.36328125" style="96" customWidth="1"/>
    <col min="10499" max="10499" width="49.08984375" style="96" customWidth="1"/>
    <col min="10500" max="10752" width="9" style="96"/>
    <col min="10753" max="10753" width="3.6328125" style="96" customWidth="1"/>
    <col min="10754" max="10754" width="36.36328125" style="96" customWidth="1"/>
    <col min="10755" max="10755" width="49.08984375" style="96" customWidth="1"/>
    <col min="10756" max="11008" width="9" style="96"/>
    <col min="11009" max="11009" width="3.6328125" style="96" customWidth="1"/>
    <col min="11010" max="11010" width="36.36328125" style="96" customWidth="1"/>
    <col min="11011" max="11011" width="49.08984375" style="96" customWidth="1"/>
    <col min="11012" max="11264" width="9" style="96"/>
    <col min="11265" max="11265" width="3.6328125" style="96" customWidth="1"/>
    <col min="11266" max="11266" width="36.36328125" style="96" customWidth="1"/>
    <col min="11267" max="11267" width="49.08984375" style="96" customWidth="1"/>
    <col min="11268" max="11520" width="9" style="96"/>
    <col min="11521" max="11521" width="3.6328125" style="96" customWidth="1"/>
    <col min="11522" max="11522" width="36.36328125" style="96" customWidth="1"/>
    <col min="11523" max="11523" width="49.08984375" style="96" customWidth="1"/>
    <col min="11524" max="11776" width="9" style="96"/>
    <col min="11777" max="11777" width="3.6328125" style="96" customWidth="1"/>
    <col min="11778" max="11778" width="36.36328125" style="96" customWidth="1"/>
    <col min="11779" max="11779" width="49.08984375" style="96" customWidth="1"/>
    <col min="11780" max="12032" width="9" style="96"/>
    <col min="12033" max="12033" width="3.6328125" style="96" customWidth="1"/>
    <col min="12034" max="12034" width="36.36328125" style="96" customWidth="1"/>
    <col min="12035" max="12035" width="49.08984375" style="96" customWidth="1"/>
    <col min="12036" max="12288" width="9" style="96"/>
    <col min="12289" max="12289" width="3.6328125" style="96" customWidth="1"/>
    <col min="12290" max="12290" width="36.36328125" style="96" customWidth="1"/>
    <col min="12291" max="12291" width="49.08984375" style="96" customWidth="1"/>
    <col min="12292" max="12544" width="9" style="96"/>
    <col min="12545" max="12545" width="3.6328125" style="96" customWidth="1"/>
    <col min="12546" max="12546" width="36.36328125" style="96" customWidth="1"/>
    <col min="12547" max="12547" width="49.08984375" style="96" customWidth="1"/>
    <col min="12548" max="12800" width="9" style="96"/>
    <col min="12801" max="12801" width="3.6328125" style="96" customWidth="1"/>
    <col min="12802" max="12802" width="36.36328125" style="96" customWidth="1"/>
    <col min="12803" max="12803" width="49.08984375" style="96" customWidth="1"/>
    <col min="12804" max="13056" width="9" style="96"/>
    <col min="13057" max="13057" width="3.6328125" style="96" customWidth="1"/>
    <col min="13058" max="13058" width="36.36328125" style="96" customWidth="1"/>
    <col min="13059" max="13059" width="49.08984375" style="96" customWidth="1"/>
    <col min="13060" max="13312" width="9" style="96"/>
    <col min="13313" max="13313" width="3.6328125" style="96" customWidth="1"/>
    <col min="13314" max="13314" width="36.36328125" style="96" customWidth="1"/>
    <col min="13315" max="13315" width="49.08984375" style="96" customWidth="1"/>
    <col min="13316" max="13568" width="9" style="96"/>
    <col min="13569" max="13569" width="3.6328125" style="96" customWidth="1"/>
    <col min="13570" max="13570" width="36.36328125" style="96" customWidth="1"/>
    <col min="13571" max="13571" width="49.08984375" style="96" customWidth="1"/>
    <col min="13572" max="13824" width="9" style="96"/>
    <col min="13825" max="13825" width="3.6328125" style="96" customWidth="1"/>
    <col min="13826" max="13826" width="36.36328125" style="96" customWidth="1"/>
    <col min="13827" max="13827" width="49.08984375" style="96" customWidth="1"/>
    <col min="13828" max="14080" width="9" style="96"/>
    <col min="14081" max="14081" width="3.6328125" style="96" customWidth="1"/>
    <col min="14082" max="14082" width="36.36328125" style="96" customWidth="1"/>
    <col min="14083" max="14083" width="49.08984375" style="96" customWidth="1"/>
    <col min="14084" max="14336" width="9" style="96"/>
    <col min="14337" max="14337" width="3.6328125" style="96" customWidth="1"/>
    <col min="14338" max="14338" width="36.36328125" style="96" customWidth="1"/>
    <col min="14339" max="14339" width="49.08984375" style="96" customWidth="1"/>
    <col min="14340" max="14592" width="9" style="96"/>
    <col min="14593" max="14593" width="3.6328125" style="96" customWidth="1"/>
    <col min="14594" max="14594" width="36.36328125" style="96" customWidth="1"/>
    <col min="14595" max="14595" width="49.08984375" style="96" customWidth="1"/>
    <col min="14596" max="14848" width="9" style="96"/>
    <col min="14849" max="14849" width="3.6328125" style="96" customWidth="1"/>
    <col min="14850" max="14850" width="36.36328125" style="96" customWidth="1"/>
    <col min="14851" max="14851" width="49.08984375" style="96" customWidth="1"/>
    <col min="14852" max="15104" width="9" style="96"/>
    <col min="15105" max="15105" width="3.6328125" style="96" customWidth="1"/>
    <col min="15106" max="15106" width="36.36328125" style="96" customWidth="1"/>
    <col min="15107" max="15107" width="49.08984375" style="96" customWidth="1"/>
    <col min="15108" max="15360" width="9" style="96"/>
    <col min="15361" max="15361" width="3.6328125" style="96" customWidth="1"/>
    <col min="15362" max="15362" width="36.36328125" style="96" customWidth="1"/>
    <col min="15363" max="15363" width="49.08984375" style="96" customWidth="1"/>
    <col min="15364" max="15616" width="9" style="96"/>
    <col min="15617" max="15617" width="3.6328125" style="96" customWidth="1"/>
    <col min="15618" max="15618" width="36.36328125" style="96" customWidth="1"/>
    <col min="15619" max="15619" width="49.08984375" style="96" customWidth="1"/>
    <col min="15620" max="15872" width="9" style="96"/>
    <col min="15873" max="15873" width="3.6328125" style="96" customWidth="1"/>
    <col min="15874" max="15874" width="36.36328125" style="96" customWidth="1"/>
    <col min="15875" max="15875" width="49.08984375" style="96" customWidth="1"/>
    <col min="15876" max="16128" width="9" style="96"/>
    <col min="16129" max="16129" width="3.6328125" style="96" customWidth="1"/>
    <col min="16130" max="16130" width="36.36328125" style="96" customWidth="1"/>
    <col min="16131" max="16131" width="49.08984375" style="96" customWidth="1"/>
    <col min="16132" max="16384" width="9" style="96"/>
  </cols>
  <sheetData>
    <row r="1" spans="1:3" ht="18" customHeight="1" x14ac:dyDescent="0.2">
      <c r="C1" s="97" t="str">
        <f>'MPS(input)'!K1</f>
        <v>Monitoring Spreadsheet: JCM_BD_AM001_ver02.0</v>
      </c>
    </row>
    <row r="2" spans="1:3" ht="18" customHeight="1" x14ac:dyDescent="0.2">
      <c r="C2" s="98" t="str">
        <f>'MPS(input)'!K2</f>
        <v>Reference Number: BD001</v>
      </c>
    </row>
    <row r="3" spans="1:3" ht="24" customHeight="1" x14ac:dyDescent="0.2">
      <c r="A3" s="126" t="s">
        <v>131</v>
      </c>
      <c r="B3" s="126"/>
      <c r="C3" s="126"/>
    </row>
    <row r="5" spans="1:3" ht="21" customHeight="1" x14ac:dyDescent="0.2">
      <c r="B5" s="99" t="s">
        <v>132</v>
      </c>
      <c r="C5" s="99" t="s">
        <v>133</v>
      </c>
    </row>
    <row r="6" spans="1:3" ht="71.25" customHeight="1" x14ac:dyDescent="0.2">
      <c r="B6" s="74" t="s">
        <v>165</v>
      </c>
      <c r="C6" s="74" t="s">
        <v>190</v>
      </c>
    </row>
    <row r="7" spans="1:3" ht="54" customHeight="1" x14ac:dyDescent="0.2">
      <c r="B7" s="74" t="s">
        <v>166</v>
      </c>
      <c r="C7" s="74" t="s">
        <v>167</v>
      </c>
    </row>
    <row r="8" spans="1:3" ht="54" customHeight="1" x14ac:dyDescent="0.2">
      <c r="B8" s="74"/>
      <c r="C8" s="74"/>
    </row>
    <row r="9" spans="1:3" ht="54" customHeight="1" x14ac:dyDescent="0.2">
      <c r="B9" s="74"/>
      <c r="C9" s="74"/>
    </row>
    <row r="10" spans="1:3" ht="54" customHeight="1" x14ac:dyDescent="0.2">
      <c r="B10" s="74"/>
      <c r="C10" s="74"/>
    </row>
    <row r="11" spans="1:3" ht="54" customHeight="1" x14ac:dyDescent="0.2">
      <c r="B11" s="74"/>
      <c r="C11" s="74"/>
    </row>
    <row r="12" spans="1:3" ht="54" customHeight="1" x14ac:dyDescent="0.2">
      <c r="B12" s="74"/>
      <c r="C12" s="74"/>
    </row>
  </sheetData>
  <sheetProtection algorithmName="SHA-512" hashValue="QmYmqycSRedVlOQ0WYg/0VyKE9yAfNpedvQaqeLiLuot7MhlMWt3YHrQTR1Q3wuEdHQNWtK6OkCdA11k4ndzOw==" saltValue="wjv4EKqrAo9+4M9Yh7AaEA==" spinCount="100000" sheet="1" objects="1" scenarios="1" formatCells="0" formatRows="0" insertRows="0"/>
  <mergeCells count="1">
    <mergeCell ref="A3:C3"/>
  </mergeCells>
  <phoneticPr fontId="3"/>
  <pageMargins left="0.70866141732283472" right="0.70866141732283472" top="0.74803149606299213" bottom="0.74803149606299213" header="0.31496062992125984" footer="0.31496062992125984"/>
  <pageSetup paperSize="9" orientation="portrait" r:id="rId1"/>
  <headerFooter>
    <oddFooter>&amp;C&amp;"Arial,標準"II-3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L35"/>
  <sheetViews>
    <sheetView showGridLines="0" view="pageBreakPreview" zoomScale="70" zoomScaleNormal="80" zoomScaleSheetLayoutView="70" workbookViewId="0"/>
  </sheetViews>
  <sheetFormatPr defaultColWidth="9" defaultRowHeight="14" x14ac:dyDescent="0.2"/>
  <cols>
    <col min="1" max="1" width="2.6328125" style="53" customWidth="1"/>
    <col min="2" max="2" width="11.6328125" style="53" customWidth="1"/>
    <col min="3" max="3" width="12.7265625" style="53" customWidth="1"/>
    <col min="4" max="4" width="12.36328125" style="53" customWidth="1"/>
    <col min="5" max="5" width="28.26953125" style="53" customWidth="1"/>
    <col min="6" max="7" width="10.6328125" style="53" customWidth="1"/>
    <col min="8" max="8" width="11.6328125" style="53" customWidth="1"/>
    <col min="9" max="9" width="16.6328125" style="53" customWidth="1"/>
    <col min="10" max="10" width="63.08984375" style="53" customWidth="1"/>
    <col min="11" max="11" width="12.6328125" style="53" customWidth="1"/>
    <col min="12" max="12" width="11.6328125" style="53" customWidth="1"/>
    <col min="13" max="16384" width="9" style="53"/>
  </cols>
  <sheetData>
    <row r="1" spans="1:12" ht="18" customHeight="1" x14ac:dyDescent="0.2">
      <c r="L1" s="79" t="str">
        <f>'MPS(input)'!K1</f>
        <v>Monitoring Spreadsheet: JCM_BD_AM001_ver02.0</v>
      </c>
    </row>
    <row r="2" spans="1:12" ht="18" customHeight="1" x14ac:dyDescent="0.2">
      <c r="L2" s="54" t="str">
        <f>'MPS(input)'!K2</f>
        <v>Reference Number: BD001</v>
      </c>
    </row>
    <row r="3" spans="1:12" ht="27.75" customHeight="1" x14ac:dyDescent="0.2">
      <c r="A3" s="55" t="s">
        <v>136</v>
      </c>
      <c r="B3" s="55"/>
      <c r="C3" s="56"/>
      <c r="D3" s="56"/>
      <c r="E3" s="56"/>
      <c r="F3" s="56"/>
      <c r="G3" s="56"/>
      <c r="H3" s="56"/>
      <c r="I3" s="56"/>
      <c r="J3" s="56"/>
      <c r="K3" s="56"/>
      <c r="L3" s="57"/>
    </row>
    <row r="4" spans="1:12" ht="14.25" customHeight="1" x14ac:dyDescent="0.2"/>
    <row r="5" spans="1:12" ht="15" customHeight="1" x14ac:dyDescent="0.2">
      <c r="A5" s="58" t="s">
        <v>138</v>
      </c>
      <c r="B5" s="58"/>
      <c r="C5" s="58"/>
    </row>
    <row r="6" spans="1:12" ht="15" customHeight="1" x14ac:dyDescent="0.2">
      <c r="A6" s="58"/>
      <c r="B6" s="59" t="s">
        <v>0</v>
      </c>
      <c r="C6" s="59" t="s">
        <v>1</v>
      </c>
      <c r="D6" s="59" t="s">
        <v>2</v>
      </c>
      <c r="E6" s="59" t="s">
        <v>3</v>
      </c>
      <c r="F6" s="59" t="s">
        <v>4</v>
      </c>
      <c r="G6" s="59" t="s">
        <v>5</v>
      </c>
      <c r="H6" s="59" t="s">
        <v>6</v>
      </c>
      <c r="I6" s="59" t="s">
        <v>7</v>
      </c>
      <c r="J6" s="59" t="s">
        <v>8</v>
      </c>
      <c r="K6" s="59" t="s">
        <v>9</v>
      </c>
      <c r="L6" s="59" t="s">
        <v>143</v>
      </c>
    </row>
    <row r="7" spans="1:12" s="60" customFormat="1" ht="34.5" customHeight="1" x14ac:dyDescent="0.2">
      <c r="B7" s="59" t="s">
        <v>142</v>
      </c>
      <c r="C7" s="59" t="s">
        <v>10</v>
      </c>
      <c r="D7" s="59" t="s">
        <v>11</v>
      </c>
      <c r="E7" s="59" t="s">
        <v>12</v>
      </c>
      <c r="F7" s="59" t="s">
        <v>141</v>
      </c>
      <c r="G7" s="59" t="s">
        <v>14</v>
      </c>
      <c r="H7" s="59" t="s">
        <v>15</v>
      </c>
      <c r="I7" s="59" t="s">
        <v>16</v>
      </c>
      <c r="J7" s="59" t="s">
        <v>17</v>
      </c>
      <c r="K7" s="59" t="s">
        <v>18</v>
      </c>
      <c r="L7" s="59" t="s">
        <v>19</v>
      </c>
    </row>
    <row r="8" spans="1:12" ht="150" customHeight="1" x14ac:dyDescent="0.2">
      <c r="B8" s="75"/>
      <c r="C8" s="61" t="s">
        <v>20</v>
      </c>
      <c r="D8" s="62" t="s">
        <v>21</v>
      </c>
      <c r="E8" s="62" t="s">
        <v>135</v>
      </c>
      <c r="F8" s="87"/>
      <c r="G8" s="63" t="s">
        <v>22</v>
      </c>
      <c r="H8" s="12" t="s">
        <v>23</v>
      </c>
      <c r="I8" s="12" t="s">
        <v>24</v>
      </c>
      <c r="J8" s="13" t="s">
        <v>158</v>
      </c>
      <c r="K8" s="13" t="s">
        <v>25</v>
      </c>
      <c r="L8" s="80"/>
    </row>
    <row r="9" spans="1:12" ht="60" customHeight="1" x14ac:dyDescent="0.2">
      <c r="A9" s="64"/>
      <c r="B9" s="76"/>
      <c r="C9" s="61" t="s">
        <v>26</v>
      </c>
      <c r="D9" s="62" t="s">
        <v>87</v>
      </c>
      <c r="E9" s="62" t="s">
        <v>134</v>
      </c>
      <c r="F9" s="11"/>
      <c r="G9" s="62" t="s">
        <v>152</v>
      </c>
      <c r="H9" s="12" t="s">
        <v>60</v>
      </c>
      <c r="I9" s="12" t="s">
        <v>88</v>
      </c>
      <c r="J9" s="13" t="s">
        <v>89</v>
      </c>
      <c r="K9" s="13" t="s">
        <v>25</v>
      </c>
      <c r="L9" s="80" t="s">
        <v>153</v>
      </c>
    </row>
    <row r="10" spans="1:12" ht="150" customHeight="1" x14ac:dyDescent="0.2">
      <c r="A10" s="64"/>
      <c r="B10" s="76"/>
      <c r="C10" s="61" t="s">
        <v>90</v>
      </c>
      <c r="D10" s="62" t="s">
        <v>91</v>
      </c>
      <c r="E10" s="62" t="s">
        <v>96</v>
      </c>
      <c r="F10" s="11"/>
      <c r="G10" s="63" t="s">
        <v>22</v>
      </c>
      <c r="H10" s="12" t="s">
        <v>23</v>
      </c>
      <c r="I10" s="12" t="s">
        <v>24</v>
      </c>
      <c r="J10" s="13" t="s">
        <v>158</v>
      </c>
      <c r="K10" s="13" t="s">
        <v>25</v>
      </c>
      <c r="L10" s="80" t="s">
        <v>153</v>
      </c>
    </row>
    <row r="11" spans="1:12" ht="8.25" customHeight="1" x14ac:dyDescent="0.2">
      <c r="A11" s="64"/>
      <c r="B11" s="64"/>
    </row>
    <row r="12" spans="1:12" ht="15" customHeight="1" x14ac:dyDescent="0.2">
      <c r="A12" s="58" t="s">
        <v>139</v>
      </c>
      <c r="B12" s="58"/>
    </row>
    <row r="13" spans="1:12" ht="15" customHeight="1" x14ac:dyDescent="0.2">
      <c r="A13" s="64"/>
      <c r="B13" s="134" t="s">
        <v>0</v>
      </c>
      <c r="C13" s="135"/>
      <c r="D13" s="143" t="s">
        <v>1</v>
      </c>
      <c r="E13" s="142"/>
      <c r="F13" s="82" t="s">
        <v>2</v>
      </c>
      <c r="G13" s="82" t="s">
        <v>3</v>
      </c>
      <c r="H13" s="142" t="s">
        <v>4</v>
      </c>
      <c r="I13" s="142"/>
      <c r="J13" s="142"/>
      <c r="K13" s="142" t="s">
        <v>5</v>
      </c>
      <c r="L13" s="142"/>
    </row>
    <row r="14" spans="1:12" ht="34.5" customHeight="1" x14ac:dyDescent="0.2">
      <c r="A14" s="64"/>
      <c r="B14" s="134" t="s">
        <v>11</v>
      </c>
      <c r="C14" s="135"/>
      <c r="D14" s="143" t="s">
        <v>12</v>
      </c>
      <c r="E14" s="142"/>
      <c r="F14" s="82" t="s">
        <v>13</v>
      </c>
      <c r="G14" s="82" t="s">
        <v>14</v>
      </c>
      <c r="H14" s="142" t="s">
        <v>16</v>
      </c>
      <c r="I14" s="142"/>
      <c r="J14" s="142"/>
      <c r="K14" s="142" t="s">
        <v>19</v>
      </c>
      <c r="L14" s="142"/>
    </row>
    <row r="15" spans="1:12" ht="55" customHeight="1" x14ac:dyDescent="0.2">
      <c r="A15" s="64"/>
      <c r="B15" s="127" t="s">
        <v>39</v>
      </c>
      <c r="C15" s="128"/>
      <c r="D15" s="137" t="s">
        <v>40</v>
      </c>
      <c r="E15" s="107"/>
      <c r="F15" s="93">
        <f>'MPS(input)'!E15</f>
        <v>0</v>
      </c>
      <c r="G15" s="83" t="s">
        <v>41</v>
      </c>
      <c r="H15" s="138" t="str">
        <f>'MPS(input)'!G15</f>
        <v>The most recent value available at the time of validation is applied and fixed for the monitoring period thereafter. The data is sourced from “Grid Emission Factor (GEF) of Bangladesh”, endorsed by National CDM Committee unless otherwise instructed by the Joint Committee.</v>
      </c>
      <c r="I15" s="138"/>
      <c r="J15" s="138"/>
      <c r="K15" s="136" t="str">
        <f>IF('MPS(input)'!J15&gt;0,'MPS(input)'!J15,"")</f>
        <v/>
      </c>
      <c r="L15" s="136"/>
    </row>
    <row r="16" spans="1:12" ht="55" customHeight="1" x14ac:dyDescent="0.2">
      <c r="A16" s="64"/>
      <c r="B16" s="127" t="s">
        <v>39</v>
      </c>
      <c r="C16" s="128"/>
      <c r="D16" s="107" t="s">
        <v>98</v>
      </c>
      <c r="E16" s="107"/>
      <c r="F16" s="94">
        <f>IF(ISERROR(3.6*(100/F24)*F26),0,3.6*(100/F24)*F26)</f>
        <v>0</v>
      </c>
      <c r="G16" s="83" t="s">
        <v>41</v>
      </c>
      <c r="H16" s="139" t="str">
        <f>'MPS(input)'!G16</f>
        <v>Power generation efficiency obtained from manufacturer's specification</v>
      </c>
      <c r="I16" s="140"/>
      <c r="J16" s="141"/>
      <c r="K16" s="136" t="str">
        <f>IF('MPS(input)'!J16&gt;0,'MPS(input)'!J16,"")</f>
        <v>Calculated</v>
      </c>
      <c r="L16" s="136"/>
    </row>
    <row r="17" spans="1:12" ht="55" customHeight="1" x14ac:dyDescent="0.2">
      <c r="A17" s="64"/>
      <c r="B17" s="127" t="s">
        <v>39</v>
      </c>
      <c r="C17" s="128"/>
      <c r="D17" s="107" t="s">
        <v>99</v>
      </c>
      <c r="E17" s="107"/>
      <c r="F17" s="94">
        <f>IF(ISERROR(F9*F25*F26/F10),0,F9*F25*F26/F10)</f>
        <v>0</v>
      </c>
      <c r="G17" s="83" t="s">
        <v>41</v>
      </c>
      <c r="H17" s="139" t="str">
        <f>'MPS(input)'!G17</f>
        <v>The power generation efficiency calculated from monitored data of the amount of fuel input for power generation and the amount of electricity generated.</v>
      </c>
      <c r="I17" s="140"/>
      <c r="J17" s="141"/>
      <c r="K17" s="136" t="str">
        <f>IF('MPS(input)'!J17&gt;0,'MPS(input)'!J17,"")</f>
        <v>Calculated</v>
      </c>
      <c r="L17" s="136"/>
    </row>
    <row r="18" spans="1:12" ht="130" customHeight="1" x14ac:dyDescent="0.2">
      <c r="A18" s="64"/>
      <c r="B18" s="127" t="s">
        <v>39</v>
      </c>
      <c r="C18" s="128"/>
      <c r="D18" s="107" t="s">
        <v>154</v>
      </c>
      <c r="E18" s="107"/>
      <c r="F18" s="94">
        <f>'MPS(input)'!E18</f>
        <v>0.46</v>
      </c>
      <c r="G18" s="83" t="s">
        <v>41</v>
      </c>
      <c r="H18" s="139" t="str">
        <f>'MPS(input)'!G18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 02.0" for the default efficiency for off-grid power plants.</v>
      </c>
      <c r="I18" s="140"/>
      <c r="J18" s="141"/>
      <c r="K18" s="136" t="str">
        <f>IF('MPS(input)'!J18&gt;0,'MPS(input)'!J18,"")</f>
        <v/>
      </c>
      <c r="L18" s="136"/>
    </row>
    <row r="19" spans="1:12" ht="36" customHeight="1" x14ac:dyDescent="0.2">
      <c r="A19" s="64"/>
      <c r="B19" s="127" t="s">
        <v>43</v>
      </c>
      <c r="C19" s="128"/>
      <c r="D19" s="137" t="s">
        <v>44</v>
      </c>
      <c r="E19" s="107"/>
      <c r="F19" s="77">
        <f>'MPS(input)'!E19</f>
        <v>36.9</v>
      </c>
      <c r="G19" s="83" t="s">
        <v>45</v>
      </c>
      <c r="H19" s="138" t="str">
        <f>'MPS(input)'!G19</f>
        <v>Specifications of project chiller i prepared for the quotation or factory acceptance test data by manufacturer</v>
      </c>
      <c r="I19" s="138"/>
      <c r="J19" s="138"/>
      <c r="K19" s="136" t="str">
        <f>IF('MPS(input)'!J19&gt;0,'MPS(input)'!J19,"")</f>
        <v/>
      </c>
      <c r="L19" s="136"/>
    </row>
    <row r="20" spans="1:12" ht="36" customHeight="1" x14ac:dyDescent="0.2">
      <c r="A20" s="64"/>
      <c r="B20" s="127" t="s">
        <v>47</v>
      </c>
      <c r="C20" s="128"/>
      <c r="D20" s="137" t="s">
        <v>48</v>
      </c>
      <c r="E20" s="107"/>
      <c r="F20" s="77">
        <f>'MPS(input)'!E20</f>
        <v>7</v>
      </c>
      <c r="G20" s="83" t="s">
        <v>45</v>
      </c>
      <c r="H20" s="138" t="str">
        <f>'MPS(input)'!G20</f>
        <v>Specifications of project chiller i prepared for the quotation or factory acceptance test data by manufacturer</v>
      </c>
      <c r="I20" s="138"/>
      <c r="J20" s="138"/>
      <c r="K20" s="136" t="str">
        <f>IF('MPS(input)'!J20&gt;0,'MPS(input)'!J20,"")</f>
        <v/>
      </c>
      <c r="L20" s="136"/>
    </row>
    <row r="21" spans="1:12" ht="36" customHeight="1" x14ac:dyDescent="0.2">
      <c r="A21" s="64"/>
      <c r="B21" s="127" t="s">
        <v>49</v>
      </c>
      <c r="C21" s="128"/>
      <c r="D21" s="137" t="s">
        <v>50</v>
      </c>
      <c r="E21" s="107"/>
      <c r="F21" s="47">
        <f>'MPS(input)'!E21</f>
        <v>5.13</v>
      </c>
      <c r="G21" s="66" t="s">
        <v>51</v>
      </c>
      <c r="H21" s="138" t="str">
        <f>'MPS(input)'!G21</f>
        <v>Selected from the default values set in the methodology</v>
      </c>
      <c r="I21" s="138"/>
      <c r="J21" s="138"/>
      <c r="K21" s="136" t="str">
        <f>IF('MPS(input)'!J21&gt;0,'MPS(input)'!J21,"")</f>
        <v/>
      </c>
      <c r="L21" s="136"/>
    </row>
    <row r="22" spans="1:12" ht="36" customHeight="1" x14ac:dyDescent="0.2">
      <c r="A22" s="64"/>
      <c r="B22" s="127" t="s">
        <v>53</v>
      </c>
      <c r="C22" s="128"/>
      <c r="D22" s="137" t="s">
        <v>54</v>
      </c>
      <c r="E22" s="107"/>
      <c r="F22" s="47">
        <f>'MPS(input)'!E22</f>
        <v>6.046875</v>
      </c>
      <c r="G22" s="66" t="s">
        <v>51</v>
      </c>
      <c r="H22" s="138" t="str">
        <f>'MPS(input)'!G22</f>
        <v>Specifications of project chiller i prepared for the quotation or factory acceptance test data by manufacturer</v>
      </c>
      <c r="I22" s="138"/>
      <c r="J22" s="138"/>
      <c r="K22" s="136" t="str">
        <f>IF('MPS(input)'!J22&gt;0,'MPS(input)'!J22,"")</f>
        <v/>
      </c>
      <c r="L22" s="136"/>
    </row>
    <row r="23" spans="1:12" ht="36" customHeight="1" x14ac:dyDescent="0.2">
      <c r="A23" s="64"/>
      <c r="B23" s="127" t="s">
        <v>55</v>
      </c>
      <c r="C23" s="128"/>
      <c r="D23" s="137" t="s">
        <v>56</v>
      </c>
      <c r="E23" s="107"/>
      <c r="F23" s="47">
        <f>F22*((F19-F20+'MRS(calc_process)'!F29+'MRS(calc_process)'!F30)/(37-7+'MRS(calc_process)'!F29+'MRS(calc_process)'!F30))</f>
        <v>6.0285511363636362</v>
      </c>
      <c r="G23" s="66" t="s">
        <v>51</v>
      </c>
      <c r="H23" s="138" t="s">
        <v>145</v>
      </c>
      <c r="I23" s="138"/>
      <c r="J23" s="138"/>
      <c r="K23" s="136" t="str">
        <f>IF('MPS(input)'!J23&gt;0,'MPS(input)'!J23,"")</f>
        <v/>
      </c>
      <c r="L23" s="136"/>
    </row>
    <row r="24" spans="1:12" ht="36" customHeight="1" x14ac:dyDescent="0.2">
      <c r="A24" s="64"/>
      <c r="B24" s="127" t="s">
        <v>100</v>
      </c>
      <c r="C24" s="128"/>
      <c r="D24" s="137" t="s">
        <v>86</v>
      </c>
      <c r="E24" s="107"/>
      <c r="F24" s="77">
        <f>'MPS(input)'!E24</f>
        <v>0</v>
      </c>
      <c r="G24" s="66" t="s">
        <v>85</v>
      </c>
      <c r="H24" s="138" t="str">
        <f>'MPS(input)'!G24</f>
        <v xml:space="preserve">Specification of the captive power generation system provided by the manufacturer. </v>
      </c>
      <c r="I24" s="138"/>
      <c r="J24" s="138"/>
      <c r="K24" s="136" t="str">
        <f>IF('MPS(input)'!J24&gt;0,'MPS(input)'!J24,"")</f>
        <v>for option a)</v>
      </c>
      <c r="L24" s="136"/>
    </row>
    <row r="25" spans="1:12" ht="100" customHeight="1" x14ac:dyDescent="0.2">
      <c r="A25" s="64"/>
      <c r="B25" s="127" t="s">
        <v>101</v>
      </c>
      <c r="C25" s="128"/>
      <c r="D25" s="137" t="s">
        <v>83</v>
      </c>
      <c r="E25" s="107"/>
      <c r="F25" s="47">
        <f>'MPS(input)'!E25</f>
        <v>0</v>
      </c>
      <c r="G25" s="66" t="s">
        <v>156</v>
      </c>
      <c r="H25" s="138" t="str">
        <f>'MPS(input)'!G25</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5" s="138"/>
      <c r="J25" s="138"/>
      <c r="K25" s="136" t="str">
        <f>IF('MPS(input)'!J25&gt;0,'MPS(input)'!J25,"")</f>
        <v>for option b)</v>
      </c>
      <c r="L25" s="136"/>
    </row>
    <row r="26" spans="1:12" ht="100" customHeight="1" x14ac:dyDescent="0.2">
      <c r="A26" s="64"/>
      <c r="B26" s="127" t="s">
        <v>102</v>
      </c>
      <c r="C26" s="128"/>
      <c r="D26" s="137" t="s">
        <v>103</v>
      </c>
      <c r="E26" s="107"/>
      <c r="F26" s="95">
        <f>'MPS(input)'!E26</f>
        <v>0</v>
      </c>
      <c r="G26" s="66" t="s">
        <v>104</v>
      </c>
      <c r="H26" s="138" t="str">
        <f>'MPS(input)'!G26</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6" s="138"/>
      <c r="J26" s="138"/>
      <c r="K26" s="136" t="str">
        <f>IF('MPS(input)'!J26&gt;0,'MPS(input)'!J26,"")</f>
        <v>for both option a) and b)</v>
      </c>
      <c r="L26" s="136"/>
    </row>
    <row r="27" spans="1:12" ht="6.75" customHeight="1" x14ac:dyDescent="0.2">
      <c r="A27" s="64"/>
      <c r="B27" s="64"/>
    </row>
    <row r="28" spans="1:12" ht="18.75" customHeight="1" x14ac:dyDescent="0.2">
      <c r="A28" s="67" t="s">
        <v>140</v>
      </c>
      <c r="B28" s="67"/>
      <c r="C28" s="67"/>
    </row>
    <row r="29" spans="1:12" ht="17.5" thickBot="1" x14ac:dyDescent="0.25">
      <c r="B29" s="131" t="s">
        <v>144</v>
      </c>
      <c r="C29" s="131"/>
      <c r="D29" s="113" t="s">
        <v>106</v>
      </c>
      <c r="E29" s="113"/>
      <c r="F29" s="68" t="s">
        <v>14</v>
      </c>
    </row>
    <row r="30" spans="1:12" ht="16.5" thickBot="1" x14ac:dyDescent="0.25">
      <c r="B30" s="132"/>
      <c r="C30" s="133"/>
      <c r="D30" s="129">
        <f>ROUNDDOWN('MRS(calc_process)'!G6, 0)</f>
        <v>0</v>
      </c>
      <c r="E30" s="130"/>
      <c r="F30" s="69" t="s">
        <v>108</v>
      </c>
    </row>
    <row r="31" spans="1:12" ht="20.149999999999999" customHeight="1" x14ac:dyDescent="0.2">
      <c r="C31" s="70"/>
      <c r="D31" s="70"/>
      <c r="G31" s="71"/>
      <c r="H31" s="71"/>
    </row>
    <row r="32" spans="1:12" ht="14.25" customHeight="1" x14ac:dyDescent="0.2">
      <c r="A32" s="58" t="s">
        <v>57</v>
      </c>
      <c r="B32" s="58"/>
    </row>
    <row r="33" spans="2:12" ht="14.25" customHeight="1" x14ac:dyDescent="0.2">
      <c r="B33" s="144" t="s">
        <v>58</v>
      </c>
      <c r="C33" s="144"/>
      <c r="D33" s="145" t="s">
        <v>59</v>
      </c>
      <c r="E33" s="145"/>
      <c r="F33" s="145"/>
      <c r="G33" s="145"/>
      <c r="H33" s="145"/>
      <c r="I33" s="145"/>
      <c r="J33" s="145"/>
      <c r="K33" s="145"/>
      <c r="L33" s="145"/>
    </row>
    <row r="34" spans="2:12" ht="14.25" customHeight="1" x14ac:dyDescent="0.2">
      <c r="B34" s="144" t="s">
        <v>60</v>
      </c>
      <c r="C34" s="144"/>
      <c r="D34" s="145" t="s">
        <v>61</v>
      </c>
      <c r="E34" s="145"/>
      <c r="F34" s="145"/>
      <c r="G34" s="145"/>
      <c r="H34" s="145"/>
      <c r="I34" s="145"/>
      <c r="J34" s="145"/>
      <c r="K34" s="145"/>
      <c r="L34" s="145"/>
    </row>
    <row r="35" spans="2:12" ht="14.25" customHeight="1" x14ac:dyDescent="0.2">
      <c r="B35" s="144" t="s">
        <v>23</v>
      </c>
      <c r="C35" s="144"/>
      <c r="D35" s="145" t="s">
        <v>63</v>
      </c>
      <c r="E35" s="145"/>
      <c r="F35" s="145"/>
      <c r="G35" s="145"/>
      <c r="H35" s="145"/>
      <c r="I35" s="145"/>
      <c r="J35" s="145"/>
      <c r="K35" s="145"/>
      <c r="L35" s="145"/>
    </row>
  </sheetData>
  <sheetProtection algorithmName="SHA-512" hashValue="xeAQ0lyQSzexEF2dxxs+LmiTyLO5xGmSfv9OjS2kgmDQeyZ397FAHxvaj7qLgN674grPk6e1A2+Q1uUO6F5WOQ==" saltValue="SZCJuk81Y50C7HFRp8KmHg==" spinCount="100000" sheet="1" objects="1" scenarios="1" formatCells="0" formatRows="0"/>
  <mergeCells count="66">
    <mergeCell ref="B33:C33"/>
    <mergeCell ref="B34:C34"/>
    <mergeCell ref="B35:C35"/>
    <mergeCell ref="D33:L33"/>
    <mergeCell ref="D34:L34"/>
    <mergeCell ref="D35:L35"/>
    <mergeCell ref="H13:J13"/>
    <mergeCell ref="K13:L13"/>
    <mergeCell ref="D14:E14"/>
    <mergeCell ref="H14:J14"/>
    <mergeCell ref="K14:L14"/>
    <mergeCell ref="D13:E13"/>
    <mergeCell ref="K17:L17"/>
    <mergeCell ref="D18:E18"/>
    <mergeCell ref="H18:J18"/>
    <mergeCell ref="K18:L18"/>
    <mergeCell ref="D15:E15"/>
    <mergeCell ref="H15:J15"/>
    <mergeCell ref="K15:L15"/>
    <mergeCell ref="D16:E16"/>
    <mergeCell ref="H16:J16"/>
    <mergeCell ref="K16:L16"/>
    <mergeCell ref="D17:E17"/>
    <mergeCell ref="H17:J17"/>
    <mergeCell ref="K21:L21"/>
    <mergeCell ref="D22:E22"/>
    <mergeCell ref="H22:J22"/>
    <mergeCell ref="K22:L22"/>
    <mergeCell ref="D19:E19"/>
    <mergeCell ref="H19:J19"/>
    <mergeCell ref="K19:L19"/>
    <mergeCell ref="D20:E20"/>
    <mergeCell ref="H20:J20"/>
    <mergeCell ref="K20:L20"/>
    <mergeCell ref="D21:E21"/>
    <mergeCell ref="H21:J21"/>
    <mergeCell ref="K25:L25"/>
    <mergeCell ref="D26:E26"/>
    <mergeCell ref="H26:J26"/>
    <mergeCell ref="K26:L26"/>
    <mergeCell ref="D23:E23"/>
    <mergeCell ref="H23:J23"/>
    <mergeCell ref="K23:L23"/>
    <mergeCell ref="D24:E24"/>
    <mergeCell ref="H24:J24"/>
    <mergeCell ref="K24:L24"/>
    <mergeCell ref="D25:E25"/>
    <mergeCell ref="H25:J25"/>
    <mergeCell ref="B23:C23"/>
    <mergeCell ref="B13:C13"/>
    <mergeCell ref="B14:C14"/>
    <mergeCell ref="B15:C15"/>
    <mergeCell ref="B16:C16"/>
    <mergeCell ref="B17:C17"/>
    <mergeCell ref="B18:C18"/>
    <mergeCell ref="B19:C19"/>
    <mergeCell ref="B20:C20"/>
    <mergeCell ref="B21:C21"/>
    <mergeCell ref="B22:C22"/>
    <mergeCell ref="B24:C24"/>
    <mergeCell ref="B25:C25"/>
    <mergeCell ref="B26:C26"/>
    <mergeCell ref="D29:E29"/>
    <mergeCell ref="D30:E30"/>
    <mergeCell ref="B29:C29"/>
    <mergeCell ref="B30:C30"/>
  </mergeCells>
  <phoneticPr fontId="3"/>
  <pageMargins left="0.70866141732283472" right="0.70866141732283472" top="0.74803149606299213" bottom="0.74803149606299213" header="0.31496062992125984" footer="0.31496062992125984"/>
  <pageSetup paperSize="9"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K31"/>
  <sheetViews>
    <sheetView showGridLines="0" view="pageBreakPreview" zoomScale="80" zoomScaleNormal="100" zoomScaleSheetLayoutView="80" workbookViewId="0"/>
  </sheetViews>
  <sheetFormatPr defaultColWidth="9" defaultRowHeight="14" x14ac:dyDescent="0.2"/>
  <cols>
    <col min="1" max="2" width="2.6328125" style="1" customWidth="1"/>
    <col min="3" max="4" width="3.6328125" style="1" customWidth="1"/>
    <col min="5" max="5" width="47.08984375" style="1" customWidth="1"/>
    <col min="6" max="7" width="12.6328125" style="1" customWidth="1"/>
    <col min="8" max="8" width="10.6328125" style="1" customWidth="1"/>
    <col min="9" max="9" width="11.90625" style="5" customWidth="1"/>
    <col min="10" max="16384" width="9" style="1"/>
  </cols>
  <sheetData>
    <row r="1" spans="1:11" ht="18" customHeight="1" x14ac:dyDescent="0.2">
      <c r="I1" s="81" t="str">
        <f>'MPS(input)'!K1</f>
        <v>Monitoring Spreadsheet: JCM_BD_AM001_ver02.0</v>
      </c>
    </row>
    <row r="2" spans="1:11" ht="18" customHeight="1" x14ac:dyDescent="0.2">
      <c r="I2" s="2" t="str">
        <f>'MPS(input)'!K2</f>
        <v>Reference Number: BD001</v>
      </c>
    </row>
    <row r="3" spans="1:11" ht="27.75" customHeight="1" x14ac:dyDescent="0.2">
      <c r="A3" s="123" t="s">
        <v>137</v>
      </c>
      <c r="B3" s="123"/>
      <c r="C3" s="123"/>
      <c r="D3" s="123"/>
      <c r="E3" s="123"/>
      <c r="F3" s="123"/>
      <c r="G3" s="123"/>
      <c r="H3" s="123"/>
      <c r="I3" s="123"/>
    </row>
    <row r="4" spans="1:11" ht="11.25" customHeight="1" x14ac:dyDescent="0.2"/>
    <row r="5" spans="1:11" ht="18.75" customHeight="1" thickBot="1" x14ac:dyDescent="0.25">
      <c r="A5" s="24" t="s">
        <v>64</v>
      </c>
      <c r="B5" s="25"/>
      <c r="C5" s="25"/>
      <c r="D5" s="25"/>
      <c r="E5" s="26"/>
      <c r="F5" s="27" t="s">
        <v>65</v>
      </c>
      <c r="G5" s="44" t="s">
        <v>66</v>
      </c>
      <c r="H5" s="27" t="s">
        <v>14</v>
      </c>
      <c r="I5" s="28" t="s">
        <v>68</v>
      </c>
    </row>
    <row r="6" spans="1:11" ht="18.75" customHeight="1" thickBot="1" x14ac:dyDescent="0.25">
      <c r="A6" s="29"/>
      <c r="B6" s="36" t="s">
        <v>107</v>
      </c>
      <c r="C6" s="36"/>
      <c r="D6" s="36"/>
      <c r="E6" s="36"/>
      <c r="F6" s="41" t="s">
        <v>69</v>
      </c>
      <c r="G6" s="84">
        <f>G10-G18</f>
        <v>0</v>
      </c>
      <c r="H6" s="43" t="s">
        <v>108</v>
      </c>
      <c r="I6" s="15" t="s">
        <v>109</v>
      </c>
    </row>
    <row r="7" spans="1:11" ht="18.75" customHeight="1" x14ac:dyDescent="0.2">
      <c r="A7" s="24" t="s">
        <v>70</v>
      </c>
      <c r="B7" s="25"/>
      <c r="C7" s="25"/>
      <c r="D7" s="25"/>
      <c r="E7" s="26"/>
      <c r="F7" s="26"/>
      <c r="G7" s="45"/>
      <c r="H7" s="26"/>
      <c r="I7" s="27"/>
      <c r="J7" s="46"/>
      <c r="K7" s="46"/>
    </row>
    <row r="8" spans="1:11" ht="36" customHeight="1" x14ac:dyDescent="0.2">
      <c r="A8" s="29"/>
      <c r="B8" s="124" t="s">
        <v>130</v>
      </c>
      <c r="C8" s="125"/>
      <c r="D8" s="125"/>
      <c r="E8" s="125"/>
      <c r="F8" s="16" t="s">
        <v>71</v>
      </c>
      <c r="G8" s="17">
        <f>'MRS(input)'!F21</f>
        <v>5.13</v>
      </c>
      <c r="H8" s="18" t="s">
        <v>51</v>
      </c>
      <c r="I8" s="19" t="s">
        <v>49</v>
      </c>
    </row>
    <row r="9" spans="1:11" ht="18.75" customHeight="1" thickBot="1" x14ac:dyDescent="0.25">
      <c r="A9" s="24" t="s">
        <v>73</v>
      </c>
      <c r="B9" s="26"/>
      <c r="C9" s="25"/>
      <c r="D9" s="27"/>
      <c r="E9" s="27"/>
      <c r="F9" s="27"/>
      <c r="G9" s="24"/>
      <c r="H9" s="26"/>
      <c r="I9" s="27"/>
    </row>
    <row r="10" spans="1:11" ht="18.75" customHeight="1" thickBot="1" x14ac:dyDescent="0.25">
      <c r="A10" s="30"/>
      <c r="B10" s="35" t="s">
        <v>111</v>
      </c>
      <c r="C10" s="36"/>
      <c r="D10" s="36"/>
      <c r="E10" s="36"/>
      <c r="F10" s="41" t="s">
        <v>71</v>
      </c>
      <c r="G10" s="85">
        <f>IFERROR(G14*(G16/G15)*G13,0)</f>
        <v>0</v>
      </c>
      <c r="H10" s="43" t="s">
        <v>108</v>
      </c>
      <c r="I10" s="14" t="s">
        <v>112</v>
      </c>
    </row>
    <row r="11" spans="1:11" ht="18.75" customHeight="1" x14ac:dyDescent="0.2">
      <c r="A11" s="30"/>
      <c r="B11" s="32"/>
      <c r="C11" s="120" t="s">
        <v>113</v>
      </c>
      <c r="D11" s="121"/>
      <c r="E11" s="122"/>
      <c r="F11" s="16" t="s">
        <v>74</v>
      </c>
      <c r="G11" s="49">
        <f>'MRS(input)'!F15</f>
        <v>0</v>
      </c>
      <c r="H11" s="20" t="s">
        <v>41</v>
      </c>
      <c r="I11" s="19" t="s">
        <v>39</v>
      </c>
    </row>
    <row r="12" spans="1:11" ht="18.75" customHeight="1" x14ac:dyDescent="0.2">
      <c r="A12" s="30"/>
      <c r="B12" s="32"/>
      <c r="C12" s="120" t="s">
        <v>116</v>
      </c>
      <c r="D12" s="121"/>
      <c r="E12" s="122"/>
      <c r="F12" s="16" t="s">
        <v>74</v>
      </c>
      <c r="G12" s="49">
        <f>IFERROR(SMALL('MRS(input)'!F16:F18, COUNTIF('MRS(input)'!F16:F18,0)+1),0)</f>
        <v>0.46</v>
      </c>
      <c r="H12" s="20" t="s">
        <v>41</v>
      </c>
      <c r="I12" s="19" t="s">
        <v>39</v>
      </c>
    </row>
    <row r="13" spans="1:11" ht="36" customHeight="1" x14ac:dyDescent="0.2">
      <c r="A13" s="30"/>
      <c r="B13" s="32"/>
      <c r="C13" s="117" t="s">
        <v>94</v>
      </c>
      <c r="D13" s="118"/>
      <c r="E13" s="119"/>
      <c r="F13" s="16" t="s">
        <v>74</v>
      </c>
      <c r="G13" s="49">
        <f>IFERROR(SMALL(G11:G12,COUNTIF(G11:G12,0)+1),0)</f>
        <v>0.46</v>
      </c>
      <c r="H13" s="20" t="s">
        <v>41</v>
      </c>
      <c r="I13" s="19" t="s">
        <v>39</v>
      </c>
    </row>
    <row r="14" spans="1:11" ht="18.75" customHeight="1" x14ac:dyDescent="0.2">
      <c r="A14" s="30"/>
      <c r="B14" s="32"/>
      <c r="C14" s="120" t="s">
        <v>117</v>
      </c>
      <c r="D14" s="121"/>
      <c r="E14" s="122"/>
      <c r="F14" s="16" t="s">
        <v>74</v>
      </c>
      <c r="G14" s="91">
        <f>'MRS(input)'!F8</f>
        <v>0</v>
      </c>
      <c r="H14" s="21" t="s">
        <v>22</v>
      </c>
      <c r="I14" s="22" t="s">
        <v>21</v>
      </c>
    </row>
    <row r="15" spans="1:11" ht="36" customHeight="1" x14ac:dyDescent="0.2">
      <c r="A15" s="30"/>
      <c r="B15" s="32"/>
      <c r="C15" s="117" t="s">
        <v>50</v>
      </c>
      <c r="D15" s="118"/>
      <c r="E15" s="119"/>
      <c r="F15" s="16" t="s">
        <v>71</v>
      </c>
      <c r="G15" s="50">
        <f>'MRS(input)'!F21</f>
        <v>5.13</v>
      </c>
      <c r="H15" s="18" t="s">
        <v>51</v>
      </c>
      <c r="I15" s="19" t="s">
        <v>49</v>
      </c>
    </row>
    <row r="16" spans="1:11" ht="36" customHeight="1" x14ac:dyDescent="0.2">
      <c r="A16" s="29"/>
      <c r="B16" s="33"/>
      <c r="C16" s="117" t="s">
        <v>56</v>
      </c>
      <c r="D16" s="118"/>
      <c r="E16" s="119"/>
      <c r="F16" s="16" t="s">
        <v>71</v>
      </c>
      <c r="G16" s="51">
        <f>'MRS(input)'!F23</f>
        <v>6.0285511363636362</v>
      </c>
      <c r="H16" s="23" t="s">
        <v>51</v>
      </c>
      <c r="I16" s="22" t="s">
        <v>55</v>
      </c>
    </row>
    <row r="17" spans="1:9" ht="18.75" customHeight="1" thickBot="1" x14ac:dyDescent="0.25">
      <c r="A17" s="24" t="s">
        <v>78</v>
      </c>
      <c r="B17" s="25"/>
      <c r="C17" s="25"/>
      <c r="D17" s="25"/>
      <c r="E17" s="26"/>
      <c r="F17" s="27"/>
      <c r="G17" s="24"/>
      <c r="H17" s="26"/>
      <c r="I17" s="27"/>
    </row>
    <row r="18" spans="1:9" ht="18.75" customHeight="1" thickBot="1" x14ac:dyDescent="0.25">
      <c r="A18" s="30"/>
      <c r="B18" s="31" t="s">
        <v>129</v>
      </c>
      <c r="C18" s="34"/>
      <c r="D18" s="34"/>
      <c r="E18" s="34"/>
      <c r="F18" s="40" t="s">
        <v>71</v>
      </c>
      <c r="G18" s="86">
        <f>IFERROR(G22*G21,0)</f>
        <v>0</v>
      </c>
      <c r="H18" s="42" t="s">
        <v>122</v>
      </c>
      <c r="I18" s="19" t="s">
        <v>123</v>
      </c>
    </row>
    <row r="19" spans="1:9" ht="18.75" customHeight="1" x14ac:dyDescent="0.2">
      <c r="A19" s="30"/>
      <c r="B19" s="32"/>
      <c r="C19" s="120" t="s">
        <v>113</v>
      </c>
      <c r="D19" s="121"/>
      <c r="E19" s="122"/>
      <c r="F19" s="16" t="s">
        <v>74</v>
      </c>
      <c r="G19" s="49">
        <f>'MRS(input)'!F15</f>
        <v>0</v>
      </c>
      <c r="H19" s="20" t="s">
        <v>41</v>
      </c>
      <c r="I19" s="19" t="s">
        <v>39</v>
      </c>
    </row>
    <row r="20" spans="1:9" ht="18.75" customHeight="1" x14ac:dyDescent="0.2">
      <c r="A20" s="30"/>
      <c r="B20" s="32"/>
      <c r="C20" s="120" t="s">
        <v>116</v>
      </c>
      <c r="D20" s="121"/>
      <c r="E20" s="122"/>
      <c r="F20" s="16" t="s">
        <v>74</v>
      </c>
      <c r="G20" s="49">
        <f>IFERROR(SMALL('MRS(input)'!F16:F18, COUNTIF('MRS(input)'!F16:F18,0)+1),0)</f>
        <v>0.46</v>
      </c>
      <c r="H20" s="20" t="s">
        <v>41</v>
      </c>
      <c r="I20" s="19" t="s">
        <v>39</v>
      </c>
    </row>
    <row r="21" spans="1:9" ht="36" customHeight="1" x14ac:dyDescent="0.2">
      <c r="A21" s="30"/>
      <c r="B21" s="32"/>
      <c r="C21" s="117" t="s">
        <v>94</v>
      </c>
      <c r="D21" s="118"/>
      <c r="E21" s="119"/>
      <c r="F21" s="16" t="s">
        <v>74</v>
      </c>
      <c r="G21" s="49">
        <f>IFERROR(SMALL(G19:G20,COUNTIF(G19:G20,0)+1),0)</f>
        <v>0.46</v>
      </c>
      <c r="H21" s="20" t="s">
        <v>41</v>
      </c>
      <c r="I21" s="19" t="s">
        <v>39</v>
      </c>
    </row>
    <row r="22" spans="1:9" ht="18" customHeight="1" x14ac:dyDescent="0.2">
      <c r="A22" s="29"/>
      <c r="B22" s="33"/>
      <c r="C22" s="120" t="s">
        <v>117</v>
      </c>
      <c r="D22" s="121"/>
      <c r="E22" s="122"/>
      <c r="F22" s="16" t="s">
        <v>74</v>
      </c>
      <c r="G22" s="92">
        <f>'MRS(input)'!F8</f>
        <v>0</v>
      </c>
      <c r="H22" s="21" t="s">
        <v>22</v>
      </c>
      <c r="I22" s="19" t="s">
        <v>21</v>
      </c>
    </row>
    <row r="23" spans="1:9" x14ac:dyDescent="0.2">
      <c r="A23" s="6"/>
      <c r="B23" s="6"/>
      <c r="C23" s="6"/>
      <c r="D23" s="6"/>
      <c r="E23" s="6"/>
      <c r="F23" s="7"/>
      <c r="G23" s="8"/>
      <c r="H23" s="8"/>
      <c r="I23" s="9"/>
    </row>
    <row r="24" spans="1:9" ht="21.75" customHeight="1" x14ac:dyDescent="0.2">
      <c r="E24" s="6" t="s">
        <v>80</v>
      </c>
      <c r="F24" s="4"/>
    </row>
    <row r="25" spans="1:9" ht="18" customHeight="1" x14ac:dyDescent="0.2">
      <c r="E25" s="37" t="s">
        <v>125</v>
      </c>
      <c r="F25" s="38">
        <v>5.13</v>
      </c>
      <c r="G25" s="38" t="s">
        <v>51</v>
      </c>
      <c r="H25" s="9"/>
    </row>
    <row r="26" spans="1:9" ht="18" customHeight="1" x14ac:dyDescent="0.2">
      <c r="E26" s="37" t="s">
        <v>147</v>
      </c>
      <c r="F26" s="39">
        <v>5.5</v>
      </c>
      <c r="G26" s="38" t="s">
        <v>51</v>
      </c>
      <c r="H26" s="9"/>
    </row>
    <row r="27" spans="1:9" ht="18" customHeight="1" x14ac:dyDescent="0.2">
      <c r="E27" s="37" t="s">
        <v>146</v>
      </c>
      <c r="F27" s="38">
        <v>5.66</v>
      </c>
      <c r="G27" s="38" t="s">
        <v>51</v>
      </c>
      <c r="H27" s="6"/>
    </row>
    <row r="28" spans="1:9" x14ac:dyDescent="0.2">
      <c r="E28" s="10"/>
      <c r="F28" s="10"/>
      <c r="G28" s="6"/>
      <c r="H28" s="6"/>
    </row>
    <row r="29" spans="1:9" ht="18" customHeight="1" x14ac:dyDescent="0.2">
      <c r="E29" s="37" t="s">
        <v>126</v>
      </c>
      <c r="F29" s="38">
        <v>1.5</v>
      </c>
      <c r="G29" s="52" t="s">
        <v>45</v>
      </c>
      <c r="H29" s="6"/>
    </row>
    <row r="30" spans="1:9" ht="18" customHeight="1" x14ac:dyDescent="0.2">
      <c r="E30" s="37" t="s">
        <v>127</v>
      </c>
      <c r="F30" s="38">
        <v>1.5</v>
      </c>
      <c r="G30" s="52" t="s">
        <v>45</v>
      </c>
      <c r="H30" s="6"/>
    </row>
    <row r="31" spans="1:9" x14ac:dyDescent="0.2">
      <c r="E31" s="10"/>
      <c r="F31" s="10"/>
      <c r="G31" s="6"/>
      <c r="H31" s="6"/>
    </row>
  </sheetData>
  <sheetProtection algorithmName="SHA-512" hashValue="WrfzHBk15Vr/cmsyPEqBX203cUyUry3qUQDF968C4NhHACG8dNU9ILe6Hv/XFk6HTBjk9jpiHZaU2/o9rw9/Dg==" saltValue="pyzCNkWNWr/nzrDyYv6I9g==" spinCount="100000" sheet="1" objects="1" scenarios="1"/>
  <mergeCells count="12">
    <mergeCell ref="C22:E22"/>
    <mergeCell ref="A3:I3"/>
    <mergeCell ref="B8:E8"/>
    <mergeCell ref="C11:E11"/>
    <mergeCell ref="C12:E12"/>
    <mergeCell ref="C13:E13"/>
    <mergeCell ref="C14:E14"/>
    <mergeCell ref="C15:E15"/>
    <mergeCell ref="C16:E16"/>
    <mergeCell ref="C19:E19"/>
    <mergeCell ref="C20:E20"/>
    <mergeCell ref="C21:E21"/>
  </mergeCells>
  <phoneticPr fontId="3"/>
  <dataValidations count="1">
    <dataValidation type="list" allowBlank="1" showInputMessage="1" showErrorMessage="1" sqref="F16" xr:uid="{00000000-0002-0000-0400-000000000000}">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MPS(input)</vt:lpstr>
      <vt:lpstr>MPS(calc_process)</vt:lpstr>
      <vt:lpstr>MSS</vt:lpstr>
      <vt:lpstr>MRS(input)</vt:lpstr>
      <vt:lpstr>MRS(calc_process)</vt:lpstr>
      <vt:lpstr>COP</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2018-04-12T04:25:35Z</cp:lastPrinted>
  <dcterms:created xsi:type="dcterms:W3CDTF">2016-01-26T02:23:56Z</dcterms:created>
  <dcterms:modified xsi:type="dcterms:W3CDTF">2019-03-06T03:56:22Z</dcterms:modified>
</cp:coreProperties>
</file>